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ctrlProps/ctrlProp4.xml" ContentType="application/vnd.ms-excel.controlproperti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405"/>
  <workbookPr codeName="ThisWorkbook" defaultThemeVersion="124226"/>
  <xr:revisionPtr revIDLastSave="0" documentId="8_{DC16F7E6-8452-469C-8E00-8B51BAE63327}" xr6:coauthVersionLast="47" xr6:coauthVersionMax="47" xr10:uidLastSave="{00000000-0000-0000-0000-000000000000}"/>
  <bookViews>
    <workbookView xWindow="1290" yWindow="8235" windowWidth="20730" windowHeight="9240" tabRatio="920" xr2:uid="{00000000-000D-0000-FFFF-FFFF00000000}"/>
  </bookViews>
  <sheets>
    <sheet name="Guidance" sheetId="28" r:id="rId1"/>
    <sheet name="Contents" sheetId="24" r:id="rId2"/>
    <sheet name="ICD10 Codes" sheetId="26" r:id="rId3"/>
    <sheet name="Example" sheetId="23" r:id="rId4"/>
    <sheet name="Scotland_RCN" sheetId="17" r:id="rId5"/>
    <sheet name="Scotland_NBA" sheetId="10" r:id="rId6"/>
    <sheet name="Scotland_LCA" sheetId="12" r:id="rId7"/>
    <sheet name="control" sheetId="8" state="hidden" r:id="rId8"/>
    <sheet name="Data_RCN" sheetId="18" state="hidden" r:id="rId9"/>
    <sheet name="Data_NBA" sheetId="11" state="hidden" r:id="rId10"/>
    <sheet name="Data_LCA" sheetId="14" state="hidden" r:id="rId11"/>
    <sheet name="Data_AllCancers" sheetId="20" state="hidden" r:id="rId12"/>
  </sheets>
  <definedNames>
    <definedName name="_xlnm._FilterDatabase" localSheetId="1" hidden="1">Contents!$B$10:$C$10</definedName>
    <definedName name="_xlnm._FilterDatabase" localSheetId="11" hidden="1">Data_AllCancers!$A$4:$U$4</definedName>
    <definedName name="_xlnm._FilterDatabase" localSheetId="10" hidden="1">Data_LCA!$A$4:$AH$1875</definedName>
    <definedName name="_xlnm._FilterDatabase" localSheetId="9" hidden="1">Data_NBA!$A$4:$AC$807</definedName>
    <definedName name="_xlnm._FilterDatabase" localSheetId="8" hidden="1">Data_RCN!$A$4:$U$4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8" l="1"/>
  <c r="N26" i="8"/>
  <c r="P8" i="8"/>
  <c r="AA11" i="8" l="1"/>
  <c r="D13" i="23" s="1"/>
  <c r="AA7" i="8"/>
  <c r="AA5" i="8"/>
  <c r="AA10" i="8"/>
  <c r="AA8" i="8"/>
  <c r="AA9" i="8"/>
  <c r="AA6" i="8"/>
  <c r="B15" i="23"/>
  <c r="B17" i="23" s="1"/>
  <c r="B14" i="23"/>
  <c r="B11" i="23"/>
  <c r="B16" i="23" l="1"/>
  <c r="H37" i="8"/>
  <c r="D8" i="8"/>
  <c r="F19" i="8"/>
  <c r="S50" i="10" l="1"/>
  <c r="K23" i="10"/>
  <c r="C50" i="10"/>
  <c r="K77" i="10"/>
  <c r="S77" i="10"/>
  <c r="K16" i="10"/>
  <c r="S23" i="10"/>
  <c r="K50" i="10"/>
  <c r="C23" i="10"/>
  <c r="S16" i="10"/>
  <c r="C16" i="10"/>
  <c r="C77" i="10"/>
  <c r="V45" i="17"/>
  <c r="Q45" i="17"/>
  <c r="M45" i="17"/>
  <c r="H45" i="17"/>
  <c r="D45" i="17"/>
  <c r="W44" i="17"/>
  <c r="S44" i="17"/>
  <c r="N44" i="17"/>
  <c r="I44" i="17"/>
  <c r="E44" i="17"/>
  <c r="X43" i="17"/>
  <c r="T43" i="17"/>
  <c r="O43" i="17"/>
  <c r="K43" i="17"/>
  <c r="F43" i="17"/>
  <c r="Y42" i="17"/>
  <c r="U42" i="17"/>
  <c r="P42" i="17"/>
  <c r="L42" i="17"/>
  <c r="G42" i="17"/>
  <c r="C42" i="17"/>
  <c r="V41" i="17"/>
  <c r="Q41" i="17"/>
  <c r="M41" i="17"/>
  <c r="H41" i="17"/>
  <c r="D41" i="17"/>
  <c r="W40" i="17"/>
  <c r="S40" i="17"/>
  <c r="N40" i="17"/>
  <c r="I40" i="17"/>
  <c r="I67" i="17" s="1"/>
  <c r="E40" i="17"/>
  <c r="X39" i="17"/>
  <c r="T39" i="17"/>
  <c r="O39" i="17"/>
  <c r="K39" i="17"/>
  <c r="F39" i="17"/>
  <c r="Y38" i="17"/>
  <c r="U38" i="17"/>
  <c r="P38" i="17"/>
  <c r="L38" i="17"/>
  <c r="G38" i="17"/>
  <c r="C38" i="17"/>
  <c r="V37" i="17"/>
  <c r="Q37" i="17"/>
  <c r="M37" i="17"/>
  <c r="H37" i="17"/>
  <c r="D37" i="17"/>
  <c r="W36" i="17"/>
  <c r="S36" i="17"/>
  <c r="N36" i="17"/>
  <c r="I36" i="17"/>
  <c r="E36" i="17"/>
  <c r="X35" i="17"/>
  <c r="T35" i="17"/>
  <c r="O35" i="17"/>
  <c r="K35" i="17"/>
  <c r="F35" i="17"/>
  <c r="Y34" i="17"/>
  <c r="U34" i="17"/>
  <c r="P34" i="17"/>
  <c r="L34" i="17"/>
  <c r="G34" i="17"/>
  <c r="C34" i="17"/>
  <c r="V33" i="17"/>
  <c r="Q33" i="17"/>
  <c r="Q60" i="17" s="1"/>
  <c r="M33" i="17"/>
  <c r="M60" i="17" s="1"/>
  <c r="H33" i="17"/>
  <c r="D33" i="17"/>
  <c r="W32" i="17"/>
  <c r="S32" i="17"/>
  <c r="N32" i="17"/>
  <c r="I32" i="17"/>
  <c r="E32" i="17"/>
  <c r="X31" i="17"/>
  <c r="T31" i="17"/>
  <c r="O31" i="17"/>
  <c r="K31" i="17"/>
  <c r="F31" i="17"/>
  <c r="Y30" i="17"/>
  <c r="U30" i="17"/>
  <c r="P30" i="17"/>
  <c r="L30" i="17"/>
  <c r="G30" i="17"/>
  <c r="C30" i="17"/>
  <c r="V29" i="17"/>
  <c r="Q29" i="17"/>
  <c r="Q56" i="17" s="1"/>
  <c r="M29" i="17"/>
  <c r="H29" i="17"/>
  <c r="D29" i="17"/>
  <c r="W28" i="17"/>
  <c r="S28" i="17"/>
  <c r="N28" i="17"/>
  <c r="I28" i="17"/>
  <c r="E28" i="17"/>
  <c r="E55" i="17" s="1"/>
  <c r="X27" i="17"/>
  <c r="T27" i="17"/>
  <c r="O27" i="17"/>
  <c r="K27" i="17"/>
  <c r="F27" i="17"/>
  <c r="Y26" i="17"/>
  <c r="U26" i="17"/>
  <c r="P26" i="17"/>
  <c r="L26" i="17"/>
  <c r="G26" i="17"/>
  <c r="C26" i="17"/>
  <c r="V25" i="17"/>
  <c r="Q25" i="17"/>
  <c r="M25" i="17"/>
  <c r="H25" i="17"/>
  <c r="D25" i="17"/>
  <c r="W45" i="17"/>
  <c r="S45" i="17"/>
  <c r="N45" i="17"/>
  <c r="I45" i="17"/>
  <c r="E45" i="17"/>
  <c r="X44" i="17"/>
  <c r="T44" i="17"/>
  <c r="O44" i="17"/>
  <c r="K44" i="17"/>
  <c r="F44" i="17"/>
  <c r="Y43" i="17"/>
  <c r="U43" i="17"/>
  <c r="P43" i="17"/>
  <c r="L43" i="17"/>
  <c r="G43" i="17"/>
  <c r="C43" i="17"/>
  <c r="V42" i="17"/>
  <c r="Q42" i="17"/>
  <c r="M42" i="17"/>
  <c r="H42" i="17"/>
  <c r="D42" i="17"/>
  <c r="W41" i="17"/>
  <c r="S41" i="17"/>
  <c r="N41" i="17"/>
  <c r="N68" i="17" s="1"/>
  <c r="I41" i="17"/>
  <c r="X40" i="17"/>
  <c r="T40" i="17"/>
  <c r="O40" i="17"/>
  <c r="K40" i="17"/>
  <c r="F40" i="17"/>
  <c r="Y39" i="17"/>
  <c r="U39" i="17"/>
  <c r="P39" i="17"/>
  <c r="L39" i="17"/>
  <c r="C39" i="17"/>
  <c r="V38" i="17"/>
  <c r="M38" i="17"/>
  <c r="D38" i="17"/>
  <c r="S37" i="17"/>
  <c r="I37" i="17"/>
  <c r="I64" i="17" s="1"/>
  <c r="T36" i="17"/>
  <c r="K36" i="17"/>
  <c r="U35" i="17"/>
  <c r="L35" i="17"/>
  <c r="C35" i="17"/>
  <c r="M34" i="17"/>
  <c r="D34" i="17"/>
  <c r="S33" i="17"/>
  <c r="I33" i="17"/>
  <c r="T32" i="17"/>
  <c r="F32" i="17"/>
  <c r="U31" i="17"/>
  <c r="G31" i="17"/>
  <c r="V30" i="17"/>
  <c r="M30" i="17"/>
  <c r="W29" i="17"/>
  <c r="N29" i="17"/>
  <c r="X28" i="17"/>
  <c r="O28" i="17"/>
  <c r="F28" i="17"/>
  <c r="X45" i="17"/>
  <c r="T45" i="17"/>
  <c r="O45" i="17"/>
  <c r="K45" i="17"/>
  <c r="F45" i="17"/>
  <c r="Y44" i="17"/>
  <c r="U44" i="17"/>
  <c r="P44" i="17"/>
  <c r="L44" i="17"/>
  <c r="G44" i="17"/>
  <c r="C44" i="17"/>
  <c r="V43" i="17"/>
  <c r="Q43" i="17"/>
  <c r="Q70" i="17" s="1"/>
  <c r="M43" i="17"/>
  <c r="H43" i="17"/>
  <c r="D43" i="17"/>
  <c r="W42" i="17"/>
  <c r="S42" i="17"/>
  <c r="N42" i="17"/>
  <c r="I42" i="17"/>
  <c r="I69" i="17" s="1"/>
  <c r="E42" i="17"/>
  <c r="X41" i="17"/>
  <c r="T41" i="17"/>
  <c r="O41" i="17"/>
  <c r="K41" i="17"/>
  <c r="K68" i="17" s="1"/>
  <c r="F41" i="17"/>
  <c r="Y40" i="17"/>
  <c r="U40" i="17"/>
  <c r="P40" i="17"/>
  <c r="L40" i="17"/>
  <c r="G40" i="17"/>
  <c r="C40" i="17"/>
  <c r="V39" i="17"/>
  <c r="Q39" i="17"/>
  <c r="M39" i="17"/>
  <c r="H39" i="17"/>
  <c r="D39" i="17"/>
  <c r="W38" i="17"/>
  <c r="S38" i="17"/>
  <c r="N38" i="17"/>
  <c r="I38" i="17"/>
  <c r="I65" i="17" s="1"/>
  <c r="E38" i="17"/>
  <c r="X37" i="17"/>
  <c r="T37" i="17"/>
  <c r="O37" i="17"/>
  <c r="K37" i="17"/>
  <c r="F37" i="17"/>
  <c r="F64" i="17" s="1"/>
  <c r="Y36" i="17"/>
  <c r="U36" i="17"/>
  <c r="P36" i="17"/>
  <c r="L36" i="17"/>
  <c r="G36" i="17"/>
  <c r="C36" i="17"/>
  <c r="C63" i="17" s="1"/>
  <c r="V35" i="17"/>
  <c r="Q35" i="17"/>
  <c r="Q62" i="17" s="1"/>
  <c r="M35" i="17"/>
  <c r="M62" i="17" s="1"/>
  <c r="H35" i="17"/>
  <c r="D35" i="17"/>
  <c r="W34" i="17"/>
  <c r="S34" i="17"/>
  <c r="N34" i="17"/>
  <c r="I34" i="17"/>
  <c r="E34" i="17"/>
  <c r="X33" i="17"/>
  <c r="T33" i="17"/>
  <c r="O33" i="17"/>
  <c r="K33" i="17"/>
  <c r="K60" i="17" s="1"/>
  <c r="F33" i="17"/>
  <c r="Y32" i="17"/>
  <c r="U32" i="17"/>
  <c r="P32" i="17"/>
  <c r="L32" i="17"/>
  <c r="G32" i="17"/>
  <c r="C32" i="17"/>
  <c r="V31" i="17"/>
  <c r="Q31" i="17"/>
  <c r="M31" i="17"/>
  <c r="H31" i="17"/>
  <c r="D31" i="17"/>
  <c r="W30" i="17"/>
  <c r="S30" i="17"/>
  <c r="N30" i="17"/>
  <c r="I30" i="17"/>
  <c r="I57" i="17" s="1"/>
  <c r="E30" i="17"/>
  <c r="X29" i="17"/>
  <c r="T29" i="17"/>
  <c r="O29" i="17"/>
  <c r="K29" i="17"/>
  <c r="F29" i="17"/>
  <c r="Y28" i="17"/>
  <c r="U28" i="17"/>
  <c r="P28" i="17"/>
  <c r="L28" i="17"/>
  <c r="G28" i="17"/>
  <c r="C28" i="17"/>
  <c r="V27" i="17"/>
  <c r="Q27" i="17"/>
  <c r="Q54" i="17" s="1"/>
  <c r="M27" i="17"/>
  <c r="H27" i="17"/>
  <c r="D27" i="17"/>
  <c r="W26" i="17"/>
  <c r="S26" i="17"/>
  <c r="N26" i="17"/>
  <c r="I26" i="17"/>
  <c r="I53" i="17" s="1"/>
  <c r="E26" i="17"/>
  <c r="X25" i="17"/>
  <c r="T25" i="17"/>
  <c r="O25" i="17"/>
  <c r="K25" i="17"/>
  <c r="F25" i="17"/>
  <c r="Y45" i="17"/>
  <c r="U45" i="17"/>
  <c r="P45" i="17"/>
  <c r="L45" i="17"/>
  <c r="G45" i="17"/>
  <c r="C45" i="17"/>
  <c r="V44" i="17"/>
  <c r="Q44" i="17"/>
  <c r="M44" i="17"/>
  <c r="H44" i="17"/>
  <c r="D44" i="17"/>
  <c r="W43" i="17"/>
  <c r="S43" i="17"/>
  <c r="N43" i="17"/>
  <c r="I43" i="17"/>
  <c r="I70" i="17" s="1"/>
  <c r="E43" i="17"/>
  <c r="X42" i="17"/>
  <c r="T42" i="17"/>
  <c r="O42" i="17"/>
  <c r="K42" i="17"/>
  <c r="F42" i="17"/>
  <c r="F69" i="17" s="1"/>
  <c r="Y41" i="17"/>
  <c r="U41" i="17"/>
  <c r="P41" i="17"/>
  <c r="L41" i="17"/>
  <c r="G41" i="17"/>
  <c r="C41" i="17"/>
  <c r="V40" i="17"/>
  <c r="Q40" i="17"/>
  <c r="Q67" i="17" s="1"/>
  <c r="M40" i="17"/>
  <c r="M67" i="17" s="1"/>
  <c r="H40" i="17"/>
  <c r="D40" i="17"/>
  <c r="W39" i="17"/>
  <c r="S39" i="17"/>
  <c r="N39" i="17"/>
  <c r="I39" i="17"/>
  <c r="E39" i="17"/>
  <c r="X38" i="17"/>
  <c r="T38" i="17"/>
  <c r="O38" i="17"/>
  <c r="K38" i="17"/>
  <c r="F38" i="17"/>
  <c r="Y37" i="17"/>
  <c r="U37" i="17"/>
  <c r="P37" i="17"/>
  <c r="L37" i="17"/>
  <c r="G37" i="17"/>
  <c r="C37" i="17"/>
  <c r="V36" i="17"/>
  <c r="Q36" i="17"/>
  <c r="Q63" i="17" s="1"/>
  <c r="M36" i="17"/>
  <c r="H36" i="17"/>
  <c r="D36" i="17"/>
  <c r="W35" i="17"/>
  <c r="S35" i="17"/>
  <c r="N35" i="17"/>
  <c r="I35" i="17"/>
  <c r="E35" i="17"/>
  <c r="X34" i="17"/>
  <c r="T34" i="17"/>
  <c r="O34" i="17"/>
  <c r="K34" i="17"/>
  <c r="F34" i="17"/>
  <c r="Y33" i="17"/>
  <c r="U33" i="17"/>
  <c r="P33" i="17"/>
  <c r="L33" i="17"/>
  <c r="G33" i="17"/>
  <c r="C33" i="17"/>
  <c r="C60" i="17" s="1"/>
  <c r="V32" i="17"/>
  <c r="Q32" i="17"/>
  <c r="M32" i="17"/>
  <c r="H32" i="17"/>
  <c r="D32" i="17"/>
  <c r="W31" i="17"/>
  <c r="S31" i="17"/>
  <c r="N31" i="17"/>
  <c r="I31" i="17"/>
  <c r="I58" i="17" s="1"/>
  <c r="E31" i="17"/>
  <c r="X30" i="17"/>
  <c r="T30" i="17"/>
  <c r="O30" i="17"/>
  <c r="K30" i="17"/>
  <c r="F30" i="17"/>
  <c r="Y29" i="17"/>
  <c r="U29" i="17"/>
  <c r="P29" i="17"/>
  <c r="L29" i="17"/>
  <c r="G29" i="17"/>
  <c r="C29" i="17"/>
  <c r="V28" i="17"/>
  <c r="Q28" i="17"/>
  <c r="M28" i="17"/>
  <c r="H28" i="17"/>
  <c r="D28" i="17"/>
  <c r="W27" i="17"/>
  <c r="S27" i="17"/>
  <c r="N27" i="17"/>
  <c r="I27" i="17"/>
  <c r="E27" i="17"/>
  <c r="X26" i="17"/>
  <c r="T26" i="17"/>
  <c r="O26" i="17"/>
  <c r="K26" i="17"/>
  <c r="F26" i="17"/>
  <c r="Y25" i="17"/>
  <c r="U25" i="17"/>
  <c r="P25" i="17"/>
  <c r="L25" i="17"/>
  <c r="L52" i="17" s="1"/>
  <c r="G25" i="17"/>
  <c r="C25" i="17"/>
  <c r="E41" i="17"/>
  <c r="G39" i="17"/>
  <c r="Q38" i="17"/>
  <c r="H38" i="17"/>
  <c r="W37" i="17"/>
  <c r="N37" i="17"/>
  <c r="E37" i="17"/>
  <c r="X36" i="17"/>
  <c r="O36" i="17"/>
  <c r="F36" i="17"/>
  <c r="F63" i="17" s="1"/>
  <c r="Y35" i="17"/>
  <c r="P35" i="17"/>
  <c r="G35" i="17"/>
  <c r="V34" i="17"/>
  <c r="Q34" i="17"/>
  <c r="Q61" i="17" s="1"/>
  <c r="H34" i="17"/>
  <c r="W33" i="17"/>
  <c r="N33" i="17"/>
  <c r="N60" i="17" s="1"/>
  <c r="E33" i="17"/>
  <c r="X32" i="17"/>
  <c r="O32" i="17"/>
  <c r="K32" i="17"/>
  <c r="Y31" i="17"/>
  <c r="P31" i="17"/>
  <c r="L31" i="17"/>
  <c r="C31" i="17"/>
  <c r="Q30" i="17"/>
  <c r="H30" i="17"/>
  <c r="D30" i="17"/>
  <c r="S29" i="17"/>
  <c r="I29" i="17"/>
  <c r="I56" i="17" s="1"/>
  <c r="E29" i="17"/>
  <c r="T28" i="17"/>
  <c r="K28" i="17"/>
  <c r="Y27" i="17"/>
  <c r="P27" i="17"/>
  <c r="P54" i="17" s="1"/>
  <c r="V26" i="17"/>
  <c r="D26" i="17"/>
  <c r="I25" i="17"/>
  <c r="U27" i="17"/>
  <c r="C27" i="17"/>
  <c r="H26" i="17"/>
  <c r="N25" i="17"/>
  <c r="G27" i="17"/>
  <c r="M26" i="17"/>
  <c r="S25" i="17"/>
  <c r="L27" i="17"/>
  <c r="Q26" i="17"/>
  <c r="Q53" i="17" s="1"/>
  <c r="W25" i="17"/>
  <c r="E25" i="17"/>
  <c r="S16" i="12"/>
  <c r="K75" i="12"/>
  <c r="S23" i="12"/>
  <c r="K49" i="12"/>
  <c r="S49" i="12"/>
  <c r="K23" i="12"/>
  <c r="S75" i="12"/>
  <c r="K16" i="12"/>
  <c r="V46" i="10"/>
  <c r="Q46" i="10"/>
  <c r="M46" i="10"/>
  <c r="H46" i="10"/>
  <c r="D46" i="10"/>
  <c r="W45" i="10"/>
  <c r="S45" i="10"/>
  <c r="N45" i="10"/>
  <c r="I45" i="10"/>
  <c r="I72" i="10" s="1"/>
  <c r="E45" i="10"/>
  <c r="X44" i="10"/>
  <c r="T44" i="10"/>
  <c r="O44" i="10"/>
  <c r="K44" i="10"/>
  <c r="F44" i="10"/>
  <c r="Y43" i="10"/>
  <c r="U43" i="10"/>
  <c r="P43" i="10"/>
  <c r="L43" i="10"/>
  <c r="G43" i="10"/>
  <c r="C43" i="10"/>
  <c r="V42" i="10"/>
  <c r="Q42" i="10"/>
  <c r="Q69" i="10" s="1"/>
  <c r="M42" i="10"/>
  <c r="H42" i="10"/>
  <c r="D42" i="10"/>
  <c r="W41" i="10"/>
  <c r="S41" i="10"/>
  <c r="N41" i="10"/>
  <c r="I41" i="10"/>
  <c r="I68" i="10" s="1"/>
  <c r="E41" i="10"/>
  <c r="X40" i="10"/>
  <c r="T40" i="10"/>
  <c r="O40" i="10"/>
  <c r="K40" i="10"/>
  <c r="F40" i="10"/>
  <c r="Y39" i="10"/>
  <c r="U39" i="10"/>
  <c r="P39" i="10"/>
  <c r="L39" i="10"/>
  <c r="G39" i="10"/>
  <c r="C39" i="10"/>
  <c r="V38" i="10"/>
  <c r="Q38" i="10"/>
  <c r="M38" i="10"/>
  <c r="H38" i="10"/>
  <c r="D38" i="10"/>
  <c r="W37" i="10"/>
  <c r="S37" i="10"/>
  <c r="N37" i="10"/>
  <c r="I37" i="10"/>
  <c r="I64" i="10" s="1"/>
  <c r="E37" i="10"/>
  <c r="X36" i="10"/>
  <c r="T36" i="10"/>
  <c r="O36" i="10"/>
  <c r="K36" i="10"/>
  <c r="F36" i="10"/>
  <c r="Y35" i="10"/>
  <c r="U35" i="10"/>
  <c r="P35" i="10"/>
  <c r="L35" i="10"/>
  <c r="G35" i="10"/>
  <c r="C35" i="10"/>
  <c r="V34" i="10"/>
  <c r="Q34" i="10"/>
  <c r="Q61" i="10" s="1"/>
  <c r="M34" i="10"/>
  <c r="H34" i="10"/>
  <c r="D34" i="10"/>
  <c r="W33" i="10"/>
  <c r="S33" i="10"/>
  <c r="N33" i="10"/>
  <c r="I33" i="10"/>
  <c r="E33" i="10"/>
  <c r="X32" i="10"/>
  <c r="T32" i="10"/>
  <c r="O32" i="10"/>
  <c r="K32" i="10"/>
  <c r="F32" i="10"/>
  <c r="Y31" i="10"/>
  <c r="U31" i="10"/>
  <c r="P31" i="10"/>
  <c r="L31" i="10"/>
  <c r="G31" i="10"/>
  <c r="C31" i="10"/>
  <c r="V30" i="10"/>
  <c r="Q30" i="10"/>
  <c r="M30" i="10"/>
  <c r="M57" i="10" s="1"/>
  <c r="H30" i="10"/>
  <c r="D30" i="10"/>
  <c r="W29" i="10"/>
  <c r="S29" i="10"/>
  <c r="N29" i="10"/>
  <c r="I29" i="10"/>
  <c r="I56" i="10" s="1"/>
  <c r="E29" i="10"/>
  <c r="X28" i="10"/>
  <c r="T28" i="10"/>
  <c r="O28" i="10"/>
  <c r="K28" i="10"/>
  <c r="F28" i="10"/>
  <c r="Y27" i="10"/>
  <c r="U27" i="10"/>
  <c r="P27" i="10"/>
  <c r="L27" i="10"/>
  <c r="G27" i="10"/>
  <c r="C27" i="10"/>
  <c r="V26" i="10"/>
  <c r="Q26" i="10"/>
  <c r="Q53" i="10" s="1"/>
  <c r="M26" i="10"/>
  <c r="H26" i="10"/>
  <c r="D26" i="10"/>
  <c r="W46" i="10"/>
  <c r="S46" i="10"/>
  <c r="N46" i="10"/>
  <c r="I46" i="10"/>
  <c r="E46" i="10"/>
  <c r="X45" i="10"/>
  <c r="T45" i="10"/>
  <c r="O45" i="10"/>
  <c r="K45" i="10"/>
  <c r="F45" i="10"/>
  <c r="Y44" i="10"/>
  <c r="U44" i="10"/>
  <c r="P44" i="10"/>
  <c r="L44" i="10"/>
  <c r="G44" i="10"/>
  <c r="C44" i="10"/>
  <c r="V43" i="10"/>
  <c r="Q43" i="10"/>
  <c r="Q70" i="10" s="1"/>
  <c r="M43" i="10"/>
  <c r="H43" i="10"/>
  <c r="D43" i="10"/>
  <c r="W42" i="10"/>
  <c r="S42" i="10"/>
  <c r="N42" i="10"/>
  <c r="I42" i="10"/>
  <c r="I69" i="10" s="1"/>
  <c r="E42" i="10"/>
  <c r="X41" i="10"/>
  <c r="T41" i="10"/>
  <c r="O41" i="10"/>
  <c r="K41" i="10"/>
  <c r="F41" i="10"/>
  <c r="Y40" i="10"/>
  <c r="U40" i="10"/>
  <c r="P40" i="10"/>
  <c r="L40" i="10"/>
  <c r="G40" i="10"/>
  <c r="C40" i="10"/>
  <c r="V39" i="10"/>
  <c r="Q39" i="10"/>
  <c r="Q66" i="10" s="1"/>
  <c r="M39" i="10"/>
  <c r="H39" i="10"/>
  <c r="D39" i="10"/>
  <c r="W38" i="10"/>
  <c r="S38" i="10"/>
  <c r="N38" i="10"/>
  <c r="I38" i="10"/>
  <c r="E38" i="10"/>
  <c r="X37" i="10"/>
  <c r="T37" i="10"/>
  <c r="O37" i="10"/>
  <c r="K37" i="10"/>
  <c r="F37" i="10"/>
  <c r="Y36" i="10"/>
  <c r="U36" i="10"/>
  <c r="P36" i="10"/>
  <c r="L36" i="10"/>
  <c r="G36" i="10"/>
  <c r="C36" i="10"/>
  <c r="V35" i="10"/>
  <c r="Q35" i="10"/>
  <c r="Q62" i="10" s="1"/>
  <c r="M35" i="10"/>
  <c r="H35" i="10"/>
  <c r="D35" i="10"/>
  <c r="W34" i="10"/>
  <c r="S34" i="10"/>
  <c r="N34" i="10"/>
  <c r="I34" i="10"/>
  <c r="I61" i="10" s="1"/>
  <c r="E34" i="10"/>
  <c r="X33" i="10"/>
  <c r="T33" i="10"/>
  <c r="O33" i="10"/>
  <c r="K33" i="10"/>
  <c r="F33" i="10"/>
  <c r="Y32" i="10"/>
  <c r="U32" i="10"/>
  <c r="P32" i="10"/>
  <c r="L32" i="10"/>
  <c r="G32" i="10"/>
  <c r="C32" i="10"/>
  <c r="V31" i="10"/>
  <c r="Q31" i="10"/>
  <c r="Q58" i="10" s="1"/>
  <c r="M31" i="10"/>
  <c r="H31" i="10"/>
  <c r="D31" i="10"/>
  <c r="W30" i="10"/>
  <c r="S30" i="10"/>
  <c r="N30" i="10"/>
  <c r="I30" i="10"/>
  <c r="I57" i="10" s="1"/>
  <c r="E30" i="10"/>
  <c r="X29" i="10"/>
  <c r="T29" i="10"/>
  <c r="O29" i="10"/>
  <c r="K29" i="10"/>
  <c r="F29" i="10"/>
  <c r="Y28" i="10"/>
  <c r="U28" i="10"/>
  <c r="P28" i="10"/>
  <c r="L28" i="10"/>
  <c r="G28" i="10"/>
  <c r="C28" i="10"/>
  <c r="V27" i="10"/>
  <c r="Q27" i="10"/>
  <c r="M27" i="10"/>
  <c r="H27" i="10"/>
  <c r="D27" i="10"/>
  <c r="W26" i="10"/>
  <c r="N26" i="10"/>
  <c r="I26" i="10"/>
  <c r="I53" i="10" s="1"/>
  <c r="E26" i="10"/>
  <c r="X46" i="10"/>
  <c r="T46" i="10"/>
  <c r="O46" i="10"/>
  <c r="K46" i="10"/>
  <c r="F46" i="10"/>
  <c r="Y45" i="10"/>
  <c r="U45" i="10"/>
  <c r="P45" i="10"/>
  <c r="L45" i="10"/>
  <c r="G45" i="10"/>
  <c r="C45" i="10"/>
  <c r="V44" i="10"/>
  <c r="Q44" i="10"/>
  <c r="M44" i="10"/>
  <c r="H44" i="10"/>
  <c r="D44" i="10"/>
  <c r="W43" i="10"/>
  <c r="S43" i="10"/>
  <c r="N43" i="10"/>
  <c r="I43" i="10"/>
  <c r="I70" i="10" s="1"/>
  <c r="E43" i="10"/>
  <c r="X42" i="10"/>
  <c r="T42" i="10"/>
  <c r="O42" i="10"/>
  <c r="K42" i="10"/>
  <c r="F42" i="10"/>
  <c r="Y41" i="10"/>
  <c r="U41" i="10"/>
  <c r="P41" i="10"/>
  <c r="L41" i="10"/>
  <c r="G41" i="10"/>
  <c r="C41" i="10"/>
  <c r="V40" i="10"/>
  <c r="Q40" i="10"/>
  <c r="Q67" i="10" s="1"/>
  <c r="M40" i="10"/>
  <c r="H40" i="10"/>
  <c r="D40" i="10"/>
  <c r="W39" i="10"/>
  <c r="S39" i="10"/>
  <c r="N39" i="10"/>
  <c r="I39" i="10"/>
  <c r="E39" i="10"/>
  <c r="X38" i="10"/>
  <c r="T38" i="10"/>
  <c r="O38" i="10"/>
  <c r="K38" i="10"/>
  <c r="F38" i="10"/>
  <c r="Y37" i="10"/>
  <c r="U37" i="10"/>
  <c r="P37" i="10"/>
  <c r="L37" i="10"/>
  <c r="G37" i="10"/>
  <c r="C37" i="10"/>
  <c r="V36" i="10"/>
  <c r="Q36" i="10"/>
  <c r="Q63" i="10" s="1"/>
  <c r="M36" i="10"/>
  <c r="H36" i="10"/>
  <c r="D36" i="10"/>
  <c r="W35" i="10"/>
  <c r="S35" i="10"/>
  <c r="N35" i="10"/>
  <c r="I35" i="10"/>
  <c r="I62" i="10" s="1"/>
  <c r="E35" i="10"/>
  <c r="X34" i="10"/>
  <c r="T34" i="10"/>
  <c r="O34" i="10"/>
  <c r="K34" i="10"/>
  <c r="F34" i="10"/>
  <c r="Y33" i="10"/>
  <c r="U33" i="10"/>
  <c r="P33" i="10"/>
  <c r="L33" i="10"/>
  <c r="G33" i="10"/>
  <c r="C33" i="10"/>
  <c r="V32" i="10"/>
  <c r="Q32" i="10"/>
  <c r="Q59" i="10" s="1"/>
  <c r="M32" i="10"/>
  <c r="H32" i="10"/>
  <c r="D32" i="10"/>
  <c r="W31" i="10"/>
  <c r="S31" i="10"/>
  <c r="N31" i="10"/>
  <c r="I31" i="10"/>
  <c r="I58" i="10" s="1"/>
  <c r="E31" i="10"/>
  <c r="X30" i="10"/>
  <c r="T30" i="10"/>
  <c r="O30" i="10"/>
  <c r="K30" i="10"/>
  <c r="F30" i="10"/>
  <c r="Y29" i="10"/>
  <c r="U29" i="10"/>
  <c r="P29" i="10"/>
  <c r="L29" i="10"/>
  <c r="G29" i="10"/>
  <c r="C29" i="10"/>
  <c r="V28" i="10"/>
  <c r="Q28" i="10"/>
  <c r="Q55" i="10" s="1"/>
  <c r="M28" i="10"/>
  <c r="H28" i="10"/>
  <c r="D28" i="10"/>
  <c r="W27" i="10"/>
  <c r="S27" i="10"/>
  <c r="N27" i="10"/>
  <c r="I27" i="10"/>
  <c r="I54" i="10" s="1"/>
  <c r="E27" i="10"/>
  <c r="X26" i="10"/>
  <c r="T26" i="10"/>
  <c r="O26" i="10"/>
  <c r="O53" i="10" s="1"/>
  <c r="K26" i="10"/>
  <c r="F26" i="10"/>
  <c r="Y46" i="10"/>
  <c r="U46" i="10"/>
  <c r="P46" i="10"/>
  <c r="L46" i="10"/>
  <c r="G46" i="10"/>
  <c r="C46" i="10"/>
  <c r="V45" i="10"/>
  <c r="Q45" i="10"/>
  <c r="M45" i="10"/>
  <c r="H45" i="10"/>
  <c r="D45" i="10"/>
  <c r="W44" i="10"/>
  <c r="S44" i="10"/>
  <c r="N44" i="10"/>
  <c r="I44" i="10"/>
  <c r="I71" i="10" s="1"/>
  <c r="E44" i="10"/>
  <c r="X43" i="10"/>
  <c r="T43" i="10"/>
  <c r="O43" i="10"/>
  <c r="O70" i="10" s="1"/>
  <c r="K43" i="10"/>
  <c r="F43" i="10"/>
  <c r="Y42" i="10"/>
  <c r="U42" i="10"/>
  <c r="P42" i="10"/>
  <c r="L42" i="10"/>
  <c r="G42" i="10"/>
  <c r="C42" i="10"/>
  <c r="V41" i="10"/>
  <c r="Q41" i="10"/>
  <c r="M41" i="10"/>
  <c r="H41" i="10"/>
  <c r="D41" i="10"/>
  <c r="W40" i="10"/>
  <c r="S40" i="10"/>
  <c r="N40" i="10"/>
  <c r="I40" i="10"/>
  <c r="I67" i="10" s="1"/>
  <c r="E40" i="10"/>
  <c r="X39" i="10"/>
  <c r="T39" i="10"/>
  <c r="O39" i="10"/>
  <c r="K39" i="10"/>
  <c r="F39" i="10"/>
  <c r="Y38" i="10"/>
  <c r="U38" i="10"/>
  <c r="P38" i="10"/>
  <c r="L38" i="10"/>
  <c r="G38" i="10"/>
  <c r="C38" i="10"/>
  <c r="V37" i="10"/>
  <c r="Q37" i="10"/>
  <c r="Q64" i="10" s="1"/>
  <c r="M37" i="10"/>
  <c r="H37" i="10"/>
  <c r="D37" i="10"/>
  <c r="W36" i="10"/>
  <c r="S36" i="10"/>
  <c r="N36" i="10"/>
  <c r="I36" i="10"/>
  <c r="C63" i="10" s="1"/>
  <c r="E36" i="10"/>
  <c r="X35" i="10"/>
  <c r="T35" i="10"/>
  <c r="O35" i="10"/>
  <c r="K35" i="10"/>
  <c r="F35" i="10"/>
  <c r="Y34" i="10"/>
  <c r="U34" i="10"/>
  <c r="P34" i="10"/>
  <c r="L34" i="10"/>
  <c r="G34" i="10"/>
  <c r="G61" i="10" s="1"/>
  <c r="C34" i="10"/>
  <c r="V33" i="10"/>
  <c r="Q33" i="10"/>
  <c r="M33" i="10"/>
  <c r="H33" i="10"/>
  <c r="D33" i="10"/>
  <c r="W32" i="10"/>
  <c r="S32" i="10"/>
  <c r="N32" i="10"/>
  <c r="I32" i="10"/>
  <c r="F59" i="10" s="1"/>
  <c r="E32" i="10"/>
  <c r="X31" i="10"/>
  <c r="T31" i="10"/>
  <c r="O31" i="10"/>
  <c r="K31" i="10"/>
  <c r="F31" i="10"/>
  <c r="Y30" i="10"/>
  <c r="U30" i="10"/>
  <c r="P30" i="10"/>
  <c r="L30" i="10"/>
  <c r="G30" i="10"/>
  <c r="C30" i="10"/>
  <c r="V29" i="10"/>
  <c r="Q29" i="10"/>
  <c r="Q56" i="10" s="1"/>
  <c r="M29" i="10"/>
  <c r="H29" i="10"/>
  <c r="D29" i="10"/>
  <c r="W28" i="10"/>
  <c r="S28" i="10"/>
  <c r="N28" i="10"/>
  <c r="I28" i="10"/>
  <c r="I55" i="10" s="1"/>
  <c r="E28" i="10"/>
  <c r="X27" i="10"/>
  <c r="T27" i="10"/>
  <c r="O27" i="10"/>
  <c r="O54" i="10" s="1"/>
  <c r="K27" i="10"/>
  <c r="F27" i="10"/>
  <c r="Y26" i="10"/>
  <c r="U26" i="10"/>
  <c r="P26" i="10"/>
  <c r="P53" i="10" s="1"/>
  <c r="L26" i="10"/>
  <c r="G26" i="10"/>
  <c r="C26" i="10"/>
  <c r="S26" i="10"/>
  <c r="K102" i="10"/>
  <c r="C102" i="10"/>
  <c r="S102" i="10"/>
  <c r="W46" i="12"/>
  <c r="S46" i="12"/>
  <c r="N46" i="12"/>
  <c r="I46" i="12"/>
  <c r="E46" i="12"/>
  <c r="X45" i="12"/>
  <c r="T45" i="12"/>
  <c r="O45" i="12"/>
  <c r="K45" i="12"/>
  <c r="F45" i="12"/>
  <c r="Y44" i="12"/>
  <c r="U44" i="12"/>
  <c r="P44" i="12"/>
  <c r="L44" i="12"/>
  <c r="G44" i="12"/>
  <c r="C44" i="12"/>
  <c r="V43" i="12"/>
  <c r="Q43" i="12"/>
  <c r="M43" i="12"/>
  <c r="H43" i="12"/>
  <c r="D43" i="12"/>
  <c r="W42" i="12"/>
  <c r="S42" i="12"/>
  <c r="N42" i="12"/>
  <c r="I42" i="12"/>
  <c r="E42" i="12"/>
  <c r="X41" i="12"/>
  <c r="T41" i="12"/>
  <c r="O41" i="12"/>
  <c r="K41" i="12"/>
  <c r="F41" i="12"/>
  <c r="Y40" i="12"/>
  <c r="U40" i="12"/>
  <c r="P40" i="12"/>
  <c r="L40" i="12"/>
  <c r="G40" i="12"/>
  <c r="C40" i="12"/>
  <c r="V39" i="12"/>
  <c r="Q39" i="12"/>
  <c r="M39" i="12"/>
  <c r="H39" i="12"/>
  <c r="D39" i="12"/>
  <c r="W38" i="12"/>
  <c r="S38" i="12"/>
  <c r="N38" i="12"/>
  <c r="I38" i="12"/>
  <c r="E38" i="12"/>
  <c r="X37" i="12"/>
  <c r="T37" i="12"/>
  <c r="O37" i="12"/>
  <c r="K37" i="12"/>
  <c r="F37" i="12"/>
  <c r="Y36" i="12"/>
  <c r="U36" i="12"/>
  <c r="P36" i="12"/>
  <c r="L36" i="12"/>
  <c r="G36" i="12"/>
  <c r="C36" i="12"/>
  <c r="V35" i="12"/>
  <c r="Q35" i="12"/>
  <c r="M35" i="12"/>
  <c r="H35" i="12"/>
  <c r="D35" i="12"/>
  <c r="W34" i="12"/>
  <c r="S34" i="12"/>
  <c r="N34" i="12"/>
  <c r="I34" i="12"/>
  <c r="E34" i="12"/>
  <c r="X33" i="12"/>
  <c r="T33" i="12"/>
  <c r="O33" i="12"/>
  <c r="K33" i="12"/>
  <c r="F33" i="12"/>
  <c r="Y32" i="12"/>
  <c r="U32" i="12"/>
  <c r="P32" i="12"/>
  <c r="L32" i="12"/>
  <c r="G32" i="12"/>
  <c r="C32" i="12"/>
  <c r="V31" i="12"/>
  <c r="Q31" i="12"/>
  <c r="Q57" i="12" s="1"/>
  <c r="M31" i="12"/>
  <c r="H31" i="12"/>
  <c r="D31" i="12"/>
  <c r="W30" i="12"/>
  <c r="S30" i="12"/>
  <c r="N30" i="12"/>
  <c r="I30" i="12"/>
  <c r="E30" i="12"/>
  <c r="X29" i="12"/>
  <c r="T29" i="12"/>
  <c r="O29" i="12"/>
  <c r="K29" i="12"/>
  <c r="F29" i="12"/>
  <c r="Y28" i="12"/>
  <c r="U28" i="12"/>
  <c r="P28" i="12"/>
  <c r="L28" i="12"/>
  <c r="G28" i="12"/>
  <c r="C28" i="12"/>
  <c r="V27" i="12"/>
  <c r="Q27" i="12"/>
  <c r="Q53" i="12" s="1"/>
  <c r="M27" i="12"/>
  <c r="H27" i="12"/>
  <c r="D27" i="12"/>
  <c r="W26" i="12"/>
  <c r="S26" i="12"/>
  <c r="N26" i="12"/>
  <c r="I26" i="12"/>
  <c r="I52" i="12" s="1"/>
  <c r="E26" i="12"/>
  <c r="X46" i="12"/>
  <c r="T46" i="12"/>
  <c r="O46" i="12"/>
  <c r="K46" i="12"/>
  <c r="F46" i="12"/>
  <c r="F72" i="12" s="1"/>
  <c r="Y45" i="12"/>
  <c r="U45" i="12"/>
  <c r="P45" i="12"/>
  <c r="L45" i="12"/>
  <c r="G45" i="12"/>
  <c r="C45" i="12"/>
  <c r="V44" i="12"/>
  <c r="Q44" i="12"/>
  <c r="M44" i="12"/>
  <c r="H44" i="12"/>
  <c r="D44" i="12"/>
  <c r="W43" i="12"/>
  <c r="S43" i="12"/>
  <c r="N43" i="12"/>
  <c r="I43" i="12"/>
  <c r="I69" i="12" s="1"/>
  <c r="E43" i="12"/>
  <c r="X42" i="12"/>
  <c r="T42" i="12"/>
  <c r="O42" i="12"/>
  <c r="K42" i="12"/>
  <c r="F42" i="12"/>
  <c r="Y41" i="12"/>
  <c r="U41" i="12"/>
  <c r="P41" i="12"/>
  <c r="L41" i="12"/>
  <c r="G41" i="12"/>
  <c r="C41" i="12"/>
  <c r="V40" i="12"/>
  <c r="Q40" i="12"/>
  <c r="M40" i="12"/>
  <c r="H40" i="12"/>
  <c r="D40" i="12"/>
  <c r="W39" i="12"/>
  <c r="S39" i="12"/>
  <c r="N39" i="12"/>
  <c r="I39" i="12"/>
  <c r="E39" i="12"/>
  <c r="X38" i="12"/>
  <c r="T38" i="12"/>
  <c r="O38" i="12"/>
  <c r="K38" i="12"/>
  <c r="F38" i="12"/>
  <c r="Y37" i="12"/>
  <c r="U37" i="12"/>
  <c r="P37" i="12"/>
  <c r="L37" i="12"/>
  <c r="G37" i="12"/>
  <c r="C37" i="12"/>
  <c r="V36" i="12"/>
  <c r="Q36" i="12"/>
  <c r="Q62" i="12" s="1"/>
  <c r="M36" i="12"/>
  <c r="H36" i="12"/>
  <c r="D36" i="12"/>
  <c r="W35" i="12"/>
  <c r="S35" i="12"/>
  <c r="N35" i="12"/>
  <c r="I35" i="12"/>
  <c r="E35" i="12"/>
  <c r="X34" i="12"/>
  <c r="T34" i="12"/>
  <c r="O34" i="12"/>
  <c r="K34" i="12"/>
  <c r="F34" i="12"/>
  <c r="Y33" i="12"/>
  <c r="U33" i="12"/>
  <c r="P33" i="12"/>
  <c r="L33" i="12"/>
  <c r="G33" i="12"/>
  <c r="C33" i="12"/>
  <c r="V32" i="12"/>
  <c r="Q32" i="12"/>
  <c r="M32" i="12"/>
  <c r="H32" i="12"/>
  <c r="D32" i="12"/>
  <c r="W31" i="12"/>
  <c r="S31" i="12"/>
  <c r="N31" i="12"/>
  <c r="I31" i="12"/>
  <c r="I57" i="12" s="1"/>
  <c r="E31" i="12"/>
  <c r="X30" i="12"/>
  <c r="T30" i="12"/>
  <c r="O30" i="12"/>
  <c r="K30" i="12"/>
  <c r="F30" i="12"/>
  <c r="Y29" i="12"/>
  <c r="U29" i="12"/>
  <c r="P29" i="12"/>
  <c r="L29" i="12"/>
  <c r="G29" i="12"/>
  <c r="C29" i="12"/>
  <c r="V28" i="12"/>
  <c r="Q28" i="12"/>
  <c r="Q54" i="12" s="1"/>
  <c r="M28" i="12"/>
  <c r="H28" i="12"/>
  <c r="D28" i="12"/>
  <c r="W27" i="12"/>
  <c r="S27" i="12"/>
  <c r="N27" i="12"/>
  <c r="I27" i="12"/>
  <c r="I53" i="12" s="1"/>
  <c r="E27" i="12"/>
  <c r="X26" i="12"/>
  <c r="T26" i="12"/>
  <c r="O26" i="12"/>
  <c r="K26" i="12"/>
  <c r="F26" i="12"/>
  <c r="Y46" i="12"/>
  <c r="U46" i="12"/>
  <c r="P46" i="12"/>
  <c r="L46" i="12"/>
  <c r="G46" i="12"/>
  <c r="C46" i="12"/>
  <c r="C72" i="12" s="1"/>
  <c r="V45" i="12"/>
  <c r="Q45" i="12"/>
  <c r="M45" i="12"/>
  <c r="H45" i="12"/>
  <c r="D45" i="12"/>
  <c r="W44" i="12"/>
  <c r="S44" i="12"/>
  <c r="N44" i="12"/>
  <c r="I44" i="12"/>
  <c r="C70" i="12" s="1"/>
  <c r="E44" i="12"/>
  <c r="X43" i="12"/>
  <c r="T43" i="12"/>
  <c r="O43" i="12"/>
  <c r="K43" i="12"/>
  <c r="F43" i="12"/>
  <c r="Y42" i="12"/>
  <c r="U42" i="12"/>
  <c r="P42" i="12"/>
  <c r="L42" i="12"/>
  <c r="G42" i="12"/>
  <c r="C42" i="12"/>
  <c r="V41" i="12"/>
  <c r="Q41" i="12"/>
  <c r="O67" i="12" s="1"/>
  <c r="M41" i="12"/>
  <c r="H41" i="12"/>
  <c r="D41" i="12"/>
  <c r="W40" i="12"/>
  <c r="S40" i="12"/>
  <c r="N40" i="12"/>
  <c r="I40" i="12"/>
  <c r="E40" i="12"/>
  <c r="X39" i="12"/>
  <c r="T39" i="12"/>
  <c r="O39" i="12"/>
  <c r="K39" i="12"/>
  <c r="K65" i="12" s="1"/>
  <c r="F39" i="12"/>
  <c r="Y38" i="12"/>
  <c r="U38" i="12"/>
  <c r="P38" i="12"/>
  <c r="L38" i="12"/>
  <c r="G38" i="12"/>
  <c r="G64" i="12" s="1"/>
  <c r="C38" i="12"/>
  <c r="V37" i="12"/>
  <c r="Q37" i="12"/>
  <c r="Q63" i="12" s="1"/>
  <c r="M37" i="12"/>
  <c r="H37" i="12"/>
  <c r="D37" i="12"/>
  <c r="W36" i="12"/>
  <c r="S36" i="12"/>
  <c r="N36" i="12"/>
  <c r="I36" i="12"/>
  <c r="I62" i="12" s="1"/>
  <c r="E36" i="12"/>
  <c r="X35" i="12"/>
  <c r="T35" i="12"/>
  <c r="O35" i="12"/>
  <c r="O61" i="12" s="1"/>
  <c r="K35" i="12"/>
  <c r="F35" i="12"/>
  <c r="Y34" i="12"/>
  <c r="U34" i="12"/>
  <c r="P34" i="12"/>
  <c r="L34" i="12"/>
  <c r="G34" i="12"/>
  <c r="C34" i="12"/>
  <c r="V33" i="12"/>
  <c r="Q33" i="12"/>
  <c r="M33" i="12"/>
  <c r="H33" i="12"/>
  <c r="D33" i="12"/>
  <c r="W32" i="12"/>
  <c r="S32" i="12"/>
  <c r="N32" i="12"/>
  <c r="I32" i="12"/>
  <c r="E32" i="12"/>
  <c r="X31" i="12"/>
  <c r="T31" i="12"/>
  <c r="O31" i="12"/>
  <c r="K31" i="12"/>
  <c r="F31" i="12"/>
  <c r="Y30" i="12"/>
  <c r="U30" i="12"/>
  <c r="P30" i="12"/>
  <c r="L30" i="12"/>
  <c r="G30" i="12"/>
  <c r="C30" i="12"/>
  <c r="C56" i="12" s="1"/>
  <c r="V29" i="12"/>
  <c r="Q29" i="12"/>
  <c r="Q55" i="12" s="1"/>
  <c r="M29" i="12"/>
  <c r="H29" i="12"/>
  <c r="D29" i="12"/>
  <c r="W28" i="12"/>
  <c r="S28" i="12"/>
  <c r="N28" i="12"/>
  <c r="I28" i="12"/>
  <c r="I54" i="12" s="1"/>
  <c r="E28" i="12"/>
  <c r="X27" i="12"/>
  <c r="T27" i="12"/>
  <c r="O27" i="12"/>
  <c r="K27" i="12"/>
  <c r="F27" i="12"/>
  <c r="Y26" i="12"/>
  <c r="U26" i="12"/>
  <c r="P26" i="12"/>
  <c r="L26" i="12"/>
  <c r="G26" i="12"/>
  <c r="C26" i="12"/>
  <c r="V46" i="12"/>
  <c r="Q46" i="12"/>
  <c r="Q72" i="12" s="1"/>
  <c r="M46" i="12"/>
  <c r="H46" i="12"/>
  <c r="D46" i="12"/>
  <c r="D72" i="12" s="1"/>
  <c r="W45" i="12"/>
  <c r="S45" i="12"/>
  <c r="N45" i="12"/>
  <c r="I45" i="12"/>
  <c r="I71" i="12" s="1"/>
  <c r="E45" i="12"/>
  <c r="X44" i="12"/>
  <c r="T44" i="12"/>
  <c r="O44" i="12"/>
  <c r="K44" i="12"/>
  <c r="F44" i="12"/>
  <c r="Y43" i="12"/>
  <c r="U43" i="12"/>
  <c r="P43" i="12"/>
  <c r="L43" i="12"/>
  <c r="L69" i="12" s="1"/>
  <c r="G43" i="12"/>
  <c r="C43" i="12"/>
  <c r="V42" i="12"/>
  <c r="Q42" i="12"/>
  <c r="M42" i="12"/>
  <c r="H42" i="12"/>
  <c r="D42" i="12"/>
  <c r="W41" i="12"/>
  <c r="S41" i="12"/>
  <c r="N41" i="12"/>
  <c r="I41" i="12"/>
  <c r="I67" i="12" s="1"/>
  <c r="E41" i="12"/>
  <c r="X40" i="12"/>
  <c r="T40" i="12"/>
  <c r="O40" i="12"/>
  <c r="K40" i="12"/>
  <c r="F40" i="12"/>
  <c r="Y39" i="12"/>
  <c r="U39" i="12"/>
  <c r="P39" i="12"/>
  <c r="L39" i="12"/>
  <c r="G39" i="12"/>
  <c r="C39" i="12"/>
  <c r="V38" i="12"/>
  <c r="Q38" i="12"/>
  <c r="M38" i="12"/>
  <c r="H38" i="12"/>
  <c r="D38" i="12"/>
  <c r="W37" i="12"/>
  <c r="S37" i="12"/>
  <c r="N37" i="12"/>
  <c r="I37" i="12"/>
  <c r="I63" i="12" s="1"/>
  <c r="E37" i="12"/>
  <c r="X36" i="12"/>
  <c r="T36" i="12"/>
  <c r="O36" i="12"/>
  <c r="K36" i="12"/>
  <c r="F36" i="12"/>
  <c r="Y35" i="12"/>
  <c r="U35" i="12"/>
  <c r="P35" i="12"/>
  <c r="L35" i="12"/>
  <c r="G35" i="12"/>
  <c r="C35" i="12"/>
  <c r="V34" i="12"/>
  <c r="Q34" i="12"/>
  <c r="M34" i="12"/>
  <c r="H34" i="12"/>
  <c r="D34" i="12"/>
  <c r="W33" i="12"/>
  <c r="S33" i="12"/>
  <c r="N33" i="12"/>
  <c r="I33" i="12"/>
  <c r="E33" i="12"/>
  <c r="X32" i="12"/>
  <c r="T32" i="12"/>
  <c r="O32" i="12"/>
  <c r="K32" i="12"/>
  <c r="F32" i="12"/>
  <c r="Y31" i="12"/>
  <c r="U31" i="12"/>
  <c r="P31" i="12"/>
  <c r="L31" i="12"/>
  <c r="L57" i="12" s="1"/>
  <c r="G31" i="12"/>
  <c r="C31" i="12"/>
  <c r="V30" i="12"/>
  <c r="Q30" i="12"/>
  <c r="Q56" i="12" s="1"/>
  <c r="M30" i="12"/>
  <c r="H30" i="12"/>
  <c r="D30" i="12"/>
  <c r="D56" i="12" s="1"/>
  <c r="W29" i="12"/>
  <c r="S29" i="12"/>
  <c r="N29" i="12"/>
  <c r="I29" i="12"/>
  <c r="I55" i="12" s="1"/>
  <c r="E29" i="12"/>
  <c r="X28" i="12"/>
  <c r="T28" i="12"/>
  <c r="O28" i="12"/>
  <c r="K28" i="12"/>
  <c r="F28" i="12"/>
  <c r="Y27" i="12"/>
  <c r="U27" i="12"/>
  <c r="P27" i="12"/>
  <c r="L27" i="12"/>
  <c r="G27" i="12"/>
  <c r="C27" i="12"/>
  <c r="V26" i="12"/>
  <c r="Q26" i="12"/>
  <c r="Q52" i="12" s="1"/>
  <c r="M26" i="12"/>
  <c r="H26" i="12"/>
  <c r="D26" i="12"/>
  <c r="K101" i="17"/>
  <c r="S101" i="17"/>
  <c r="C101" i="17"/>
  <c r="C75" i="12"/>
  <c r="K100" i="12"/>
  <c r="C16" i="12"/>
  <c r="S100" i="12"/>
  <c r="C23" i="12"/>
  <c r="C49" i="12"/>
  <c r="C100" i="12"/>
  <c r="S15" i="17"/>
  <c r="K76" i="17"/>
  <c r="C15" i="17"/>
  <c r="P18" i="17"/>
  <c r="L18" i="17"/>
  <c r="G18" i="17"/>
  <c r="C18" i="17"/>
  <c r="K49" i="17"/>
  <c r="C22" i="17"/>
  <c r="Q18" i="17"/>
  <c r="M18" i="17"/>
  <c r="H18" i="17"/>
  <c r="D18" i="17"/>
  <c r="K15" i="17"/>
  <c r="O18" i="17"/>
  <c r="S22" i="17"/>
  <c r="C76" i="17"/>
  <c r="K18" i="17"/>
  <c r="S49" i="17"/>
  <c r="K22" i="17"/>
  <c r="C49" i="17"/>
  <c r="N18" i="17"/>
  <c r="I18" i="17"/>
  <c r="E18" i="17"/>
  <c r="S76" i="17"/>
  <c r="F18" i="17"/>
  <c r="V18" i="17" s="1"/>
  <c r="G19" i="17"/>
  <c r="Y19" i="17"/>
  <c r="H19" i="17"/>
  <c r="V19" i="17"/>
  <c r="F53" i="17"/>
  <c r="I52" i="17"/>
  <c r="K59" i="17"/>
  <c r="E19" i="17"/>
  <c r="C19" i="17"/>
  <c r="U19" i="17"/>
  <c r="D19" i="17"/>
  <c r="W19" i="17"/>
  <c r="M19" i="17"/>
  <c r="D71" i="17"/>
  <c r="P65" i="17"/>
  <c r="K61" i="17"/>
  <c r="F68" i="17"/>
  <c r="P52" i="17"/>
  <c r="X19" i="17"/>
  <c r="L19" i="17"/>
  <c r="P19" i="17"/>
  <c r="F19" i="17"/>
  <c r="T19" i="17"/>
  <c r="Q69" i="17"/>
  <c r="K52" i="17"/>
  <c r="D59" i="17"/>
  <c r="I60" i="17"/>
  <c r="M54" i="17"/>
  <c r="S19" i="17"/>
  <c r="O19" i="17"/>
  <c r="F61" i="17"/>
  <c r="K19" i="17"/>
  <c r="I19" i="17"/>
  <c r="Q64" i="17"/>
  <c r="N19" i="17"/>
  <c r="F62" i="17"/>
  <c r="P68" i="17"/>
  <c r="Q19" i="17"/>
  <c r="N19" i="10"/>
  <c r="I19" i="10"/>
  <c r="E19" i="10"/>
  <c r="O19" i="10"/>
  <c r="K19" i="10"/>
  <c r="F19" i="10"/>
  <c r="M19" i="10"/>
  <c r="H19" i="10"/>
  <c r="P19" i="10"/>
  <c r="L19" i="10"/>
  <c r="G19" i="10"/>
  <c r="C19" i="10"/>
  <c r="Q19" i="10"/>
  <c r="D19" i="10"/>
  <c r="H20" i="10"/>
  <c r="M20" i="10"/>
  <c r="U20" i="10"/>
  <c r="Q20" i="10"/>
  <c r="X20" i="10"/>
  <c r="Y20" i="10"/>
  <c r="V20" i="10"/>
  <c r="C80" i="10"/>
  <c r="E82" i="10"/>
  <c r="G84" i="10"/>
  <c r="I86" i="10"/>
  <c r="D89" i="10"/>
  <c r="F91" i="10"/>
  <c r="H93" i="10"/>
  <c r="C96" i="10"/>
  <c r="E98" i="10"/>
  <c r="G100" i="10"/>
  <c r="H82" i="10"/>
  <c r="I85" i="10"/>
  <c r="I88" i="10"/>
  <c r="I91" i="10"/>
  <c r="C95" i="10"/>
  <c r="C98" i="10"/>
  <c r="G97" i="10"/>
  <c r="I81" i="10"/>
  <c r="I84" i="10"/>
  <c r="I87" i="10"/>
  <c r="C91" i="10"/>
  <c r="C94" i="10"/>
  <c r="C97" i="10"/>
  <c r="D100" i="10"/>
  <c r="G81" i="10"/>
  <c r="H84" i="10"/>
  <c r="S20" i="10"/>
  <c r="W20" i="10"/>
  <c r="E20" i="10"/>
  <c r="N20" i="10"/>
  <c r="H81" i="10"/>
  <c r="C84" i="10"/>
  <c r="E86" i="10"/>
  <c r="G88" i="10"/>
  <c r="I90" i="10"/>
  <c r="D93" i="10"/>
  <c r="F95" i="10"/>
  <c r="H97" i="10"/>
  <c r="C100" i="10"/>
  <c r="C82" i="10"/>
  <c r="C85" i="10"/>
  <c r="D88" i="10"/>
  <c r="D91" i="10"/>
  <c r="D94" i="10"/>
  <c r="E97" i="10"/>
  <c r="E100" i="10"/>
  <c r="C81" i="10"/>
  <c r="D84" i="10"/>
  <c r="D87" i="10"/>
  <c r="D90" i="10"/>
  <c r="E93" i="10"/>
  <c r="E96" i="10"/>
  <c r="E99" i="10"/>
  <c r="I80" i="10"/>
  <c r="I83" i="10"/>
  <c r="C20" i="10"/>
  <c r="K20" i="10"/>
  <c r="D20" i="10"/>
  <c r="L20" i="10"/>
  <c r="I20" i="10"/>
  <c r="T20" i="10"/>
  <c r="G80" i="10"/>
  <c r="I82" i="10"/>
  <c r="D85" i="10"/>
  <c r="F87" i="10"/>
  <c r="H89" i="10"/>
  <c r="C92" i="10"/>
  <c r="E94" i="10"/>
  <c r="G96" i="10"/>
  <c r="I98" i="10"/>
  <c r="F80" i="10"/>
  <c r="G83" i="10"/>
  <c r="G86" i="10"/>
  <c r="G89" i="10"/>
  <c r="H92" i="10"/>
  <c r="H95" i="10"/>
  <c r="H98" i="10"/>
  <c r="I99" i="10"/>
  <c r="G82" i="10"/>
  <c r="G85" i="10"/>
  <c r="H88" i="10"/>
  <c r="H91" i="10"/>
  <c r="H94" i="10"/>
  <c r="I97" i="10"/>
  <c r="I100" i="10"/>
  <c r="F82" i="10"/>
  <c r="D81" i="10"/>
  <c r="E90" i="10"/>
  <c r="F99" i="10"/>
  <c r="F90" i="10"/>
  <c r="E80" i="10"/>
  <c r="F92" i="10"/>
  <c r="D83" i="10"/>
  <c r="H87" i="10"/>
  <c r="H90" i="10"/>
  <c r="I93" i="10"/>
  <c r="I96" i="10"/>
  <c r="D82" i="10"/>
  <c r="F94" i="10"/>
  <c r="C83" i="10"/>
  <c r="D95" i="10"/>
  <c r="G87" i="10"/>
  <c r="H99" i="10"/>
  <c r="I92" i="10"/>
  <c r="S82" i="10"/>
  <c r="U84" i="10"/>
  <c r="W86" i="10"/>
  <c r="Y88" i="10"/>
  <c r="T91" i="10"/>
  <c r="V93" i="10"/>
  <c r="X95" i="10"/>
  <c r="S98" i="10"/>
  <c r="U100" i="10"/>
  <c r="O81" i="10"/>
  <c r="Q83" i="10"/>
  <c r="L86" i="10"/>
  <c r="N88" i="10"/>
  <c r="P90" i="10"/>
  <c r="K93" i="10"/>
  <c r="M95" i="10"/>
  <c r="O97" i="10"/>
  <c r="Q99" i="10"/>
  <c r="U81" i="10"/>
  <c r="V86" i="10"/>
  <c r="S91" i="10"/>
  <c r="W95" i="10"/>
  <c r="T100" i="10"/>
  <c r="P83" i="10"/>
  <c r="M88" i="10"/>
  <c r="Q92" i="10"/>
  <c r="N97" i="10"/>
  <c r="T81" i="10"/>
  <c r="X85" i="10"/>
  <c r="U90" i="10"/>
  <c r="Y94" i="10"/>
  <c r="V99" i="10"/>
  <c r="K83" i="10"/>
  <c r="O87" i="10"/>
  <c r="L92" i="10"/>
  <c r="P96" i="10"/>
  <c r="N80" i="10"/>
  <c r="X82" i="10"/>
  <c r="S85" i="10"/>
  <c r="U87" i="10"/>
  <c r="W89" i="10"/>
  <c r="Y91" i="10"/>
  <c r="T94" i="10"/>
  <c r="V96" i="10"/>
  <c r="X98" i="10"/>
  <c r="T80" i="10"/>
  <c r="M82" i="10"/>
  <c r="O84" i="10"/>
  <c r="Q86" i="10"/>
  <c r="L89" i="10"/>
  <c r="N91" i="10"/>
  <c r="P93" i="10"/>
  <c r="K96" i="10"/>
  <c r="M98" i="10"/>
  <c r="O100" i="10"/>
  <c r="V82" i="10"/>
  <c r="S87" i="10"/>
  <c r="W91" i="10"/>
  <c r="T96" i="10"/>
  <c r="X100" i="10"/>
  <c r="M84" i="10"/>
  <c r="Q88" i="10"/>
  <c r="N93" i="10"/>
  <c r="K98" i="10"/>
  <c r="X81" i="10"/>
  <c r="U86" i="10"/>
  <c r="Y90" i="10"/>
  <c r="V95" i="10"/>
  <c r="S100" i="10"/>
  <c r="O83" i="10"/>
  <c r="L88" i="10"/>
  <c r="P92" i="10"/>
  <c r="M97" i="10"/>
  <c r="K80" i="10"/>
  <c r="E81" i="10"/>
  <c r="G95" i="10"/>
  <c r="G91" i="10"/>
  <c r="F97" i="10"/>
  <c r="H83" i="10"/>
  <c r="T87" i="10"/>
  <c r="U96" i="10"/>
  <c r="P86" i="10"/>
  <c r="O93" i="10"/>
  <c r="N100" i="10"/>
  <c r="X96" i="10"/>
  <c r="K94" i="10"/>
  <c r="Y86" i="10"/>
  <c r="L84" i="10"/>
  <c r="S81" i="10"/>
  <c r="Y87" i="10"/>
  <c r="X94" i="10"/>
  <c r="Q82" i="10"/>
  <c r="K92" i="10"/>
  <c r="Q98" i="10"/>
  <c r="T88" i="10"/>
  <c r="S80" i="10"/>
  <c r="K90" i="10"/>
  <c r="U82" i="10"/>
  <c r="P84" i="10"/>
  <c r="N98" i="10"/>
  <c r="O20" i="10"/>
  <c r="C88" i="10"/>
  <c r="D97" i="10"/>
  <c r="E87" i="10"/>
  <c r="G99" i="10"/>
  <c r="F89" i="10"/>
  <c r="D80" i="10"/>
  <c r="C87" i="10"/>
  <c r="C90" i="10"/>
  <c r="C93" i="10"/>
  <c r="D96" i="10"/>
  <c r="H100" i="10"/>
  <c r="E91" i="10"/>
  <c r="H80" i="10"/>
  <c r="D92" i="10"/>
  <c r="F84" i="10"/>
  <c r="H96" i="10"/>
  <c r="I89" i="10"/>
  <c r="V81" i="10"/>
  <c r="X83" i="10"/>
  <c r="S86" i="10"/>
  <c r="U88" i="10"/>
  <c r="W90" i="10"/>
  <c r="Y92" i="10"/>
  <c r="T95" i="10"/>
  <c r="V97" i="10"/>
  <c r="X99" i="10"/>
  <c r="K81" i="10"/>
  <c r="M83" i="10"/>
  <c r="O85" i="10"/>
  <c r="Q87" i="10"/>
  <c r="L90" i="10"/>
  <c r="N92" i="10"/>
  <c r="P94" i="10"/>
  <c r="K97" i="10"/>
  <c r="M99" i="10"/>
  <c r="P80" i="10"/>
  <c r="U85" i="10"/>
  <c r="Y89" i="10"/>
  <c r="V94" i="10"/>
  <c r="S99" i="10"/>
  <c r="O82" i="10"/>
  <c r="L87" i="10"/>
  <c r="P91" i="10"/>
  <c r="M96" i="10"/>
  <c r="Q100" i="10"/>
  <c r="W84" i="10"/>
  <c r="T89" i="10"/>
  <c r="X93" i="10"/>
  <c r="U98" i="10"/>
  <c r="Q81" i="10"/>
  <c r="N86" i="10"/>
  <c r="K91" i="10"/>
  <c r="O95" i="10"/>
  <c r="L100" i="10"/>
  <c r="T82" i="10"/>
  <c r="V84" i="10"/>
  <c r="X86" i="10"/>
  <c r="S89" i="10"/>
  <c r="U91" i="10"/>
  <c r="W93" i="10"/>
  <c r="Y95" i="10"/>
  <c r="T98" i="10"/>
  <c r="V100" i="10"/>
  <c r="P81" i="10"/>
  <c r="K84" i="10"/>
  <c r="M86" i="10"/>
  <c r="O88" i="10"/>
  <c r="Q90" i="10"/>
  <c r="L93" i="10"/>
  <c r="N95" i="10"/>
  <c r="P97" i="10"/>
  <c r="K100" i="10"/>
  <c r="Y81" i="10"/>
  <c r="Y85" i="10"/>
  <c r="V90" i="10"/>
  <c r="S95" i="10"/>
  <c r="W99" i="10"/>
  <c r="L83" i="10"/>
  <c r="P87" i="10"/>
  <c r="M92" i="10"/>
  <c r="Q96" i="10"/>
  <c r="O80" i="10"/>
  <c r="T85" i="10"/>
  <c r="X89" i="10"/>
  <c r="U94" i="10"/>
  <c r="Y98" i="10"/>
  <c r="N82" i="10"/>
  <c r="K87" i="10"/>
  <c r="O91" i="10"/>
  <c r="L96" i="10"/>
  <c r="P100" i="10"/>
  <c r="F20" i="10"/>
  <c r="G92" i="10"/>
  <c r="E83" i="10"/>
  <c r="G94" i="10"/>
  <c r="C86" i="10"/>
  <c r="I95" i="10"/>
  <c r="V89" i="10"/>
  <c r="W98" i="10"/>
  <c r="N84" i="10"/>
  <c r="M91" i="10"/>
  <c r="S83" i="10"/>
  <c r="T92" i="10"/>
  <c r="N89" i="10"/>
  <c r="Y82" i="10"/>
  <c r="W100" i="10"/>
  <c r="M93" i="10"/>
  <c r="W85" i="10"/>
  <c r="V92" i="10"/>
  <c r="X80" i="10"/>
  <c r="N87" i="10"/>
  <c r="O96" i="10"/>
  <c r="W83" i="10"/>
  <c r="U97" i="10"/>
  <c r="O94" i="10"/>
  <c r="V87" i="10"/>
  <c r="U80" i="10"/>
  <c r="Q93" i="10"/>
  <c r="G20" i="10"/>
  <c r="P20" i="10"/>
  <c r="H85" i="10"/>
  <c r="I94" i="10"/>
  <c r="E84" i="10"/>
  <c r="F96" i="10"/>
  <c r="F86" i="10"/>
  <c r="G98" i="10"/>
  <c r="D86" i="10"/>
  <c r="E89" i="10"/>
  <c r="E92" i="10"/>
  <c r="E95" i="10"/>
  <c r="D99" i="10"/>
  <c r="E88" i="10"/>
  <c r="F100" i="10"/>
  <c r="C89" i="10"/>
  <c r="F81" i="10"/>
  <c r="G93" i="10"/>
  <c r="H86" i="10"/>
  <c r="C99" i="10"/>
  <c r="T83" i="10"/>
  <c r="V85" i="10"/>
  <c r="X87" i="10"/>
  <c r="S90" i="10"/>
  <c r="U92" i="10"/>
  <c r="W94" i="10"/>
  <c r="Y96" i="10"/>
  <c r="T99" i="10"/>
  <c r="W80" i="10"/>
  <c r="P82" i="10"/>
  <c r="K85" i="10"/>
  <c r="M87" i="10"/>
  <c r="O89" i="10"/>
  <c r="Q91" i="10"/>
  <c r="L94" i="10"/>
  <c r="N96" i="10"/>
  <c r="P98" i="10"/>
  <c r="L80" i="10"/>
  <c r="T84" i="10"/>
  <c r="X88" i="10"/>
  <c r="U93" i="10"/>
  <c r="Y97" i="10"/>
  <c r="N81" i="10"/>
  <c r="K86" i="10"/>
  <c r="O90" i="10"/>
  <c r="L95" i="10"/>
  <c r="P99" i="10"/>
  <c r="S84" i="10"/>
  <c r="S88" i="10"/>
  <c r="W92" i="10"/>
  <c r="T97" i="10"/>
  <c r="Y80" i="10"/>
  <c r="M85" i="10"/>
  <c r="Q89" i="10"/>
  <c r="N94" i="10"/>
  <c r="K99" i="10"/>
  <c r="W81" i="10"/>
  <c r="Y83" i="10"/>
  <c r="T86" i="10"/>
  <c r="V88" i="10"/>
  <c r="X90" i="10"/>
  <c r="S93" i="10"/>
  <c r="U95" i="10"/>
  <c r="W97" i="10"/>
  <c r="Y99" i="10"/>
  <c r="L81" i="10"/>
  <c r="N83" i="10"/>
  <c r="P85" i="10"/>
  <c r="K88" i="10"/>
  <c r="M90" i="10"/>
  <c r="O92" i="10"/>
  <c r="Q94" i="10"/>
  <c r="L97" i="10"/>
  <c r="N99" i="10"/>
  <c r="Q80" i="10"/>
  <c r="X84" i="10"/>
  <c r="U89" i="10"/>
  <c r="Y93" i="10"/>
  <c r="V98" i="10"/>
  <c r="K82" i="10"/>
  <c r="O86" i="10"/>
  <c r="L91" i="10"/>
  <c r="P95" i="10"/>
  <c r="M100" i="10"/>
  <c r="V83" i="10"/>
  <c r="W88" i="10"/>
  <c r="T93" i="10"/>
  <c r="X97" i="10"/>
  <c r="M81" i="10"/>
  <c r="Q85" i="10"/>
  <c r="N90" i="10"/>
  <c r="K95" i="10"/>
  <c r="O99" i="10"/>
  <c r="F83" i="10"/>
  <c r="F93" i="10"/>
  <c r="F85" i="10"/>
  <c r="F88" i="10"/>
  <c r="F98" i="10"/>
  <c r="E85" i="10"/>
  <c r="D98" i="10"/>
  <c r="G90" i="10"/>
  <c r="W82" i="10"/>
  <c r="Y84" i="10"/>
  <c r="X91" i="10"/>
  <c r="S94" i="10"/>
  <c r="Y100" i="10"/>
  <c r="L82" i="10"/>
  <c r="K89" i="10"/>
  <c r="Q95" i="10"/>
  <c r="L98" i="10"/>
  <c r="W87" i="10"/>
  <c r="V80" i="10"/>
  <c r="Q84" i="10"/>
  <c r="O98" i="10"/>
  <c r="V91" i="10"/>
  <c r="S96" i="10"/>
  <c r="P88" i="10"/>
  <c r="Q97" i="10"/>
  <c r="U83" i="10"/>
  <c r="T90" i="10"/>
  <c r="S97" i="10"/>
  <c r="U99" i="10"/>
  <c r="L85" i="10"/>
  <c r="P89" i="10"/>
  <c r="M94" i="10"/>
  <c r="M80" i="10"/>
  <c r="X92" i="10"/>
  <c r="N85" i="10"/>
  <c r="L99" i="10"/>
  <c r="S92" i="10"/>
  <c r="W96" i="10"/>
  <c r="M89" i="10"/>
  <c r="P19" i="12"/>
  <c r="L19" i="12"/>
  <c r="G19" i="12"/>
  <c r="C19" i="12"/>
  <c r="Q19" i="12"/>
  <c r="M19" i="12"/>
  <c r="H19" i="12"/>
  <c r="D19" i="12"/>
  <c r="N19" i="12"/>
  <c r="I19" i="12"/>
  <c r="E19" i="12"/>
  <c r="O19" i="12"/>
  <c r="K19" i="12"/>
  <c r="F19" i="12"/>
  <c r="H20" i="12"/>
  <c r="M20" i="12"/>
  <c r="L20" i="12"/>
  <c r="U20" i="12"/>
  <c r="K20" i="12"/>
  <c r="S20" i="12"/>
  <c r="Y20" i="12"/>
  <c r="F20" i="12"/>
  <c r="N20" i="12"/>
  <c r="V20" i="12"/>
  <c r="T20" i="12"/>
  <c r="H69" i="12"/>
  <c r="X20" i="12"/>
  <c r="E20" i="12"/>
  <c r="G20" i="12"/>
  <c r="P20" i="12"/>
  <c r="Q20" i="12"/>
  <c r="Q69" i="12"/>
  <c r="O20" i="12"/>
  <c r="C20" i="12"/>
  <c r="D20" i="12"/>
  <c r="W20" i="12"/>
  <c r="I20" i="12"/>
  <c r="Q61" i="12"/>
  <c r="I61" i="12"/>
  <c r="Q71" i="12"/>
  <c r="E84" i="12"/>
  <c r="O94" i="12"/>
  <c r="Q79" i="12"/>
  <c r="D80" i="12"/>
  <c r="F85" i="12"/>
  <c r="E91" i="12"/>
  <c r="G96" i="12"/>
  <c r="K85" i="12"/>
  <c r="P89" i="12"/>
  <c r="K95" i="12"/>
  <c r="Q80" i="12"/>
  <c r="D81" i="12"/>
  <c r="N82" i="12"/>
  <c r="I84" i="12"/>
  <c r="C96" i="12"/>
  <c r="E81" i="12"/>
  <c r="H94" i="12"/>
  <c r="F95" i="12"/>
  <c r="Q83" i="12"/>
  <c r="L89" i="12"/>
  <c r="N94" i="12"/>
  <c r="M80" i="12"/>
  <c r="G80" i="12"/>
  <c r="E85" i="12"/>
  <c r="G90" i="12"/>
  <c r="F96" i="12"/>
  <c r="Q84" i="12"/>
  <c r="L90" i="12"/>
  <c r="H88" i="12"/>
  <c r="C78" i="12"/>
  <c r="O93" i="12"/>
  <c r="C95" i="12"/>
  <c r="N83" i="12"/>
  <c r="K91" i="12"/>
  <c r="Q78" i="12"/>
  <c r="N85" i="12"/>
  <c r="C84" i="12"/>
  <c r="P90" i="12"/>
  <c r="E89" i="12"/>
  <c r="K96" i="12"/>
  <c r="G94" i="12"/>
  <c r="M81" i="12"/>
  <c r="K83" i="12"/>
  <c r="D82" i="12"/>
  <c r="Q88" i="12"/>
  <c r="F87" i="12"/>
  <c r="L94" i="12"/>
  <c r="D92" i="12"/>
  <c r="Q98" i="12"/>
  <c r="F97" i="12"/>
  <c r="D79" i="12"/>
  <c r="Q85" i="12"/>
  <c r="C85" i="12"/>
  <c r="P91" i="12"/>
  <c r="E90" i="12"/>
  <c r="K97" i="12"/>
  <c r="N79" i="12"/>
  <c r="I97" i="12"/>
  <c r="M86" i="12"/>
  <c r="O91" i="12"/>
  <c r="N97" i="12"/>
  <c r="P82" i="12"/>
  <c r="P81" i="12"/>
  <c r="D90" i="12"/>
  <c r="D93" i="12"/>
  <c r="F98" i="12"/>
  <c r="Q86" i="12"/>
  <c r="L92" i="12"/>
  <c r="K98" i="12"/>
  <c r="N78" i="12"/>
  <c r="C83" i="12"/>
  <c r="E88" i="12"/>
  <c r="D94" i="12"/>
  <c r="G78" i="12"/>
  <c r="Q87" i="12"/>
  <c r="G79" i="12"/>
  <c r="H90" i="12"/>
  <c r="N84" i="12"/>
  <c r="I88" i="12"/>
  <c r="Q96" i="12"/>
  <c r="L82" i="12"/>
  <c r="F82" i="12"/>
  <c r="H87" i="12"/>
  <c r="G93" i="12"/>
  <c r="I98" i="12"/>
  <c r="M87" i="12"/>
  <c r="K92" i="12"/>
  <c r="M97" i="12"/>
  <c r="M78" i="12"/>
  <c r="F83" i="12"/>
  <c r="C98" i="12"/>
  <c r="C94" i="12"/>
  <c r="M88" i="12"/>
  <c r="H78" i="12"/>
  <c r="K88" i="12"/>
  <c r="O95" i="12"/>
  <c r="E83" i="12"/>
  <c r="P87" i="12"/>
  <c r="E86" i="12"/>
  <c r="K93" i="12"/>
  <c r="G91" i="12"/>
  <c r="M98" i="12"/>
  <c r="I96" i="12"/>
  <c r="P78" i="12"/>
  <c r="M85" i="12"/>
  <c r="F84" i="12"/>
  <c r="L91" i="12"/>
  <c r="H89" i="12"/>
  <c r="N96" i="12"/>
  <c r="F94" i="12"/>
  <c r="L81" i="12"/>
  <c r="I78" i="12"/>
  <c r="F81" i="12"/>
  <c r="L88" i="12"/>
  <c r="E87" i="12"/>
  <c r="K94" i="12"/>
  <c r="G92" i="12"/>
  <c r="M79" i="12"/>
  <c r="H92" i="12"/>
  <c r="L84" i="12"/>
  <c r="N95" i="12"/>
  <c r="P80" i="12"/>
  <c r="G81" i="12"/>
  <c r="I86" i="12"/>
  <c r="V79" i="12"/>
  <c r="S80" i="12"/>
  <c r="W80" i="12"/>
  <c r="T81" i="12"/>
  <c r="X81" i="12"/>
  <c r="U82" i="12"/>
  <c r="Y82" i="12"/>
  <c r="V83" i="12"/>
  <c r="S84" i="12"/>
  <c r="W84" i="12"/>
  <c r="T85" i="12"/>
  <c r="X85" i="12"/>
  <c r="U86" i="12"/>
  <c r="Y86" i="12"/>
  <c r="V87" i="12"/>
  <c r="S88" i="12"/>
  <c r="W88" i="12"/>
  <c r="T89" i="12"/>
  <c r="X89" i="12"/>
  <c r="U90" i="12"/>
  <c r="Y90" i="12"/>
  <c r="V91" i="12"/>
  <c r="S92" i="12"/>
  <c r="W92" i="12"/>
  <c r="T93" i="12"/>
  <c r="X93" i="12"/>
  <c r="U94" i="12"/>
  <c r="Y94" i="12"/>
  <c r="V95" i="12"/>
  <c r="S96" i="12"/>
  <c r="W96" i="12"/>
  <c r="T97" i="12"/>
  <c r="X97" i="12"/>
  <c r="U98" i="12"/>
  <c r="Y98" i="12"/>
  <c r="W78" i="12"/>
  <c r="X79" i="12"/>
  <c r="U80" i="12"/>
  <c r="V81" i="12"/>
  <c r="W82" i="12"/>
  <c r="X83" i="12"/>
  <c r="Y84" i="12"/>
  <c r="S86" i="12"/>
  <c r="T87" i="12"/>
  <c r="U88" i="12"/>
  <c r="V89" i="12"/>
  <c r="W90" i="12"/>
  <c r="X91" i="12"/>
  <c r="Y92" i="12"/>
  <c r="S94" i="12"/>
  <c r="T95" i="12"/>
  <c r="U96" i="12"/>
  <c r="V97" i="12"/>
  <c r="W98" i="12"/>
  <c r="S79" i="12"/>
  <c r="T80" i="12"/>
  <c r="U81" i="12"/>
  <c r="V82" i="12"/>
  <c r="W83" i="12"/>
  <c r="X84" i="12"/>
  <c r="Y85" i="12"/>
  <c r="S87" i="12"/>
  <c r="T88" i="12"/>
  <c r="U89" i="12"/>
  <c r="V90" i="12"/>
  <c r="W91" i="12"/>
  <c r="U93" i="12"/>
  <c r="V94" i="12"/>
  <c r="W95" i="12"/>
  <c r="U97" i="12"/>
  <c r="V98" i="12"/>
  <c r="X78" i="12"/>
  <c r="U79" i="12"/>
  <c r="Y79" i="12"/>
  <c r="V80" i="12"/>
  <c r="S81" i="12"/>
  <c r="W81" i="12"/>
  <c r="T82" i="12"/>
  <c r="X82" i="12"/>
  <c r="U83" i="12"/>
  <c r="Y83" i="12"/>
  <c r="V84" i="12"/>
  <c r="S85" i="12"/>
  <c r="W85" i="12"/>
  <c r="T86" i="12"/>
  <c r="X86" i="12"/>
  <c r="U87" i="12"/>
  <c r="Y87" i="12"/>
  <c r="V88" i="12"/>
  <c r="S89" i="12"/>
  <c r="W89" i="12"/>
  <c r="T90" i="12"/>
  <c r="X90" i="12"/>
  <c r="U91" i="12"/>
  <c r="Y91" i="12"/>
  <c r="V92" i="12"/>
  <c r="S93" i="12"/>
  <c r="W93" i="12"/>
  <c r="T94" i="12"/>
  <c r="X94" i="12"/>
  <c r="U95" i="12"/>
  <c r="Y95" i="12"/>
  <c r="V96" i="12"/>
  <c r="S97" i="12"/>
  <c r="W97" i="12"/>
  <c r="T98" i="12"/>
  <c r="X98" i="12"/>
  <c r="V78" i="12"/>
  <c r="S78" i="12"/>
  <c r="T79" i="12"/>
  <c r="Y80" i="12"/>
  <c r="S82" i="12"/>
  <c r="T83" i="12"/>
  <c r="U84" i="12"/>
  <c r="V85" i="12"/>
  <c r="W86" i="12"/>
  <c r="X87" i="12"/>
  <c r="Y88" i="12"/>
  <c r="S90" i="12"/>
  <c r="T91" i="12"/>
  <c r="U92" i="12"/>
  <c r="V93" i="12"/>
  <c r="W94" i="12"/>
  <c r="X95" i="12"/>
  <c r="Y96" i="12"/>
  <c r="S98" i="12"/>
  <c r="U78" i="12"/>
  <c r="Y78" i="12"/>
  <c r="W79" i="12"/>
  <c r="X80" i="12"/>
  <c r="Y81" i="12"/>
  <c r="S83" i="12"/>
  <c r="T84" i="12"/>
  <c r="U85" i="12"/>
  <c r="V86" i="12"/>
  <c r="W87" i="12"/>
  <c r="X88" i="12"/>
  <c r="Y89" i="12"/>
  <c r="S91" i="12"/>
  <c r="T92" i="12"/>
  <c r="X92" i="12"/>
  <c r="Y93" i="12"/>
  <c r="S95" i="12"/>
  <c r="T96" i="12"/>
  <c r="X96" i="12"/>
  <c r="Y97" i="12"/>
  <c r="T78" i="12"/>
  <c r="I85" i="12"/>
  <c r="O92" i="12"/>
  <c r="D91" i="12"/>
  <c r="L80" i="12"/>
  <c r="F78" i="12"/>
  <c r="G85" i="12"/>
  <c r="L79" i="12"/>
  <c r="K90" i="12"/>
  <c r="H97" i="12"/>
  <c r="G88" i="12"/>
  <c r="F79" i="12"/>
  <c r="M95" i="12"/>
  <c r="L86" i="12"/>
  <c r="I93" i="12"/>
  <c r="H84" i="12"/>
  <c r="O80" i="12"/>
  <c r="N91" i="12"/>
  <c r="E78" i="12"/>
  <c r="C90" i="12"/>
  <c r="I80" i="12"/>
  <c r="P96" i="12"/>
  <c r="O87" i="12"/>
  <c r="I95" i="12"/>
  <c r="H86" i="12"/>
  <c r="O82" i="12"/>
  <c r="N93" i="12"/>
  <c r="M84" i="12"/>
  <c r="C92" i="12"/>
  <c r="I82" i="12"/>
  <c r="P98" i="12"/>
  <c r="O89" i="12"/>
  <c r="H96" i="12"/>
  <c r="G87" i="12"/>
  <c r="O78" i="12"/>
  <c r="M94" i="12"/>
  <c r="L85" i="12"/>
  <c r="I92" i="12"/>
  <c r="H83" i="12"/>
  <c r="O79" i="12"/>
  <c r="N90" i="12"/>
  <c r="H98" i="12"/>
  <c r="G89" i="12"/>
  <c r="F80" i="12"/>
  <c r="M96" i="12"/>
  <c r="L87" i="12"/>
  <c r="I94" i="12"/>
  <c r="H85" i="12"/>
  <c r="O81" i="12"/>
  <c r="N92" i="12"/>
  <c r="M83" i="12"/>
  <c r="G83" i="12"/>
  <c r="M90" i="12"/>
  <c r="G86" i="12"/>
  <c r="M93" i="12"/>
  <c r="F92" i="12"/>
  <c r="E93" i="12"/>
  <c r="D84" i="12"/>
  <c r="K80" i="12"/>
  <c r="Q90" i="12"/>
  <c r="G98" i="12"/>
  <c r="F89" i="12"/>
  <c r="E80" i="12"/>
  <c r="L96" i="12"/>
  <c r="K87" i="12"/>
  <c r="E95" i="12"/>
  <c r="D86" i="12"/>
  <c r="K82" i="12"/>
  <c r="Q92" i="12"/>
  <c r="P83" i="12"/>
  <c r="F91" i="12"/>
  <c r="E82" i="12"/>
  <c r="L98" i="12"/>
  <c r="K89" i="12"/>
  <c r="E97" i="12"/>
  <c r="C79" i="12"/>
  <c r="P85" i="12"/>
  <c r="C82" i="12"/>
  <c r="P88" i="12"/>
  <c r="C81" i="12"/>
  <c r="C91" i="12"/>
  <c r="I81" i="12"/>
  <c r="P97" i="12"/>
  <c r="O88" i="12"/>
  <c r="E96" i="12"/>
  <c r="D87" i="12"/>
  <c r="L78" i="12"/>
  <c r="Q93" i="12"/>
  <c r="P84" i="12"/>
  <c r="C93" i="12"/>
  <c r="I83" i="12"/>
  <c r="P79" i="12"/>
  <c r="O90" i="12"/>
  <c r="E98" i="12"/>
  <c r="D89" i="12"/>
  <c r="C80" i="12"/>
  <c r="Q95" i="12"/>
  <c r="P86" i="12"/>
  <c r="F90" i="12"/>
  <c r="L97" i="12"/>
  <c r="H95" i="12"/>
  <c r="H79" i="12"/>
  <c r="N86" i="12"/>
  <c r="I87" i="12"/>
  <c r="N81" i="12"/>
  <c r="M92" i="12"/>
  <c r="L83" i="12"/>
  <c r="I90" i="12"/>
  <c r="H81" i="12"/>
  <c r="O97" i="12"/>
  <c r="N88" i="12"/>
  <c r="D96" i="12"/>
  <c r="C87" i="12"/>
  <c r="Q82" i="12"/>
  <c r="P93" i="12"/>
  <c r="O84" i="12"/>
  <c r="E92" i="12"/>
  <c r="D83" i="12"/>
  <c r="K79" i="12"/>
  <c r="Q89" i="12"/>
  <c r="D98" i="12"/>
  <c r="C89" i="12"/>
  <c r="I79" i="12"/>
  <c r="P95" i="12"/>
  <c r="O86" i="12"/>
  <c r="E94" i="12"/>
  <c r="D85" i="12"/>
  <c r="K81" i="12"/>
  <c r="Q91" i="12"/>
  <c r="D78" i="12"/>
  <c r="I89" i="12"/>
  <c r="H80" i="12"/>
  <c r="O96" i="12"/>
  <c r="N87" i="12"/>
  <c r="D95" i="12"/>
  <c r="C86" i="12"/>
  <c r="Q81" i="12"/>
  <c r="P92" i="12"/>
  <c r="O83" i="12"/>
  <c r="I91" i="12"/>
  <c r="H82" i="12"/>
  <c r="O98" i="12"/>
  <c r="N89" i="12"/>
  <c r="D97" i="12"/>
  <c r="C88" i="12"/>
  <c r="K78" i="12"/>
  <c r="P94" i="12"/>
  <c r="O85" i="12"/>
  <c r="D88" i="12"/>
  <c r="Q94" i="12"/>
  <c r="F93" i="12"/>
  <c r="Q97" i="12"/>
  <c r="C97" i="12"/>
  <c r="G95" i="12"/>
  <c r="F86" i="12"/>
  <c r="M82" i="12"/>
  <c r="L93" i="12"/>
  <c r="K84" i="12"/>
  <c r="H91" i="12"/>
  <c r="G82" i="12"/>
  <c r="N98" i="12"/>
  <c r="M89" i="12"/>
  <c r="G97" i="12"/>
  <c r="F88" i="12"/>
  <c r="E79" i="12"/>
  <c r="L95" i="12"/>
  <c r="K86" i="12"/>
  <c r="H93" i="12"/>
  <c r="G84" i="12"/>
  <c r="N80" i="12"/>
  <c r="M91" i="12"/>
  <c r="T80" i="17"/>
  <c r="X80" i="17"/>
  <c r="U81" i="17"/>
  <c r="Y81" i="17"/>
  <c r="V82" i="17"/>
  <c r="S83" i="17"/>
  <c r="W83" i="17"/>
  <c r="T84" i="17"/>
  <c r="X84" i="17"/>
  <c r="U85" i="17"/>
  <c r="Y85" i="17"/>
  <c r="V86" i="17"/>
  <c r="S87" i="17"/>
  <c r="W87" i="17"/>
  <c r="T88" i="17"/>
  <c r="X88" i="17"/>
  <c r="U89" i="17"/>
  <c r="Y89" i="17"/>
  <c r="V90" i="17"/>
  <c r="S91" i="17"/>
  <c r="W91" i="17"/>
  <c r="T92" i="17"/>
  <c r="X92" i="17"/>
  <c r="U93" i="17"/>
  <c r="Y93" i="17"/>
  <c r="V94" i="17"/>
  <c r="S95" i="17"/>
  <c r="W95" i="17"/>
  <c r="T96" i="17"/>
  <c r="X96" i="17"/>
  <c r="U97" i="17"/>
  <c r="Y97" i="17"/>
  <c r="V98" i="17"/>
  <c r="S99" i="17"/>
  <c r="W99" i="17"/>
  <c r="U79" i="17"/>
  <c r="Y79" i="17"/>
  <c r="M80" i="17"/>
  <c r="Q80" i="17"/>
  <c r="N81" i="17"/>
  <c r="K82" i="17"/>
  <c r="O82" i="17"/>
  <c r="L83" i="17"/>
  <c r="P83" i="17"/>
  <c r="M84" i="17"/>
  <c r="Q84" i="17"/>
  <c r="N85" i="17"/>
  <c r="K86" i="17"/>
  <c r="O86" i="17"/>
  <c r="L87" i="17"/>
  <c r="P87" i="17"/>
  <c r="M88" i="17"/>
  <c r="Q88" i="17"/>
  <c r="N89" i="17"/>
  <c r="K90" i="17"/>
  <c r="O90" i="17"/>
  <c r="L91" i="17"/>
  <c r="P91" i="17"/>
  <c r="M92" i="17"/>
  <c r="Q92" i="17"/>
  <c r="N93" i="17"/>
  <c r="K94" i="17"/>
  <c r="O94" i="17"/>
  <c r="L95" i="17"/>
  <c r="P95" i="17"/>
  <c r="M96" i="17"/>
  <c r="Q96" i="17"/>
  <c r="N97" i="17"/>
  <c r="K98" i="17"/>
  <c r="O98" i="17"/>
  <c r="L99" i="17"/>
  <c r="P99" i="17"/>
  <c r="N79" i="17"/>
  <c r="K79" i="17"/>
  <c r="F80" i="17"/>
  <c r="C81" i="17"/>
  <c r="G81" i="17"/>
  <c r="D82" i="17"/>
  <c r="H82" i="17"/>
  <c r="E83" i="17"/>
  <c r="I83" i="17"/>
  <c r="F84" i="17"/>
  <c r="C85" i="17"/>
  <c r="G85" i="17"/>
  <c r="D86" i="17"/>
  <c r="H86" i="17"/>
  <c r="E87" i="17"/>
  <c r="I87" i="17"/>
  <c r="F88" i="17"/>
  <c r="C89" i="17"/>
  <c r="G89" i="17"/>
  <c r="D90" i="17"/>
  <c r="H90" i="17"/>
  <c r="E91" i="17"/>
  <c r="I91" i="17"/>
  <c r="F92" i="17"/>
  <c r="C93" i="17"/>
  <c r="G93" i="17"/>
  <c r="D94" i="17"/>
  <c r="H94" i="17"/>
  <c r="E95" i="17"/>
  <c r="I95" i="17"/>
  <c r="F96" i="17"/>
  <c r="C97" i="17"/>
  <c r="G97" i="17"/>
  <c r="D98" i="17"/>
  <c r="H98" i="17"/>
  <c r="E99" i="17"/>
  <c r="I99" i="17"/>
  <c r="G79" i="17"/>
  <c r="S80" i="17"/>
  <c r="W80" i="17"/>
  <c r="T81" i="17"/>
  <c r="X81" i="17"/>
  <c r="U82" i="17"/>
  <c r="Y82" i="17"/>
  <c r="V83" i="17"/>
  <c r="S84" i="17"/>
  <c r="W84" i="17"/>
  <c r="T85" i="17"/>
  <c r="X85" i="17"/>
  <c r="U86" i="17"/>
  <c r="Y86" i="17"/>
  <c r="V87" i="17"/>
  <c r="S88" i="17"/>
  <c r="W88" i="17"/>
  <c r="T89" i="17"/>
  <c r="X89" i="17"/>
  <c r="U90" i="17"/>
  <c r="Y90" i="17"/>
  <c r="V91" i="17"/>
  <c r="S92" i="17"/>
  <c r="W92" i="17"/>
  <c r="T93" i="17"/>
  <c r="X93" i="17"/>
  <c r="U94" i="17"/>
  <c r="Y94" i="17"/>
  <c r="V95" i="17"/>
  <c r="S96" i="17"/>
  <c r="W96" i="17"/>
  <c r="T97" i="17"/>
  <c r="X97" i="17"/>
  <c r="U98" i="17"/>
  <c r="Y98" i="17"/>
  <c r="V99" i="17"/>
  <c r="T79" i="17"/>
  <c r="X79" i="17"/>
  <c r="L80" i="17"/>
  <c r="P80" i="17"/>
  <c r="M81" i="17"/>
  <c r="Q81" i="17"/>
  <c r="N82" i="17"/>
  <c r="K83" i="17"/>
  <c r="O83" i="17"/>
  <c r="L84" i="17"/>
  <c r="P84" i="17"/>
  <c r="M85" i="17"/>
  <c r="Q85" i="17"/>
  <c r="N86" i="17"/>
  <c r="K87" i="17"/>
  <c r="O87" i="17"/>
  <c r="L88" i="17"/>
  <c r="P88" i="17"/>
  <c r="M89" i="17"/>
  <c r="Q89" i="17"/>
  <c r="N90" i="17"/>
  <c r="K91" i="17"/>
  <c r="O91" i="17"/>
  <c r="L92" i="17"/>
  <c r="P92" i="17"/>
  <c r="M93" i="17"/>
  <c r="Q93" i="17"/>
  <c r="N94" i="17"/>
  <c r="K95" i="17"/>
  <c r="O95" i="17"/>
  <c r="L96" i="17"/>
  <c r="P96" i="17"/>
  <c r="M97" i="17"/>
  <c r="Q97" i="17"/>
  <c r="N98" i="17"/>
  <c r="K99" i="17"/>
  <c r="O99" i="17"/>
  <c r="M79" i="17"/>
  <c r="Q79" i="17"/>
  <c r="E80" i="17"/>
  <c r="I80" i="17"/>
  <c r="F81" i="17"/>
  <c r="C82" i="17"/>
  <c r="G82" i="17"/>
  <c r="D83" i="17"/>
  <c r="H83" i="17"/>
  <c r="E84" i="17"/>
  <c r="I84" i="17"/>
  <c r="F85" i="17"/>
  <c r="C86" i="17"/>
  <c r="G86" i="17"/>
  <c r="D87" i="17"/>
  <c r="H87" i="17"/>
  <c r="E88" i="17"/>
  <c r="I88" i="17"/>
  <c r="F89" i="17"/>
  <c r="C90" i="17"/>
  <c r="G90" i="17"/>
  <c r="D91" i="17"/>
  <c r="H91" i="17"/>
  <c r="E92" i="17"/>
  <c r="I92" i="17"/>
  <c r="F93" i="17"/>
  <c r="C94" i="17"/>
  <c r="G94" i="17"/>
  <c r="D95" i="17"/>
  <c r="H95" i="17"/>
  <c r="E96" i="17"/>
  <c r="I96" i="17"/>
  <c r="F97" i="17"/>
  <c r="C98" i="17"/>
  <c r="G98" i="17"/>
  <c r="D99" i="17"/>
  <c r="H99" i="17"/>
  <c r="F79" i="17"/>
  <c r="C79" i="17"/>
  <c r="S81" i="17"/>
  <c r="T82" i="17"/>
  <c r="U83" i="17"/>
  <c r="V84" i="17"/>
  <c r="W85" i="17"/>
  <c r="X86" i="17"/>
  <c r="Y87" i="17"/>
  <c r="S89" i="17"/>
  <c r="T90" i="17"/>
  <c r="U91" i="17"/>
  <c r="V92" i="17"/>
  <c r="W93" i="17"/>
  <c r="X94" i="17"/>
  <c r="Y95" i="17"/>
  <c r="S97" i="17"/>
  <c r="T98" i="17"/>
  <c r="U99" i="17"/>
  <c r="W79" i="17"/>
  <c r="O80" i="17"/>
  <c r="P81" i="17"/>
  <c r="Q82" i="17"/>
  <c r="K84" i="17"/>
  <c r="L85" i="17"/>
  <c r="M86" i="17"/>
  <c r="N87" i="17"/>
  <c r="O88" i="17"/>
  <c r="P89" i="17"/>
  <c r="Q90" i="17"/>
  <c r="K92" i="17"/>
  <c r="L93" i="17"/>
  <c r="M94" i="17"/>
  <c r="N95" i="17"/>
  <c r="O96" i="17"/>
  <c r="P97" i="17"/>
  <c r="Q98" i="17"/>
  <c r="L79" i="17"/>
  <c r="D80" i="17"/>
  <c r="E81" i="17"/>
  <c r="F82" i="17"/>
  <c r="G83" i="17"/>
  <c r="H84" i="17"/>
  <c r="I85" i="17"/>
  <c r="C87" i="17"/>
  <c r="D88" i="17"/>
  <c r="E89" i="17"/>
  <c r="F90" i="17"/>
  <c r="G91" i="17"/>
  <c r="H92" i="17"/>
  <c r="I93" i="17"/>
  <c r="C95" i="17"/>
  <c r="D96" i="17"/>
  <c r="E97" i="17"/>
  <c r="F98" i="17"/>
  <c r="G99" i="17"/>
  <c r="I79" i="17"/>
  <c r="Y80" i="17"/>
  <c r="S82" i="17"/>
  <c r="T83" i="17"/>
  <c r="U84" i="17"/>
  <c r="V85" i="17"/>
  <c r="W86" i="17"/>
  <c r="X87" i="17"/>
  <c r="Y88" i="17"/>
  <c r="S90" i="17"/>
  <c r="T91" i="17"/>
  <c r="U92" i="17"/>
  <c r="V93" i="17"/>
  <c r="W94" i="17"/>
  <c r="X95" i="17"/>
  <c r="Y96" i="17"/>
  <c r="S98" i="17"/>
  <c r="T99" i="17"/>
  <c r="V79" i="17"/>
  <c r="N80" i="17"/>
  <c r="O81" i="17"/>
  <c r="P82" i="17"/>
  <c r="Q83" i="17"/>
  <c r="K85" i="17"/>
  <c r="L86" i="17"/>
  <c r="M87" i="17"/>
  <c r="N88" i="17"/>
  <c r="O89" i="17"/>
  <c r="P90" i="17"/>
  <c r="Q91" i="17"/>
  <c r="K93" i="17"/>
  <c r="L94" i="17"/>
  <c r="M95" i="17"/>
  <c r="N96" i="17"/>
  <c r="O97" i="17"/>
  <c r="P98" i="17"/>
  <c r="Q99" i="17"/>
  <c r="C80" i="17"/>
  <c r="D81" i="17"/>
  <c r="E82" i="17"/>
  <c r="F83" i="17"/>
  <c r="G84" i="17"/>
  <c r="H85" i="17"/>
  <c r="I86" i="17"/>
  <c r="C88" i="17"/>
  <c r="D89" i="17"/>
  <c r="E90" i="17"/>
  <c r="F91" i="17"/>
  <c r="G92" i="17"/>
  <c r="H93" i="17"/>
  <c r="I94" i="17"/>
  <c r="C96" i="17"/>
  <c r="D97" i="17"/>
  <c r="E98" i="17"/>
  <c r="F99" i="17"/>
  <c r="H79" i="17"/>
  <c r="V80" i="17"/>
  <c r="W81" i="17"/>
  <c r="X82" i="17"/>
  <c r="Y83" i="17"/>
  <c r="S85" i="17"/>
  <c r="T86" i="17"/>
  <c r="U87" i="17"/>
  <c r="V88" i="17"/>
  <c r="W89" i="17"/>
  <c r="X90" i="17"/>
  <c r="Y91" i="17"/>
  <c r="S93" i="17"/>
  <c r="T94" i="17"/>
  <c r="U95" i="17"/>
  <c r="V96" i="17"/>
  <c r="W97" i="17"/>
  <c r="X98" i="17"/>
  <c r="Y99" i="17"/>
  <c r="K80" i="17"/>
  <c r="L81" i="17"/>
  <c r="M82" i="17"/>
  <c r="N83" i="17"/>
  <c r="O84" i="17"/>
  <c r="P85" i="17"/>
  <c r="Q86" i="17"/>
  <c r="K88" i="17"/>
  <c r="L89" i="17"/>
  <c r="M90" i="17"/>
  <c r="N91" i="17"/>
  <c r="O92" i="17"/>
  <c r="P93" i="17"/>
  <c r="Q94" i="17"/>
  <c r="K96" i="17"/>
  <c r="L97" i="17"/>
  <c r="M98" i="17"/>
  <c r="N99" i="17"/>
  <c r="P79" i="17"/>
  <c r="H80" i="17"/>
  <c r="I81" i="17"/>
  <c r="C83" i="17"/>
  <c r="D84" i="17"/>
  <c r="E85" i="17"/>
  <c r="F86" i="17"/>
  <c r="G87" i="17"/>
  <c r="H88" i="17"/>
  <c r="I89" i="17"/>
  <c r="C91" i="17"/>
  <c r="D92" i="17"/>
  <c r="E93" i="17"/>
  <c r="F94" i="17"/>
  <c r="G95" i="17"/>
  <c r="H96" i="17"/>
  <c r="I97" i="17"/>
  <c r="C99" i="17"/>
  <c r="E79" i="17"/>
  <c r="U80" i="17"/>
  <c r="V81" i="17"/>
  <c r="W82" i="17"/>
  <c r="X83" i="17"/>
  <c r="Y84" i="17"/>
  <c r="S86" i="17"/>
  <c r="T87" i="17"/>
  <c r="U88" i="17"/>
  <c r="V89" i="17"/>
  <c r="W90" i="17"/>
  <c r="X91" i="17"/>
  <c r="Y92" i="17"/>
  <c r="S94" i="17"/>
  <c r="T95" i="17"/>
  <c r="U96" i="17"/>
  <c r="V97" i="17"/>
  <c r="W98" i="17"/>
  <c r="X99" i="17"/>
  <c r="S79" i="17"/>
  <c r="K81" i="17"/>
  <c r="L82" i="17"/>
  <c r="M83" i="17"/>
  <c r="N84" i="17"/>
  <c r="O85" i="17"/>
  <c r="P86" i="17"/>
  <c r="Q87" i="17"/>
  <c r="K89" i="17"/>
  <c r="L90" i="17"/>
  <c r="M91" i="17"/>
  <c r="N92" i="17"/>
  <c r="O93" i="17"/>
  <c r="P94" i="17"/>
  <c r="Q95" i="17"/>
  <c r="K97" i="17"/>
  <c r="L98" i="17"/>
  <c r="M99" i="17"/>
  <c r="O79" i="17"/>
  <c r="G80" i="17"/>
  <c r="H81" i="17"/>
  <c r="I82" i="17"/>
  <c r="C84" i="17"/>
  <c r="D85" i="17"/>
  <c r="E86" i="17"/>
  <c r="F87" i="17"/>
  <c r="G88" i="17"/>
  <c r="H89" i="17"/>
  <c r="I90" i="17"/>
  <c r="C92" i="17"/>
  <c r="D93" i="17"/>
  <c r="E94" i="17"/>
  <c r="F95" i="17"/>
  <c r="G96" i="17"/>
  <c r="H97" i="17"/>
  <c r="I98" i="17"/>
  <c r="D79" i="17"/>
  <c r="L58" i="17"/>
  <c r="L66" i="17"/>
  <c r="L68" i="17"/>
  <c r="E60" i="17"/>
  <c r="I66" i="17"/>
  <c r="E70" i="17"/>
  <c r="I72" i="17"/>
  <c r="C68" i="17"/>
  <c r="M53" i="17"/>
  <c r="Q55" i="17"/>
  <c r="Q59" i="17"/>
  <c r="M61" i="17"/>
  <c r="Q65" i="17"/>
  <c r="O66" i="17"/>
  <c r="Q71" i="17"/>
  <c r="H52" i="17"/>
  <c r="H60" i="17"/>
  <c r="H66" i="17"/>
  <c r="L53" i="17"/>
  <c r="N58" i="17"/>
  <c r="N66" i="17"/>
  <c r="L69" i="17"/>
  <c r="K57" i="17"/>
  <c r="G54" i="17"/>
  <c r="I59" i="17"/>
  <c r="I61" i="17"/>
  <c r="I63" i="17"/>
  <c r="I71" i="17"/>
  <c r="Q52" i="17"/>
  <c r="Q58" i="17"/>
  <c r="O59" i="17"/>
  <c r="Q66" i="17"/>
  <c r="M70" i="17"/>
  <c r="Q72" i="17"/>
  <c r="F52" i="17"/>
  <c r="D63" i="17"/>
  <c r="F66" i="17"/>
  <c r="H69" i="17"/>
  <c r="F70" i="17"/>
  <c r="I56" i="12"/>
  <c r="I58" i="12"/>
  <c r="I60" i="12"/>
  <c r="I64" i="12"/>
  <c r="I66" i="12"/>
  <c r="I68" i="12"/>
  <c r="I72" i="12"/>
  <c r="Q59" i="12"/>
  <c r="Q65" i="12"/>
  <c r="D64" i="12"/>
  <c r="Q58" i="12"/>
  <c r="Q66" i="12"/>
  <c r="Q70" i="12"/>
  <c r="F68" i="12"/>
  <c r="I65" i="12"/>
  <c r="P63" i="12"/>
  <c r="I59" i="12"/>
  <c r="Q54" i="10"/>
  <c r="Q68" i="10"/>
  <c r="N64" i="10"/>
  <c r="N70" i="10"/>
  <c r="I59" i="10"/>
  <c r="I63" i="10"/>
  <c r="I65" i="10"/>
  <c r="I73" i="10"/>
  <c r="Q71" i="10"/>
  <c r="Q57" i="10"/>
  <c r="Q65" i="10"/>
  <c r="Q73" i="10"/>
  <c r="I60" i="10"/>
  <c r="C55" i="10"/>
  <c r="I66" i="10"/>
  <c r="L70" i="10" l="1"/>
  <c r="E72" i="10"/>
  <c r="K68" i="12"/>
  <c r="C58" i="12"/>
  <c r="N59" i="10"/>
  <c r="D64" i="10"/>
  <c r="H61" i="17"/>
  <c r="M52" i="17"/>
  <c r="M68" i="17"/>
  <c r="T19" i="12"/>
  <c r="N58" i="10"/>
  <c r="F69" i="10"/>
  <c r="N53" i="10"/>
  <c r="N57" i="17"/>
  <c r="O65" i="17"/>
  <c r="G52" i="17"/>
  <c r="O57" i="17"/>
  <c r="O58" i="17"/>
  <c r="N65" i="17"/>
  <c r="L57" i="17"/>
  <c r="F58" i="17"/>
  <c r="N60" i="10"/>
  <c r="E52" i="17"/>
  <c r="H53" i="17"/>
  <c r="D53" i="17"/>
  <c r="C58" i="17"/>
  <c r="G66" i="17"/>
  <c r="G62" i="17"/>
  <c r="K65" i="17"/>
  <c r="D58" i="17"/>
  <c r="P59" i="17"/>
  <c r="L63" i="17"/>
  <c r="D61" i="17"/>
  <c r="C66" i="17"/>
  <c r="M69" i="17"/>
  <c r="G70" i="17"/>
  <c r="C53" i="17"/>
  <c r="H55" i="17"/>
  <c r="P57" i="17"/>
  <c r="L61" i="17"/>
  <c r="H68" i="17"/>
  <c r="C69" i="17"/>
  <c r="E71" i="17"/>
  <c r="D55" i="17"/>
  <c r="O67" i="17"/>
  <c r="E57" i="17"/>
  <c r="F71" i="17"/>
  <c r="I62" i="17"/>
  <c r="P60" i="17"/>
  <c r="C57" i="17"/>
  <c r="G58" i="17"/>
  <c r="L65" i="17"/>
  <c r="H58" i="17"/>
  <c r="Q57" i="17"/>
  <c r="K62" i="17"/>
  <c r="U18" i="17"/>
  <c r="P62" i="17"/>
  <c r="C54" i="17"/>
  <c r="M59" i="17"/>
  <c r="L55" i="17"/>
  <c r="F56" i="17"/>
  <c r="D66" i="17"/>
  <c r="P67" i="17"/>
  <c r="L71" i="17"/>
  <c r="F60" i="17"/>
  <c r="G68" i="17"/>
  <c r="P70" i="17"/>
  <c r="F54" i="17"/>
  <c r="C61" i="17"/>
  <c r="E63" i="17"/>
  <c r="K66" i="17"/>
  <c r="L60" i="17"/>
  <c r="D69" i="17"/>
  <c r="D57" i="17"/>
  <c r="H71" i="17"/>
  <c r="Q68" i="17"/>
  <c r="C70" i="17"/>
  <c r="E65" i="17"/>
  <c r="I55" i="17"/>
  <c r="F55" i="17"/>
  <c r="E68" i="17"/>
  <c r="E62" i="17"/>
  <c r="E54" i="17"/>
  <c r="I54" i="17"/>
  <c r="L59" i="17"/>
  <c r="I68" i="17"/>
  <c r="H63" i="17"/>
  <c r="N52" i="17"/>
  <c r="L63" i="12"/>
  <c r="N64" i="12"/>
  <c r="E69" i="12"/>
  <c r="Q67" i="12"/>
  <c r="Q64" i="12"/>
  <c r="I70" i="12"/>
  <c r="N60" i="12"/>
  <c r="M54" i="12"/>
  <c r="G59" i="10"/>
  <c r="S18" i="17"/>
  <c r="Q60" i="12"/>
  <c r="P55" i="12"/>
  <c r="K52" i="12"/>
  <c r="K70" i="10"/>
  <c r="L72" i="10"/>
  <c r="M71" i="10"/>
  <c r="K68" i="10"/>
  <c r="N54" i="10"/>
  <c r="N73" i="10"/>
  <c r="F53" i="10"/>
  <c r="P62" i="10"/>
  <c r="M63" i="10"/>
  <c r="K62" i="10"/>
  <c r="X19" i="12"/>
  <c r="L68" i="10"/>
  <c r="L62" i="10"/>
  <c r="E54" i="10"/>
  <c r="F57" i="10"/>
  <c r="N62" i="10"/>
  <c r="E56" i="10"/>
  <c r="L60" i="10"/>
  <c r="Q60" i="10"/>
  <c r="V19" i="10"/>
  <c r="P68" i="10"/>
  <c r="D55" i="12"/>
  <c r="F62" i="12"/>
  <c r="O60" i="10"/>
  <c r="N68" i="10"/>
  <c r="M55" i="10"/>
  <c r="E55" i="10"/>
  <c r="E71" i="10"/>
  <c r="M67" i="10"/>
  <c r="K60" i="10"/>
  <c r="O68" i="10"/>
  <c r="N55" i="10"/>
  <c r="E63" i="10"/>
  <c r="L53" i="10"/>
  <c r="L54" i="10"/>
  <c r="F55" i="10"/>
  <c r="F71" i="10"/>
  <c r="K53" i="10"/>
  <c r="G63" i="10"/>
  <c r="P60" i="10"/>
  <c r="G67" i="10"/>
  <c r="C61" i="10"/>
  <c r="S19" i="10"/>
  <c r="C67" i="10"/>
  <c r="D72" i="10"/>
  <c r="P66" i="10"/>
  <c r="K72" i="10"/>
  <c r="N72" i="10"/>
  <c r="N56" i="10"/>
  <c r="M56" i="10"/>
  <c r="P72" i="10"/>
  <c r="O56" i="10"/>
  <c r="L56" i="10"/>
  <c r="K56" i="10"/>
  <c r="N66" i="10"/>
  <c r="Q72" i="10"/>
  <c r="L66" i="10"/>
  <c r="E67" i="12"/>
  <c r="O60" i="12"/>
  <c r="O55" i="12"/>
  <c r="L67" i="12"/>
  <c r="C52" i="17"/>
  <c r="D65" i="17"/>
  <c r="L67" i="17"/>
  <c r="D68" i="17"/>
  <c r="D52" i="17"/>
  <c r="D67" i="17"/>
  <c r="G60" i="17"/>
  <c r="D60" i="17"/>
  <c r="K60" i="12"/>
  <c r="L53" i="12"/>
  <c r="Q68" i="12"/>
  <c r="K61" i="12"/>
  <c r="C60" i="12"/>
  <c r="E55" i="12"/>
  <c r="L71" i="12"/>
  <c r="D63" i="12"/>
  <c r="N71" i="10"/>
  <c r="F67" i="10"/>
  <c r="M68" i="10"/>
  <c r="M53" i="10"/>
  <c r="X18" i="17"/>
  <c r="D56" i="10"/>
  <c r="N57" i="10"/>
  <c r="C59" i="10"/>
  <c r="K57" i="10"/>
  <c r="G65" i="10"/>
  <c r="G73" i="10"/>
  <c r="P64" i="10"/>
  <c r="H58" i="10"/>
  <c r="O72" i="10"/>
  <c r="C71" i="10"/>
  <c r="G71" i="10"/>
  <c r="E66" i="10"/>
  <c r="G55" i="10"/>
  <c r="K58" i="10"/>
  <c r="N69" i="10"/>
  <c r="L64" i="10"/>
  <c r="P58" i="10"/>
  <c r="E68" i="10"/>
  <c r="G57" i="10"/>
  <c r="F73" i="10"/>
  <c r="H62" i="10"/>
  <c r="K69" i="10"/>
  <c r="H72" i="10"/>
  <c r="D62" i="10"/>
  <c r="H56" i="10"/>
  <c r="G72" i="10"/>
  <c r="E67" i="10"/>
  <c r="G64" i="10"/>
  <c r="E59" i="10"/>
  <c r="G56" i="10"/>
  <c r="K64" i="10"/>
  <c r="L73" i="10"/>
  <c r="P67" i="10"/>
  <c r="L57" i="10"/>
  <c r="D73" i="10"/>
  <c r="H67" i="10"/>
  <c r="D65" i="10"/>
  <c r="H59" i="10"/>
  <c r="D57" i="10"/>
  <c r="F54" i="10"/>
  <c r="K67" i="10"/>
  <c r="O73" i="10"/>
  <c r="M60" i="10"/>
  <c r="O57" i="10"/>
  <c r="L58" i="10"/>
  <c r="O58" i="10"/>
  <c r="C57" i="10"/>
  <c r="N67" i="10"/>
  <c r="P56" i="10"/>
  <c r="O64" i="10"/>
  <c r="K66" i="10"/>
  <c r="F65" i="10"/>
  <c r="O66" i="10"/>
  <c r="C58" i="10"/>
  <c r="E58" i="10"/>
  <c r="N61" i="10"/>
  <c r="D68" i="10"/>
  <c r="C62" i="10"/>
  <c r="D70" i="10"/>
  <c r="H64" i="10"/>
  <c r="D54" i="10"/>
  <c r="M73" i="10"/>
  <c r="O62" i="10"/>
  <c r="C69" i="10"/>
  <c r="G68" i="10"/>
  <c r="G60" i="10"/>
  <c r="P71" i="10"/>
  <c r="L69" i="10"/>
  <c r="P63" i="10"/>
  <c r="L61" i="10"/>
  <c r="P55" i="10"/>
  <c r="C72" i="10"/>
  <c r="C56" i="10"/>
  <c r="H71" i="10"/>
  <c r="D69" i="10"/>
  <c r="F66" i="10"/>
  <c r="H63" i="10"/>
  <c r="D61" i="10"/>
  <c r="F58" i="10"/>
  <c r="H55" i="10"/>
  <c r="D53" i="10"/>
  <c r="K59" i="10"/>
  <c r="M72" i="10"/>
  <c r="O69" i="10"/>
  <c r="M64" i="10"/>
  <c r="O61" i="10"/>
  <c r="C66" i="10"/>
  <c r="H66" i="10"/>
  <c r="M59" i="10"/>
  <c r="E70" i="10"/>
  <c r="H70" i="10"/>
  <c r="D60" i="10"/>
  <c r="C70" i="10"/>
  <c r="D66" i="10"/>
  <c r="H60" i="10"/>
  <c r="M69" i="10"/>
  <c r="C73" i="10"/>
  <c r="E69" i="10"/>
  <c r="G66" i="10"/>
  <c r="E61" i="10"/>
  <c r="G58" i="10"/>
  <c r="E53" i="10"/>
  <c r="P69" i="10"/>
  <c r="L67" i="10"/>
  <c r="P61" i="10"/>
  <c r="L59" i="10"/>
  <c r="C60" i="10"/>
  <c r="F72" i="10"/>
  <c r="H69" i="10"/>
  <c r="D67" i="10"/>
  <c r="F64" i="10"/>
  <c r="H61" i="10"/>
  <c r="D59" i="10"/>
  <c r="F56" i="10"/>
  <c r="H53" i="10"/>
  <c r="K63" i="10"/>
  <c r="M70" i="10"/>
  <c r="O67" i="10"/>
  <c r="M62" i="10"/>
  <c r="O59" i="10"/>
  <c r="M54" i="10"/>
  <c r="K65" i="10"/>
  <c r="M65" i="10"/>
  <c r="L65" i="10"/>
  <c r="P59" i="10"/>
  <c r="C64" i="10"/>
  <c r="F70" i="10"/>
  <c r="F62" i="10"/>
  <c r="O65" i="10"/>
  <c r="E64" i="10"/>
  <c r="G53" i="10"/>
  <c r="F61" i="10"/>
  <c r="K61" i="10"/>
  <c r="E62" i="10"/>
  <c r="P70" i="10"/>
  <c r="N65" i="10"/>
  <c r="P54" i="10"/>
  <c r="G69" i="10"/>
  <c r="E60" i="10"/>
  <c r="K54" i="10"/>
  <c r="N63" i="10"/>
  <c r="C53" i="10"/>
  <c r="H54" i="10"/>
  <c r="C54" i="10"/>
  <c r="H68" i="10"/>
  <c r="F63" i="10"/>
  <c r="D58" i="10"/>
  <c r="K73" i="10"/>
  <c r="M61" i="10"/>
  <c r="C65" i="10"/>
  <c r="E73" i="10"/>
  <c r="G70" i="10"/>
  <c r="E65" i="10"/>
  <c r="G62" i="10"/>
  <c r="E57" i="10"/>
  <c r="G54" i="10"/>
  <c r="P73" i="10"/>
  <c r="L71" i="10"/>
  <c r="P65" i="10"/>
  <c r="L63" i="10"/>
  <c r="P57" i="10"/>
  <c r="L55" i="10"/>
  <c r="C68" i="10"/>
  <c r="H73" i="10"/>
  <c r="D71" i="10"/>
  <c r="F68" i="10"/>
  <c r="H65" i="10"/>
  <c r="D63" i="10"/>
  <c r="F60" i="10"/>
  <c r="H57" i="10"/>
  <c r="D55" i="10"/>
  <c r="K71" i="10"/>
  <c r="K55" i="10"/>
  <c r="O71" i="10"/>
  <c r="M66" i="10"/>
  <c r="O63" i="10"/>
  <c r="M58" i="10"/>
  <c r="O55" i="10"/>
  <c r="H61" i="12"/>
  <c r="G60" i="12"/>
  <c r="N62" i="12"/>
  <c r="C52" i="12"/>
  <c r="H67" i="12"/>
  <c r="M52" i="12"/>
  <c r="M67" i="12"/>
  <c r="O64" i="12"/>
  <c r="M59" i="12"/>
  <c r="E68" i="12"/>
  <c r="E60" i="12"/>
  <c r="G66" i="12"/>
  <c r="D57" i="12"/>
  <c r="O65" i="12"/>
  <c r="H66" i="12"/>
  <c r="F61" i="12"/>
  <c r="H58" i="12"/>
  <c r="K66" i="12"/>
  <c r="M58" i="12"/>
  <c r="N65" i="12"/>
  <c r="P62" i="12"/>
  <c r="L60" i="12"/>
  <c r="N57" i="12"/>
  <c r="P54" i="12"/>
  <c r="L52" i="12"/>
  <c r="K57" i="12"/>
  <c r="P65" i="12"/>
  <c r="E57" i="12"/>
  <c r="C66" i="12"/>
  <c r="F66" i="12"/>
  <c r="M60" i="12"/>
  <c r="D66" i="12"/>
  <c r="D58" i="12"/>
  <c r="F56" i="12"/>
  <c r="C64" i="12"/>
  <c r="O72" i="12"/>
  <c r="K55" i="12"/>
  <c r="C53" i="12"/>
  <c r="K72" i="12"/>
  <c r="L55" i="12"/>
  <c r="C63" i="12"/>
  <c r="F69" i="12"/>
  <c r="F53" i="12"/>
  <c r="O63" i="12"/>
  <c r="G57" i="12"/>
  <c r="K71" i="12"/>
  <c r="F64" i="12"/>
  <c r="H53" i="12"/>
  <c r="N58" i="12"/>
  <c r="G72" i="12"/>
  <c r="G56" i="12"/>
  <c r="L65" i="12"/>
  <c r="N54" i="12"/>
  <c r="H57" i="12"/>
  <c r="O71" i="12"/>
  <c r="G58" i="12"/>
  <c r="N72" i="12"/>
  <c r="D69" i="12"/>
  <c r="H63" i="12"/>
  <c r="F58" i="12"/>
  <c r="D53" i="12"/>
  <c r="M72" i="12"/>
  <c r="P57" i="12"/>
  <c r="O57" i="12"/>
  <c r="H72" i="12"/>
  <c r="H64" i="12"/>
  <c r="H56" i="12"/>
  <c r="K54" i="12"/>
  <c r="M65" i="12"/>
  <c r="M57" i="12"/>
  <c r="O54" i="12"/>
  <c r="E66" i="12"/>
  <c r="G63" i="12"/>
  <c r="E58" i="12"/>
  <c r="N71" i="12"/>
  <c r="N63" i="12"/>
  <c r="P60" i="12"/>
  <c r="L58" i="12"/>
  <c r="N55" i="12"/>
  <c r="E63" i="12"/>
  <c r="P71" i="12"/>
  <c r="M71" i="12"/>
  <c r="M63" i="12"/>
  <c r="E72" i="12"/>
  <c r="E64" i="12"/>
  <c r="E56" i="12"/>
  <c r="N68" i="12"/>
  <c r="L68" i="12"/>
  <c r="K69" i="12"/>
  <c r="P53" i="12"/>
  <c r="F59" i="12"/>
  <c r="K70" i="12"/>
  <c r="O62" i="12"/>
  <c r="E71" i="12"/>
  <c r="O56" i="12"/>
  <c r="G65" i="12"/>
  <c r="G62" i="12"/>
  <c r="N70" i="12"/>
  <c r="C61" i="12"/>
  <c r="O53" i="12"/>
  <c r="C67" i="12"/>
  <c r="D70" i="12"/>
  <c r="F67" i="12"/>
  <c r="D62" i="12"/>
  <c r="D54" i="12"/>
  <c r="O70" i="12"/>
  <c r="O59" i="12"/>
  <c r="G71" i="12"/>
  <c r="G55" i="12"/>
  <c r="K59" i="12"/>
  <c r="P68" i="12"/>
  <c r="L66" i="12"/>
  <c r="P52" i="12"/>
  <c r="D67" i="12"/>
  <c r="M70" i="12"/>
  <c r="N56" i="12"/>
  <c r="E65" i="12"/>
  <c r="G54" i="12"/>
  <c r="P69" i="12"/>
  <c r="L61" i="12"/>
  <c r="G68" i="12"/>
  <c r="G52" i="12"/>
  <c r="N66" i="12"/>
  <c r="D71" i="12"/>
  <c r="F60" i="12"/>
  <c r="L59" i="12"/>
  <c r="G70" i="12"/>
  <c r="E61" i="12"/>
  <c r="C69" i="12"/>
  <c r="F70" i="12"/>
  <c r="D65" i="12"/>
  <c r="H59" i="12"/>
  <c r="F54" i="12"/>
  <c r="K56" i="12"/>
  <c r="M68" i="12"/>
  <c r="M64" i="12"/>
  <c r="C71" i="12"/>
  <c r="C55" i="12"/>
  <c r="H70" i="12"/>
  <c r="D68" i="12"/>
  <c r="F65" i="12"/>
  <c r="H62" i="12"/>
  <c r="D60" i="12"/>
  <c r="F57" i="12"/>
  <c r="H54" i="12"/>
  <c r="D52" i="12"/>
  <c r="K58" i="12"/>
  <c r="O68" i="12"/>
  <c r="M55" i="12"/>
  <c r="O52" i="12"/>
  <c r="G69" i="12"/>
  <c r="G61" i="12"/>
  <c r="G53" i="12"/>
  <c r="K63" i="12"/>
  <c r="L72" i="12"/>
  <c r="N69" i="12"/>
  <c r="P66" i="12"/>
  <c r="L64" i="12"/>
  <c r="N61" i="12"/>
  <c r="P58" i="12"/>
  <c r="L56" i="12"/>
  <c r="N53" i="12"/>
  <c r="H65" i="12"/>
  <c r="P70" i="12"/>
  <c r="C65" i="12"/>
  <c r="C62" i="12"/>
  <c r="D59" i="12"/>
  <c r="P61" i="12"/>
  <c r="E59" i="12"/>
  <c r="K53" i="12"/>
  <c r="P67" i="12"/>
  <c r="P59" i="12"/>
  <c r="C57" i="12"/>
  <c r="F52" i="12"/>
  <c r="M66" i="12"/>
  <c r="C54" i="12"/>
  <c r="E53" i="12"/>
  <c r="H71" i="12"/>
  <c r="D61" i="12"/>
  <c r="H55" i="12"/>
  <c r="K64" i="12"/>
  <c r="O69" i="12"/>
  <c r="N52" i="12"/>
  <c r="E52" i="12"/>
  <c r="C59" i="12"/>
  <c r="F71" i="12"/>
  <c r="H68" i="12"/>
  <c r="F63" i="12"/>
  <c r="H60" i="12"/>
  <c r="F55" i="12"/>
  <c r="H52" i="12"/>
  <c r="K62" i="12"/>
  <c r="M69" i="12"/>
  <c r="O66" i="12"/>
  <c r="M61" i="12"/>
  <c r="O58" i="12"/>
  <c r="M53" i="12"/>
  <c r="M62" i="12"/>
  <c r="M56" i="12"/>
  <c r="C68" i="12"/>
  <c r="E70" i="12"/>
  <c r="G67" i="12"/>
  <c r="E62" i="12"/>
  <c r="G59" i="12"/>
  <c r="E54" i="12"/>
  <c r="K67" i="12"/>
  <c r="P72" i="12"/>
  <c r="L70" i="12"/>
  <c r="N67" i="12"/>
  <c r="P64" i="12"/>
  <c r="L62" i="12"/>
  <c r="N59" i="12"/>
  <c r="P56" i="12"/>
  <c r="L54" i="12"/>
  <c r="G59" i="17"/>
  <c r="K55" i="17"/>
  <c r="H59" i="17"/>
  <c r="K72" i="17"/>
  <c r="P71" i="17"/>
  <c r="P63" i="17"/>
  <c r="P55" i="17"/>
  <c r="D64" i="17"/>
  <c r="D56" i="17"/>
  <c r="O72" i="17"/>
  <c r="O56" i="17"/>
  <c r="C72" i="17"/>
  <c r="G65" i="17"/>
  <c r="N63" i="17"/>
  <c r="N55" i="17"/>
  <c r="H65" i="17"/>
  <c r="H57" i="17"/>
  <c r="O71" i="17"/>
  <c r="M66" i="17"/>
  <c r="O63" i="17"/>
  <c r="M58" i="17"/>
  <c r="O55" i="17"/>
  <c r="C62" i="17"/>
  <c r="E69" i="17"/>
  <c r="E61" i="17"/>
  <c r="E53" i="17"/>
  <c r="N72" i="17"/>
  <c r="P69" i="17"/>
  <c r="N64" i="17"/>
  <c r="P61" i="17"/>
  <c r="N56" i="17"/>
  <c r="P53" i="17"/>
  <c r="C67" i="17"/>
  <c r="H72" i="17"/>
  <c r="D70" i="17"/>
  <c r="F67" i="17"/>
  <c r="H64" i="17"/>
  <c r="D62" i="17"/>
  <c r="F59" i="17"/>
  <c r="H56" i="17"/>
  <c r="D54" i="17"/>
  <c r="K70" i="17"/>
  <c r="K54" i="17"/>
  <c r="O70" i="17"/>
  <c r="M65" i="17"/>
  <c r="O62" i="17"/>
  <c r="M57" i="17"/>
  <c r="O54" i="17"/>
  <c r="G71" i="17"/>
  <c r="E66" i="17"/>
  <c r="G63" i="17"/>
  <c r="E58" i="17"/>
  <c r="G55" i="17"/>
  <c r="K63" i="17"/>
  <c r="L72" i="17"/>
  <c r="N69" i="17"/>
  <c r="P66" i="17"/>
  <c r="L64" i="17"/>
  <c r="N61" i="17"/>
  <c r="P58" i="17"/>
  <c r="L56" i="17"/>
  <c r="N53" i="17"/>
  <c r="C59" i="17"/>
  <c r="G67" i="17"/>
  <c r="K71" i="17"/>
  <c r="H67" i="17"/>
  <c r="K56" i="17"/>
  <c r="D72" i="17"/>
  <c r="O64" i="17"/>
  <c r="C56" i="17"/>
  <c r="G57" i="17"/>
  <c r="N71" i="17"/>
  <c r="C65" i="17"/>
  <c r="F72" i="17"/>
  <c r="K64" i="17"/>
  <c r="M72" i="17"/>
  <c r="O69" i="17"/>
  <c r="M64" i="17"/>
  <c r="O61" i="17"/>
  <c r="M56" i="17"/>
  <c r="O53" i="17"/>
  <c r="T18" i="17"/>
  <c r="G72" i="17"/>
  <c r="E67" i="17"/>
  <c r="G64" i="17"/>
  <c r="E59" i="17"/>
  <c r="G56" i="17"/>
  <c r="K69" i="17"/>
  <c r="K53" i="17"/>
  <c r="N70" i="17"/>
  <c r="N62" i="17"/>
  <c r="N54" i="17"/>
  <c r="Y18" i="17"/>
  <c r="C71" i="17"/>
  <c r="C55" i="17"/>
  <c r="H70" i="17"/>
  <c r="F65" i="17"/>
  <c r="H62" i="17"/>
  <c r="F57" i="17"/>
  <c r="H54" i="17"/>
  <c r="K58" i="17"/>
  <c r="M71" i="17"/>
  <c r="O68" i="17"/>
  <c r="M63" i="17"/>
  <c r="O60" i="17"/>
  <c r="M55" i="17"/>
  <c r="O52" i="17"/>
  <c r="C64" i="17"/>
  <c r="E72" i="17"/>
  <c r="G69" i="17"/>
  <c r="E64" i="17"/>
  <c r="G61" i="17"/>
  <c r="E56" i="17"/>
  <c r="G53" i="17"/>
  <c r="K67" i="17"/>
  <c r="P72" i="17"/>
  <c r="L70" i="17"/>
  <c r="N67" i="17"/>
  <c r="P64" i="17"/>
  <c r="L62" i="17"/>
  <c r="N59" i="17"/>
  <c r="P56" i="17"/>
  <c r="L54" i="17"/>
  <c r="W18" i="17"/>
  <c r="T19" i="10"/>
  <c r="W19" i="12"/>
  <c r="S19" i="12"/>
  <c r="Y19" i="12"/>
  <c r="W19" i="10"/>
  <c r="Y19" i="10"/>
  <c r="U19" i="10"/>
  <c r="X19" i="10"/>
  <c r="U19" i="12"/>
  <c r="V19" i="12"/>
  <c r="Y57" i="12"/>
  <c r="Y65" i="12"/>
  <c r="Y59" i="12"/>
  <c r="Y72" i="12"/>
  <c r="Y66" i="12"/>
  <c r="Y58" i="12"/>
  <c r="Y68" i="10"/>
  <c r="Y61" i="12"/>
  <c r="Y67" i="12"/>
  <c r="Y62" i="10"/>
  <c r="Y64" i="10"/>
  <c r="Y59" i="10"/>
  <c r="Y58" i="10"/>
  <c r="X58" i="12"/>
  <c r="Y56" i="12"/>
  <c r="Y52" i="12"/>
  <c r="U66" i="12"/>
  <c r="Y68" i="12"/>
  <c r="Y67" i="10"/>
  <c r="Y62" i="12"/>
  <c r="V58" i="12"/>
  <c r="Y54" i="12"/>
  <c r="V56" i="12"/>
  <c r="Y64" i="12"/>
  <c r="V61" i="12"/>
  <c r="Y71" i="12"/>
  <c r="V71" i="12"/>
  <c r="Y69" i="12"/>
  <c r="Y70" i="12"/>
  <c r="T54" i="12"/>
  <c r="T70" i="12"/>
  <c r="V67" i="12"/>
  <c r="V52" i="12"/>
  <c r="W65" i="12"/>
  <c r="Y55" i="12"/>
  <c r="Y60" i="12"/>
  <c r="T58" i="12"/>
  <c r="Y63" i="12"/>
  <c r="Y53" i="12"/>
  <c r="W63" i="12"/>
  <c r="Y69" i="10"/>
  <c r="S59" i="10"/>
  <c r="Y66" i="10"/>
  <c r="S69" i="10"/>
  <c r="Y65" i="10"/>
  <c r="Y73" i="10"/>
  <c r="S73" i="10"/>
  <c r="X73" i="10"/>
  <c r="T64" i="10"/>
  <c r="Y63" i="10"/>
  <c r="V64" i="10"/>
  <c r="X69" i="10"/>
  <c r="Y61" i="10"/>
  <c r="V65" i="10"/>
  <c r="Y72" i="10"/>
  <c r="Y57" i="10"/>
  <c r="Y55" i="10"/>
  <c r="U58" i="10"/>
  <c r="S58" i="10"/>
  <c r="W61" i="10"/>
  <c r="Y60" i="10"/>
  <c r="Y53" i="10"/>
  <c r="U69" i="10"/>
  <c r="Y71" i="10"/>
  <c r="Y56" i="10"/>
  <c r="Y70" i="10"/>
  <c r="W58" i="10"/>
  <c r="Y54" i="10"/>
  <c r="T72" i="10" l="1"/>
  <c r="X63" i="10"/>
  <c r="V66" i="10"/>
  <c r="W60" i="12"/>
  <c r="S67" i="12"/>
  <c r="W61" i="12"/>
  <c r="S66" i="12"/>
  <c r="W59" i="12"/>
  <c r="U65" i="10"/>
  <c r="U64" i="10"/>
  <c r="X62" i="10"/>
  <c r="T68" i="10"/>
  <c r="S61" i="10"/>
  <c r="T59" i="10"/>
  <c r="S68" i="10"/>
  <c r="V67" i="10"/>
  <c r="V59" i="10"/>
  <c r="X59" i="10"/>
  <c r="W70" i="10"/>
  <c r="S55" i="10"/>
  <c r="U57" i="10"/>
  <c r="W63" i="10"/>
  <c r="V57" i="10"/>
  <c r="T70" i="10"/>
  <c r="T57" i="10"/>
  <c r="U54" i="10"/>
  <c r="W65" i="10"/>
  <c r="S53" i="10"/>
  <c r="V55" i="10"/>
  <c r="W57" i="10"/>
  <c r="S63" i="10"/>
  <c r="W69" i="10"/>
  <c r="U53" i="10"/>
  <c r="T69" i="10"/>
  <c r="S64" i="10"/>
  <c r="X54" i="10"/>
  <c r="U59" i="10"/>
  <c r="T67" i="10"/>
  <c r="U55" i="10"/>
  <c r="V69" i="10"/>
  <c r="T55" i="10"/>
  <c r="U61" i="10"/>
  <c r="U67" i="10"/>
  <c r="T65" i="10"/>
  <c r="S67" i="10"/>
  <c r="T61" i="10"/>
  <c r="U63" i="10"/>
  <c r="W54" i="10"/>
  <c r="S57" i="10"/>
  <c r="V63" i="10"/>
  <c r="W64" i="10"/>
  <c r="X61" i="10"/>
  <c r="X53" i="10"/>
  <c r="T62" i="10"/>
  <c r="V72" i="10"/>
  <c r="S62" i="10"/>
  <c r="X68" i="10"/>
  <c r="T60" i="10"/>
  <c r="T66" i="10"/>
  <c r="W62" i="10"/>
  <c r="T53" i="10"/>
  <c r="X66" i="10"/>
  <c r="X55" i="10"/>
  <c r="V54" i="10"/>
  <c r="U70" i="10"/>
  <c r="W53" i="10"/>
  <c r="W55" i="10"/>
  <c r="U62" i="10"/>
  <c r="V70" i="10"/>
  <c r="X70" i="10"/>
  <c r="S70" i="10"/>
  <c r="W68" i="10"/>
  <c r="S72" i="10"/>
  <c r="U56" i="10"/>
  <c r="V60" i="10"/>
  <c r="X58" i="10"/>
  <c r="X71" i="10"/>
  <c r="X60" i="10"/>
  <c r="S66" i="10"/>
  <c r="V58" i="10"/>
  <c r="V62" i="10"/>
  <c r="U68" i="10"/>
  <c r="T54" i="10"/>
  <c r="U66" i="10"/>
  <c r="X57" i="10"/>
  <c r="V73" i="10"/>
  <c r="X56" i="10"/>
  <c r="X65" i="10"/>
  <c r="V68" i="10"/>
  <c r="T63" i="10"/>
  <c r="V53" i="10"/>
  <c r="X67" i="10"/>
  <c r="W67" i="10"/>
  <c r="S54" i="10"/>
  <c r="S65" i="10"/>
  <c r="S71" i="10"/>
  <c r="V61" i="10"/>
  <c r="X64" i="10"/>
  <c r="W59" i="10"/>
  <c r="U71" i="10"/>
  <c r="S60" i="10"/>
  <c r="W60" i="10"/>
  <c r="W71" i="10"/>
  <c r="T71" i="10"/>
  <c r="X72" i="10"/>
  <c r="W73" i="10"/>
  <c r="W72" i="10"/>
  <c r="S56" i="10"/>
  <c r="T58" i="10"/>
  <c r="V56" i="10"/>
  <c r="W56" i="10"/>
  <c r="U73" i="10"/>
  <c r="V71" i="10"/>
  <c r="W66" i="10"/>
  <c r="T56" i="10"/>
  <c r="T73" i="10"/>
  <c r="U72" i="10"/>
  <c r="U60" i="10"/>
  <c r="T64" i="12"/>
  <c r="W54" i="12"/>
  <c r="W57" i="12"/>
  <c r="V66" i="12"/>
  <c r="V57" i="12"/>
  <c r="W66" i="12"/>
  <c r="U52" i="12"/>
  <c r="T72" i="12"/>
  <c r="T61" i="12"/>
  <c r="U58" i="12"/>
  <c r="U72" i="12"/>
  <c r="S61" i="12"/>
  <c r="T52" i="12"/>
  <c r="X52" i="12"/>
  <c r="X61" i="12"/>
  <c r="S58" i="12"/>
  <c r="V72" i="12"/>
  <c r="W72" i="12"/>
  <c r="U61" i="12"/>
  <c r="W52" i="12"/>
  <c r="W58" i="12"/>
  <c r="T63" i="12"/>
  <c r="U65" i="12"/>
  <c r="X67" i="12"/>
  <c r="U70" i="12"/>
  <c r="X66" i="12"/>
  <c r="T57" i="12"/>
  <c r="T62" i="12"/>
  <c r="S65" i="12"/>
  <c r="S57" i="12"/>
  <c r="U60" i="12"/>
  <c r="S69" i="12"/>
  <c r="V64" i="12"/>
  <c r="S64" i="12"/>
  <c r="U71" i="12"/>
  <c r="X64" i="12"/>
  <c r="V70" i="12"/>
  <c r="T65" i="12"/>
  <c r="W71" i="12"/>
  <c r="U62" i="12"/>
  <c r="V63" i="12"/>
  <c r="S63" i="12"/>
  <c r="W69" i="12"/>
  <c r="U56" i="12"/>
  <c r="X72" i="12"/>
  <c r="S70" i="12"/>
  <c r="V60" i="12"/>
  <c r="S52" i="12"/>
  <c r="S72" i="12"/>
  <c r="U53" i="12"/>
  <c r="T53" i="12"/>
  <c r="S68" i="12"/>
  <c r="W53" i="12"/>
  <c r="W67" i="12"/>
  <c r="T69" i="12"/>
  <c r="T59" i="12"/>
  <c r="X69" i="12"/>
  <c r="X56" i="12"/>
  <c r="S60" i="12"/>
  <c r="T56" i="12"/>
  <c r="S53" i="12"/>
  <c r="W64" i="12"/>
  <c r="S62" i="12"/>
  <c r="S59" i="12"/>
  <c r="X70" i="12"/>
  <c r="W56" i="12"/>
  <c r="X68" i="12"/>
  <c r="V65" i="12"/>
  <c r="S54" i="12"/>
  <c r="T55" i="12"/>
  <c r="X65" i="12"/>
  <c r="X59" i="12"/>
  <c r="X57" i="12"/>
  <c r="T68" i="12"/>
  <c r="S71" i="12"/>
  <c r="U57" i="12"/>
  <c r="S56" i="12"/>
  <c r="U59" i="12"/>
  <c r="X55" i="12"/>
  <c r="U68" i="12"/>
  <c r="T60" i="12"/>
  <c r="V62" i="12"/>
  <c r="S55" i="12"/>
  <c r="X54" i="12"/>
  <c r="U63" i="12"/>
  <c r="U69" i="12"/>
  <c r="U67" i="12"/>
  <c r="W68" i="12"/>
  <c r="T66" i="12"/>
  <c r="V68" i="12"/>
  <c r="X53" i="12"/>
  <c r="W55" i="12"/>
  <c r="V53" i="12"/>
  <c r="V59" i="12"/>
  <c r="X60" i="12"/>
  <c r="W70" i="12"/>
  <c r="U54" i="12"/>
  <c r="W62" i="12"/>
  <c r="X63" i="12"/>
  <c r="V54" i="12"/>
  <c r="U55" i="12"/>
  <c r="T71" i="12"/>
  <c r="X62" i="12"/>
  <c r="U64" i="12"/>
  <c r="X71" i="12"/>
  <c r="T67" i="12"/>
  <c r="V55" i="12"/>
  <c r="V69" i="12"/>
  <c r="Y54" i="17"/>
  <c r="Y58" i="17"/>
  <c r="U62" i="17"/>
  <c r="Y62" i="17"/>
  <c r="Y66" i="17"/>
  <c r="Y70" i="17"/>
  <c r="V54" i="17"/>
  <c r="Y57" i="17"/>
  <c r="Y52" i="17"/>
  <c r="Y56" i="17"/>
  <c r="Y60" i="17"/>
  <c r="S62" i="17"/>
  <c r="Y64" i="17"/>
  <c r="Y68" i="17"/>
  <c r="S70" i="17"/>
  <c r="Y72" i="17"/>
  <c r="T54" i="17"/>
  <c r="Y55" i="17"/>
  <c r="T58" i="17"/>
  <c r="Y59" i="17"/>
  <c r="T62" i="17"/>
  <c r="X62" i="17"/>
  <c r="Y63" i="17"/>
  <c r="T66" i="17"/>
  <c r="Y67" i="17"/>
  <c r="X70" i="17"/>
  <c r="Y71" i="17"/>
  <c r="T52" i="17"/>
  <c r="Y53" i="17"/>
  <c r="U57" i="17"/>
  <c r="X60" i="17"/>
  <c r="Y69" i="17"/>
  <c r="W63" i="17"/>
  <c r="Y65" i="17"/>
  <c r="T68" i="17"/>
  <c r="V70" i="17"/>
  <c r="X72" i="17"/>
  <c r="Y61" i="17"/>
  <c r="V62" i="17"/>
  <c r="W71" i="17"/>
  <c r="S67" i="17" l="1"/>
  <c r="V57" i="17"/>
  <c r="V56" i="17"/>
  <c r="W59" i="17"/>
  <c r="U59" i="17"/>
  <c r="X68" i="17"/>
  <c r="W65" i="17"/>
  <c r="S61" i="17"/>
  <c r="W62" i="17"/>
  <c r="X59" i="17"/>
  <c r="X66" i="17"/>
  <c r="X54" i="17"/>
  <c r="S66" i="17"/>
  <c r="S54" i="17"/>
  <c r="V66" i="17"/>
  <c r="V72" i="17"/>
  <c r="W66" i="17"/>
  <c r="W54" i="17"/>
  <c r="T72" i="17"/>
  <c r="S63" i="17"/>
  <c r="U63" i="17"/>
  <c r="W53" i="17"/>
  <c r="U72" i="17"/>
  <c r="W68" i="17"/>
  <c r="U66" i="17"/>
  <c r="W56" i="17"/>
  <c r="U54" i="17"/>
  <c r="T67" i="17"/>
  <c r="T55" i="17"/>
  <c r="X52" i="17"/>
  <c r="S64" i="17"/>
  <c r="X61" i="17"/>
  <c r="S52" i="17"/>
  <c r="U69" i="17"/>
  <c r="S71" i="17"/>
  <c r="U65" i="17"/>
  <c r="V58" i="17"/>
  <c r="U53" i="17"/>
  <c r="U71" i="17"/>
  <c r="S69" i="17"/>
  <c r="W61" i="17"/>
  <c r="X58" i="17"/>
  <c r="W70" i="17"/>
  <c r="X67" i="17"/>
  <c r="V65" i="17"/>
  <c r="T63" i="17"/>
  <c r="U60" i="17"/>
  <c r="S58" i="17"/>
  <c r="X55" i="17"/>
  <c r="V53" i="17"/>
  <c r="S59" i="17"/>
  <c r="V71" i="17"/>
  <c r="T69" i="17"/>
  <c r="W64" i="17"/>
  <c r="V59" i="17"/>
  <c r="T57" i="17"/>
  <c r="W52" i="17"/>
  <c r="W67" i="17"/>
  <c r="W69" i="17"/>
  <c r="V64" i="17"/>
  <c r="S57" i="17"/>
  <c r="V52" i="17"/>
  <c r="T71" i="17"/>
  <c r="X63" i="17"/>
  <c r="W58" i="17"/>
  <c r="U56" i="17"/>
  <c r="T60" i="17"/>
  <c r="W55" i="17"/>
  <c r="S72" i="17"/>
  <c r="X69" i="17"/>
  <c r="V67" i="17"/>
  <c r="T65" i="17"/>
  <c r="S60" i="17"/>
  <c r="X57" i="17"/>
  <c r="V55" i="17"/>
  <c r="T53" i="17"/>
  <c r="X64" i="17"/>
  <c r="S55" i="17"/>
  <c r="T70" i="17"/>
  <c r="U67" i="17"/>
  <c r="S65" i="17"/>
  <c r="W57" i="17"/>
  <c r="U55" i="17"/>
  <c r="S53" i="17"/>
  <c r="X71" i="17"/>
  <c r="V69" i="17"/>
  <c r="U64" i="17"/>
  <c r="T59" i="17"/>
  <c r="U61" i="17"/>
  <c r="X56" i="17"/>
  <c r="W72" i="17"/>
  <c r="U70" i="17"/>
  <c r="S68" i="17"/>
  <c r="X65" i="17"/>
  <c r="V63" i="17"/>
  <c r="T61" i="17"/>
  <c r="U58" i="17"/>
  <c r="S56" i="17"/>
  <c r="X53" i="17"/>
  <c r="T64" i="17"/>
  <c r="T56" i="17"/>
  <c r="V60" i="17"/>
  <c r="V61" i="17"/>
  <c r="U52" i="17"/>
  <c r="V68" i="17"/>
  <c r="U68" i="17"/>
  <c r="W60" i="17"/>
</calcChain>
</file>

<file path=xl/sharedStrings.xml><?xml version="1.0" encoding="utf-8"?>
<sst xmlns="http://schemas.openxmlformats.org/spreadsheetml/2006/main" count="16855" uniqueCount="3141">
  <si>
    <t>Macmillan-NCIN Cancer Prevalence Project</t>
  </si>
  <si>
    <t>20-year cancer prevalence in the UK</t>
  </si>
  <si>
    <t>Scotland sub-national areas</t>
  </si>
  <si>
    <t>Guidance and acknowledgements</t>
  </si>
  <si>
    <t>Other useful links</t>
  </si>
  <si>
    <t>http://www.ncin.org.uk/</t>
  </si>
  <si>
    <t>http://www.macmillan.org.uk/</t>
  </si>
  <si>
    <t xml:space="preserve">http://www.qub.ac.uk/research-centres/nicr/ </t>
  </si>
  <si>
    <t xml:space="preserve">http://www.isdscotland.org/ </t>
  </si>
  <si>
    <t xml:space="preserve">http://www.wcisu.wales.nhs.uk/ </t>
  </si>
  <si>
    <t xml:space="preserve">http://www.phe.gov.uk/ </t>
  </si>
  <si>
    <t>If you require any more information, please contact ncinanalysts@phe.gov.uk</t>
  </si>
  <si>
    <t>If you would like to know more about the Macmillan-NCIN partnership you can contact evidence@macmillan.org.uk</t>
  </si>
  <si>
    <t>20-year cancer prevalence in Scotland</t>
  </si>
  <si>
    <t>By cancer site</t>
  </si>
  <si>
    <t>Contents</t>
  </si>
  <si>
    <t>Geography</t>
  </si>
  <si>
    <t>Table</t>
  </si>
  <si>
    <t>All Macmillan-NCIN outputs from the cancer site 20-year prevalence release, June 2015</t>
  </si>
  <si>
    <t>Regional Cancer Network</t>
  </si>
  <si>
    <t>All cancers combined - numbers and crude rates</t>
  </si>
  <si>
    <t>Guidance and FAQs</t>
  </si>
  <si>
    <t>Cancer sites - numbers</t>
  </si>
  <si>
    <t>Acknowledgements</t>
  </si>
  <si>
    <t>Time Since Diagnosis distribution</t>
  </si>
  <si>
    <t>Maps - England sub-national areas</t>
  </si>
  <si>
    <t>Rates</t>
  </si>
  <si>
    <t>Maps - Northern Ireland sub-national areas</t>
  </si>
  <si>
    <t>Graphs showing time since diagnosis distributions</t>
  </si>
  <si>
    <t>Maps - Scotland sub-national areas</t>
  </si>
  <si>
    <t>NHS Board Area</t>
  </si>
  <si>
    <t>Maps - Wales sub-national areas</t>
  </si>
  <si>
    <t>UK Data briefing: 20-year cancer prevalence in the UK</t>
  </si>
  <si>
    <t>Extended briefing: 20-year cancer prevalence in England</t>
  </si>
  <si>
    <t>Extended briefing: 20-year cancer prevalence in Northern Ireland</t>
  </si>
  <si>
    <t>Extended briefing: 20-year cancer prevalence in Scotland</t>
  </si>
  <si>
    <t>Local Council Area</t>
  </si>
  <si>
    <t>Extended briefing: 20-year cancer prevalence in Wales</t>
  </si>
  <si>
    <t>Poster: Examining methods to visualise the cancer population using cartograms</t>
  </si>
  <si>
    <t>Poster: A new way of counting cancer prevalence to understand the prevalence of multiple primaries in the UK</t>
  </si>
  <si>
    <t xml:space="preserve">Poster: 20-year cancer prevalence in the UK: exploring variations between short-term and long-term cancer survivors  </t>
  </si>
  <si>
    <t>Data: England 20-year cancer prevalence data tables by cancer site</t>
  </si>
  <si>
    <t>Data: Northern Ireland 20-year cancer prevalence data tables by cancer site</t>
  </si>
  <si>
    <t>Data: Scotland 20-year cancer prevalence data tables by cancer site</t>
  </si>
  <si>
    <t>Data: Wales 20-year cancer prevalence data tables by cancer site</t>
  </si>
  <si>
    <t>Data: UK detailed data table</t>
  </si>
  <si>
    <t>Data: UK summary data table</t>
  </si>
  <si>
    <t>ICD10 cancer codes used</t>
  </si>
  <si>
    <t>A - CANCER GROUPS</t>
  </si>
  <si>
    <t>B - MOST COMMON CANCERS</t>
  </si>
  <si>
    <t>C - DETAILED SITE-SPECIFIC CANCERS</t>
  </si>
  <si>
    <t>Cancer site/group</t>
  </si>
  <si>
    <t>ICD10 codes</t>
  </si>
  <si>
    <t>Breast</t>
  </si>
  <si>
    <t>C50</t>
  </si>
  <si>
    <t xml:space="preserve">Bladder </t>
  </si>
  <si>
    <t>C67</t>
  </si>
  <si>
    <t>Anus</t>
  </si>
  <si>
    <t>C21</t>
  </si>
  <si>
    <t>Central Nervous System (including Brain)</t>
  </si>
  <si>
    <t>C70, C71, C72, C751, C752, C753, D32, D33, D352, D353, D354, D42, D43, D443, D444, D445</t>
  </si>
  <si>
    <t>Bladder (with in-situ)</t>
  </si>
  <si>
    <t>C67, D090</t>
  </si>
  <si>
    <t>Colorectal</t>
  </si>
  <si>
    <t>C18, C19, C20</t>
  </si>
  <si>
    <t>Bladder (without in-situ)</t>
  </si>
  <si>
    <t>Endocrine</t>
  </si>
  <si>
    <t>C73, C74, C75</t>
  </si>
  <si>
    <t>Cervix</t>
  </si>
  <si>
    <t>C53</t>
  </si>
  <si>
    <t>Gynae (with Cervix In-situ)</t>
  </si>
  <si>
    <t>C51, C52, C53, C54, C55, C56, C57, C58, D06</t>
  </si>
  <si>
    <t>Breast (with In-situ)</t>
  </si>
  <si>
    <t>C50, D05</t>
  </si>
  <si>
    <t>Gynae (without Cervix In-situ)</t>
  </si>
  <si>
    <t>C51, C52, C53, C54, C55, C56, C57, C58</t>
  </si>
  <si>
    <t>Head and Neck</t>
  </si>
  <si>
    <t>C00, C01, C02, C03, C04, C05, C06, C07, C08, C09, C10, C11, C12, C13, C14, C30, C31, C32</t>
  </si>
  <si>
    <t>Cancer of Unknown Primary</t>
  </si>
  <si>
    <t>C77, C78, C79, C80</t>
  </si>
  <si>
    <t>Haematology</t>
  </si>
  <si>
    <t>C81, C82, C83, C84, C85, C88, C90, C91, C92, C93, C94, C95, C96</t>
  </si>
  <si>
    <t>Hodgkin Lymphoma</t>
  </si>
  <si>
    <t>C81</t>
  </si>
  <si>
    <t>Kidney</t>
  </si>
  <si>
    <t>C64, C65, C66, C68</t>
  </si>
  <si>
    <t>Lower Gastrointestinal</t>
  </si>
  <si>
    <t>C17, C18, C19, C20, C21, C26</t>
  </si>
  <si>
    <t xml:space="preserve">Leukaemia - Acute Myeloid </t>
  </si>
  <si>
    <t>C920, C924, C925, C930, C940, C942</t>
  </si>
  <si>
    <t>Gallbladder</t>
  </si>
  <si>
    <t>C23</t>
  </si>
  <si>
    <t>Lung and Trachea</t>
  </si>
  <si>
    <t>C33, C34</t>
  </si>
  <si>
    <t>Leukaemia - Chronic Lymphocytic</t>
  </si>
  <si>
    <t>C911</t>
  </si>
  <si>
    <t>Head and neck - Eye</t>
  </si>
  <si>
    <t>C69</t>
  </si>
  <si>
    <t>Malignant Melanoma</t>
  </si>
  <si>
    <t>C43</t>
  </si>
  <si>
    <t xml:space="preserve">Liver </t>
  </si>
  <si>
    <t>C22</t>
  </si>
  <si>
    <t>Head and neck - Hypopharynx</t>
  </si>
  <si>
    <t>C12, C13</t>
  </si>
  <si>
    <t xml:space="preserve">Prostate </t>
  </si>
  <si>
    <t>C61</t>
  </si>
  <si>
    <t>Lung and trachea</t>
  </si>
  <si>
    <t>Head and neck - Larynx</t>
  </si>
  <si>
    <t>C32</t>
  </si>
  <si>
    <t>Respiratory</t>
  </si>
  <si>
    <t>C33, C34, C37, C38, C39, C45</t>
  </si>
  <si>
    <t>Head and neck - Nasopharynx</t>
  </si>
  <si>
    <t>C11</t>
  </si>
  <si>
    <t>Sarcoma</t>
  </si>
  <si>
    <t>C40, C41, C46, C48, C49</t>
  </si>
  <si>
    <t>Multiple Myeloma</t>
  </si>
  <si>
    <t>C90</t>
  </si>
  <si>
    <t>Head and Neck - Non-Specific</t>
  </si>
  <si>
    <t>C00, C14, C31</t>
  </si>
  <si>
    <t>Upper Gastrointestinal</t>
  </si>
  <si>
    <t>C15, C16, C22, C23, C24, C25</t>
  </si>
  <si>
    <t>Non-Hodgkin Lymphoma</t>
  </si>
  <si>
    <t>C82, C83, C84, C85</t>
  </si>
  <si>
    <t>Head and neck - Oral cavity</t>
  </si>
  <si>
    <t>C02, C03, C04, C06</t>
  </si>
  <si>
    <t>Urology</t>
  </si>
  <si>
    <t>C60, C61, C62, C63, C64, C65, C66, C67, C68, D090</t>
  </si>
  <si>
    <t>Oesophagus</t>
  </si>
  <si>
    <t xml:space="preserve">C15 </t>
  </si>
  <si>
    <t>Head and neck - Oropharynx</t>
  </si>
  <si>
    <t>C01, C09, C10</t>
  </si>
  <si>
    <t>Ovary</t>
  </si>
  <si>
    <t>C56, C57</t>
  </si>
  <si>
    <t>Head and neck - Palate</t>
  </si>
  <si>
    <t>C05</t>
  </si>
  <si>
    <t xml:space="preserve">Pancreas </t>
  </si>
  <si>
    <t>C25</t>
  </si>
  <si>
    <t>Head and neck - Salivary Glands</t>
  </si>
  <si>
    <t>C07, C08</t>
  </si>
  <si>
    <t>Head and neck - Thyroid</t>
  </si>
  <si>
    <t>C73</t>
  </si>
  <si>
    <t>Stomach</t>
  </si>
  <si>
    <t>C16</t>
  </si>
  <si>
    <t>Heart, Mediastinum and Pleura</t>
  </si>
  <si>
    <t>C38</t>
  </si>
  <si>
    <t>Uterus</t>
  </si>
  <si>
    <t>C54, C55</t>
  </si>
  <si>
    <t>Kidney and Unspecified Urinary Organs</t>
  </si>
  <si>
    <t>Leukaemia - Acute Lymphoblastic</t>
  </si>
  <si>
    <t>C910</t>
  </si>
  <si>
    <t>Leukaemia - Acute Myeloid</t>
  </si>
  <si>
    <t>Leukaemia - Chronic Myeloid</t>
  </si>
  <si>
    <t>C921</t>
  </si>
  <si>
    <t>Liver</t>
  </si>
  <si>
    <t>Lung</t>
  </si>
  <si>
    <t>Melanoma</t>
  </si>
  <si>
    <t>Mesothelioma</t>
  </si>
  <si>
    <t>C45</t>
  </si>
  <si>
    <t>Nasal Cavity and Middle Ear</t>
  </si>
  <si>
    <t>C30</t>
  </si>
  <si>
    <t>Pancreas</t>
  </si>
  <si>
    <t>Penis</t>
  </si>
  <si>
    <t>C60</t>
  </si>
  <si>
    <t>Prostate</t>
  </si>
  <si>
    <t>Sarcoma - Connective and Soft Tissue</t>
  </si>
  <si>
    <t>C49</t>
  </si>
  <si>
    <t>Sarcoma - Retroperitoneum and Peritoneum</t>
  </si>
  <si>
    <t>C48</t>
  </si>
  <si>
    <t xml:space="preserve">Sarcoma: Bone </t>
  </si>
  <si>
    <t>C40, C41</t>
  </si>
  <si>
    <t>Small Intestine</t>
  </si>
  <si>
    <t xml:space="preserve">C17 </t>
  </si>
  <si>
    <t>Testis</t>
  </si>
  <si>
    <t>C62</t>
  </si>
  <si>
    <t>Vagina</t>
  </si>
  <si>
    <t>C52</t>
  </si>
  <si>
    <t>Vulva</t>
  </si>
  <si>
    <t>C51</t>
  </si>
  <si>
    <t>Example of what this cancer prevalence data can show you:</t>
  </si>
  <si>
    <t>Please select sex, Regional Cancer Network and cancer site:</t>
  </si>
  <si>
    <t>there are</t>
  </si>
  <si>
    <t>Scotland: 3 Regional Cancer Networks, all ages</t>
  </si>
  <si>
    <t>Please select a Regional Cancer Network:</t>
  </si>
  <si>
    <t>Numbers</t>
  </si>
  <si>
    <t>Location maps</t>
  </si>
  <si>
    <t>UK detailed data table</t>
  </si>
  <si>
    <t>Graphs</t>
  </si>
  <si>
    <t>UK summary table</t>
  </si>
  <si>
    <t>Time Since Diagnosis</t>
  </si>
  <si>
    <t>0-1 yrs</t>
  </si>
  <si>
    <t>1-2 yrs</t>
  </si>
  <si>
    <t>2-5 yrs</t>
  </si>
  <si>
    <t>5-10 yrs</t>
  </si>
  <si>
    <t>10-15 yrs</t>
  </si>
  <si>
    <t>15-20 yrs</t>
  </si>
  <si>
    <t>20 year total</t>
  </si>
  <si>
    <t>All cancers combined - number</t>
  </si>
  <si>
    <t>All cancers combined - rate per 100,000</t>
  </si>
  <si>
    <t>Number</t>
  </si>
  <si>
    <t>(back to top)</t>
  </si>
  <si>
    <t>Bladder</t>
  </si>
  <si>
    <t>Kidney and unspecified urinary organs</t>
  </si>
  <si>
    <t>Note: Breast cancer figures for all persons does not include males</t>
  </si>
  <si>
    <t>Scotland: 14 NHS Board Areas, all ages</t>
  </si>
  <si>
    <t>Please select a NHS Board Area:</t>
  </si>
  <si>
    <t>Scotland: 32 Local Council Areas, all ages</t>
  </si>
  <si>
    <t>Please select a Local Council Area:</t>
  </si>
  <si>
    <t>Control sheet - for menus and lookups</t>
  </si>
  <si>
    <t>Data for example chart</t>
  </si>
  <si>
    <t>Sex</t>
  </si>
  <si>
    <t>Regional Cancer Network - Scotland</t>
  </si>
  <si>
    <t>NHS Board Area - Scotland</t>
  </si>
  <si>
    <t>Local Council Area - Scotland</t>
  </si>
  <si>
    <t>Cancer types</t>
  </si>
  <si>
    <t>Males</t>
  </si>
  <si>
    <t>North of Scotland</t>
  </si>
  <si>
    <t>Ayrshire and Arran</t>
  </si>
  <si>
    <t>Aberdeen City</t>
  </si>
  <si>
    <t>males</t>
  </si>
  <si>
    <t>Females</t>
  </si>
  <si>
    <t>South East of Scotland</t>
  </si>
  <si>
    <t>Borders</t>
  </si>
  <si>
    <t>Aberdeenshire</t>
  </si>
  <si>
    <t>females</t>
  </si>
  <si>
    <t>0-1 years</t>
  </si>
  <si>
    <t>All persons</t>
  </si>
  <si>
    <t>West of Scotland</t>
  </si>
  <si>
    <t>Dumfries and Galloway</t>
  </si>
  <si>
    <t>Angus</t>
  </si>
  <si>
    <t>persons</t>
  </si>
  <si>
    <t>1-2 years</t>
  </si>
  <si>
    <t>Fife</t>
  </si>
  <si>
    <t>Argyll and Bute</t>
  </si>
  <si>
    <t>2-5 years</t>
  </si>
  <si>
    <t>Forth Valley</t>
  </si>
  <si>
    <t>City of Edinburgh</t>
  </si>
  <si>
    <t>5-10 years</t>
  </si>
  <si>
    <t>Grampian</t>
  </si>
  <si>
    <t>Clackmannanshire</t>
  </si>
  <si>
    <t>10-15 years</t>
  </si>
  <si>
    <t>Greater Glasgow and Clyde</t>
  </si>
  <si>
    <t>Comhairle nan Eilean Siar</t>
  </si>
  <si>
    <t>15-20 years</t>
  </si>
  <si>
    <t>Highland and Argyll</t>
  </si>
  <si>
    <t>All 20</t>
  </si>
  <si>
    <t>Lanarkshire</t>
  </si>
  <si>
    <t>Dundee City</t>
  </si>
  <si>
    <t>Lothian</t>
  </si>
  <si>
    <t>East Ayrshire</t>
  </si>
  <si>
    <t>Orkney</t>
  </si>
  <si>
    <t>East Dunbartonshire</t>
  </si>
  <si>
    <t>Shetland</t>
  </si>
  <si>
    <t>East Lothian</t>
  </si>
  <si>
    <t>Tayside</t>
  </si>
  <si>
    <t>East Renfrewshire</t>
  </si>
  <si>
    <t>Western Isles</t>
  </si>
  <si>
    <t>Falkirk</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</si>
  <si>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</si>
  <si>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</si>
  <si>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</si>
  <si>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</si>
  <si>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</si>
  <si>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</si>
  <si>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</si>
  <si>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</si>
  <si>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</si>
  <si>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</si>
  <si>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</si>
  <si>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</si>
  <si>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</si>
  <si>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</si>
  <si>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</si>
  <si>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</si>
  <si>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</si>
  <si>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Prevalence numbers - by time since diagnosis</t>
  </si>
  <si>
    <t>Crude rates - by time since diagnosis</t>
  </si>
  <si>
    <t>Concatenation</t>
  </si>
  <si>
    <t>RCN</t>
  </si>
  <si>
    <t>Cancer type</t>
  </si>
  <si>
    <t>0_1</t>
  </si>
  <si>
    <t>1_2</t>
  </si>
  <si>
    <t>2_5</t>
  </si>
  <si>
    <t>5_10</t>
  </si>
  <si>
    <t>10_15</t>
  </si>
  <si>
    <t>15_20</t>
  </si>
  <si>
    <t>Population</t>
  </si>
  <si>
    <t>F</t>
  </si>
  <si>
    <t>M</t>
  </si>
  <si>
    <t>FemalesNorth of ScotlandBladder</t>
  </si>
  <si>
    <t>FemalesNorth of ScotlandBreast</t>
  </si>
  <si>
    <t>FemalesNorth of ScotlandCervix</t>
  </si>
  <si>
    <t>FemalesNorth of ScotlandHodgkin lymphoma</t>
  </si>
  <si>
    <t>Hodgkin lymphoma</t>
  </si>
  <si>
    <t>FemalesNorth of ScotlandKidney and unspecified urinary organs</t>
  </si>
  <si>
    <t>FemalesNorth of ScotlandLeukaemia - Acute Myeloid</t>
  </si>
  <si>
    <t>FemalesNorth of ScotlandLeukaemia - Chronic Lymphocytic</t>
  </si>
  <si>
    <t>FemalesNorth of ScotlandLiver</t>
  </si>
  <si>
    <t>-</t>
  </si>
  <si>
    <t>FemalesNorth of ScotlandLung</t>
  </si>
  <si>
    <t>FemalesNorth of ScotlandMalignant Melanoma</t>
  </si>
  <si>
    <t>FemalesNorth of ScotlandMultiple myeloma</t>
  </si>
  <si>
    <t>Multiple myeloma</t>
  </si>
  <si>
    <t>FemalesNorth of ScotlandNon-Hodgkin lymphoma</t>
  </si>
  <si>
    <t>Non-Hodgkin lymphoma</t>
  </si>
  <si>
    <t>FemalesNorth of ScotlandOesophagus</t>
  </si>
  <si>
    <t>FemalesNorth of ScotlandOvary</t>
  </si>
  <si>
    <t>FemalesNorth of ScotlandPancreas</t>
  </si>
  <si>
    <t>FemalesNorth of ScotlandStomach</t>
  </si>
  <si>
    <t>FemalesNorth of ScotlandCentral Nervous System (including Brain)</t>
  </si>
  <si>
    <t>FemalesNorth of ScotlandColorectal</t>
  </si>
  <si>
    <t>FemalesNorth of ScotlandHead and neck</t>
  </si>
  <si>
    <t>Head and neck</t>
  </si>
  <si>
    <t>MalesNorth of ScotlandBladder</t>
  </si>
  <si>
    <t>MalesNorth of ScotlandHodgkin lymphoma</t>
  </si>
  <si>
    <t>MalesNorth of ScotlandKidney and unspecified urinary organs</t>
  </si>
  <si>
    <t>MalesNorth of ScotlandLeukaemia - Acute Myeloid</t>
  </si>
  <si>
    <t>MalesNorth of ScotlandLeukaemia - Chronic Lymphocytic</t>
  </si>
  <si>
    <t>MalesNorth of ScotlandLiver</t>
  </si>
  <si>
    <t>MalesNorth of ScotlandLung</t>
  </si>
  <si>
    <t>MalesNorth of ScotlandMalignant Melanoma</t>
  </si>
  <si>
    <t>MalesNorth of ScotlandMultiple myeloma</t>
  </si>
  <si>
    <t>MalesNorth of ScotlandNon-Hodgkin lymphoma</t>
  </si>
  <si>
    <t>MalesNorth of ScotlandOesophagus</t>
  </si>
  <si>
    <t>MalesNorth of ScotlandPancreas</t>
  </si>
  <si>
    <t>MalesNorth of ScotlandProstate</t>
  </si>
  <si>
    <t>MalesNorth of ScotlandStomach</t>
  </si>
  <si>
    <t>MalesNorth of ScotlandCentral Nervous System (including Brain)</t>
  </si>
  <si>
    <t>MalesNorth of ScotlandColorectal</t>
  </si>
  <si>
    <t>MalesNorth of ScotlandHead and neck</t>
  </si>
  <si>
    <t>FemalesSouth East of ScotlandBladder</t>
  </si>
  <si>
    <t>FemalesSouth East of ScotlandBreast</t>
  </si>
  <si>
    <t>FemalesSouth East of ScotlandCervix</t>
  </si>
  <si>
    <t>FemalesSouth East of ScotlandHodgkin lymphoma</t>
  </si>
  <si>
    <t>FemalesSouth East of ScotlandKidney and unspecified urinary organs</t>
  </si>
  <si>
    <t>FemalesSouth East of ScotlandLeukaemia - Acute Myeloid</t>
  </si>
  <si>
    <t>FemalesSouth East of ScotlandLeukaemia - Chronic Lymphocytic</t>
  </si>
  <si>
    <t>FemalesSouth East of ScotlandLiver</t>
  </si>
  <si>
    <t>FemalesSouth East of ScotlandLung</t>
  </si>
  <si>
    <t>FemalesSouth East of ScotlandMalignant Melanoma</t>
  </si>
  <si>
    <t>FemalesSouth East of ScotlandMultiple myeloma</t>
  </si>
  <si>
    <t>FemalesSouth East of ScotlandNon-Hodgkin lymphoma</t>
  </si>
  <si>
    <t>FemalesSouth East of ScotlandOesophagus</t>
  </si>
  <si>
    <t>FemalesSouth East of ScotlandOvary</t>
  </si>
  <si>
    <t>FemalesSouth East of ScotlandPancreas</t>
  </si>
  <si>
    <t>FemalesSouth East of ScotlandStomach</t>
  </si>
  <si>
    <t>FemalesSouth East of ScotlandCentral Nervous System (including Brain)</t>
  </si>
  <si>
    <t>FemalesSouth East of ScotlandColorectal</t>
  </si>
  <si>
    <t>FemalesSouth East of ScotlandHead and neck</t>
  </si>
  <si>
    <t>MalesSouth East of ScotlandBladder</t>
  </si>
  <si>
    <t>MalesSouth East of ScotlandHodgkin lymphoma</t>
  </si>
  <si>
    <t>MalesSouth East of ScotlandKidney and unspecified urinary organs</t>
  </si>
  <si>
    <t>MalesSouth East of ScotlandLeukaemia - Acute Myeloid</t>
  </si>
  <si>
    <t>MalesSouth East of ScotlandLeukaemia - Chronic Lymphocytic</t>
  </si>
  <si>
    <t>MalesSouth East of ScotlandLiver</t>
  </si>
  <si>
    <t>MalesSouth East of ScotlandLung</t>
  </si>
  <si>
    <t>MalesSouth East of ScotlandMalignant Melanoma</t>
  </si>
  <si>
    <t>MalesSouth East of ScotlandMultiple myeloma</t>
  </si>
  <si>
    <t>MalesSouth East of ScotlandNon-Hodgkin lymphoma</t>
  </si>
  <si>
    <t>MalesSouth East of ScotlandOesophagus</t>
  </si>
  <si>
    <t>MalesSouth East of ScotlandPancreas</t>
  </si>
  <si>
    <t>MalesSouth East of ScotlandProstate</t>
  </si>
  <si>
    <t>MalesSouth East of ScotlandStomach</t>
  </si>
  <si>
    <t>MalesSouth East of ScotlandCentral Nervous System (including Brain)</t>
  </si>
  <si>
    <t>MalesSouth East of ScotlandColorectal</t>
  </si>
  <si>
    <t>MalesSouth East of ScotlandHead and neck</t>
  </si>
  <si>
    <t>FemalesWest of ScotlandBladder</t>
  </si>
  <si>
    <t>FemalesWest of ScotlandBreast</t>
  </si>
  <si>
    <t>FemalesWest of ScotlandCervix</t>
  </si>
  <si>
    <t>FemalesWest of ScotlandHodgkin lymphoma</t>
  </si>
  <si>
    <t>FemalesWest of ScotlandKidney and unspecified urinary organs</t>
  </si>
  <si>
    <t>FemalesWest of ScotlandLeukaemia - Acute Myeloid</t>
  </si>
  <si>
    <t>FemalesWest of ScotlandLeukaemia - Chronic Lymphocytic</t>
  </si>
  <si>
    <t>FemalesWest of ScotlandLiver</t>
  </si>
  <si>
    <t>FemalesWest of ScotlandLung</t>
  </si>
  <si>
    <t>FemalesWest of ScotlandMalignant Melanoma</t>
  </si>
  <si>
    <t>FemalesWest of ScotlandMultiple myeloma</t>
  </si>
  <si>
    <t>FemalesWest of ScotlandNon-Hodgkin lymphoma</t>
  </si>
  <si>
    <t>FemalesWest of ScotlandOesophagus</t>
  </si>
  <si>
    <t>FemalesWest of ScotlandOvary</t>
  </si>
  <si>
    <t>FemalesWest of ScotlandPancreas</t>
  </si>
  <si>
    <t>FemalesWest of ScotlandStomach</t>
  </si>
  <si>
    <t>FemalesWest of ScotlandCentral Nervous System (including Brain)</t>
  </si>
  <si>
    <t>FemalesWest of ScotlandColorectal</t>
  </si>
  <si>
    <t>FemalesWest of ScotlandHead and neck</t>
  </si>
  <si>
    <t>MalesWest of ScotlandBladder</t>
  </si>
  <si>
    <t>MalesWest of ScotlandHodgkin lymphoma</t>
  </si>
  <si>
    <t>MalesWest of ScotlandKidney and unspecified urinary organs</t>
  </si>
  <si>
    <t>MalesWest of ScotlandLeukaemia - Acute Myeloid</t>
  </si>
  <si>
    <t>MalesWest of ScotlandLeukaemia - Chronic Lymphocytic</t>
  </si>
  <si>
    <t>MalesWest of ScotlandLiver</t>
  </si>
  <si>
    <t>MalesWest of ScotlandLung</t>
  </si>
  <si>
    <t>MalesWest of ScotlandMalignant Melanoma</t>
  </si>
  <si>
    <t>MalesWest of ScotlandMultiple myeloma</t>
  </si>
  <si>
    <t>MalesWest of ScotlandNon-Hodgkin lymphoma</t>
  </si>
  <si>
    <t>MalesWest of ScotlandOesophagus</t>
  </si>
  <si>
    <t>MalesWest of ScotlandPancreas</t>
  </si>
  <si>
    <t>MalesWest of ScotlandProstate</t>
  </si>
  <si>
    <t>MalesWest of ScotlandStomach</t>
  </si>
  <si>
    <t>MalesWest of ScotlandCentral Nervous System (including Brain)</t>
  </si>
  <si>
    <t>MalesWest of ScotlandColorectal</t>
  </si>
  <si>
    <t>MalesWest of ScotlandHead and neck</t>
  </si>
  <si>
    <t>FemalesNorth of ScotlandUterus</t>
  </si>
  <si>
    <t>FemalesSouth East of ScotlandUterus</t>
  </si>
  <si>
    <t>FemalesWest of ScotlandUterus</t>
  </si>
  <si>
    <t>PersonsNorth of ScotlandBladder</t>
  </si>
  <si>
    <t>Persons</t>
  </si>
  <si>
    <t>PersonsNorth of ScotlandBreast</t>
  </si>
  <si>
    <t>PersonsNorth of ScotlandCentral Nervous System (including Brain)</t>
  </si>
  <si>
    <t>PersonsNorth of ScotlandCervix</t>
  </si>
  <si>
    <t>PersonsNorth of ScotlandColorectal</t>
  </si>
  <si>
    <t>PersonsNorth of ScotlandHead and neck</t>
  </si>
  <si>
    <t>PersonsNorth of ScotlandHodgkin lymphoma</t>
  </si>
  <si>
    <t>PersonsNorth of ScotlandKidney and unspecified urinary organs</t>
  </si>
  <si>
    <t>PersonsNorth of ScotlandLeukaemia - Acute Myeloid</t>
  </si>
  <si>
    <t>PersonsNorth of ScotlandLeukaemia - Chronic Lymphocytic</t>
  </si>
  <si>
    <t>PersonsNorth of ScotlandLiver</t>
  </si>
  <si>
    <t>PersonsNorth of ScotlandLung</t>
  </si>
  <si>
    <t>PersonsNorth of ScotlandMalignant Melanoma</t>
  </si>
  <si>
    <t>PersonsNorth of ScotlandMultiple myeloma</t>
  </si>
  <si>
    <t>PersonsNorth of ScotlandNon-Hodgkin lymphoma</t>
  </si>
  <si>
    <t>PersonsNorth of ScotlandOesophagus</t>
  </si>
  <si>
    <t>PersonsNorth of ScotlandOvary</t>
  </si>
  <si>
    <t>PersonsNorth of ScotlandPancreas</t>
  </si>
  <si>
    <t>PersonsNorth of ScotlandProstate</t>
  </si>
  <si>
    <t>PersonsNorth of ScotlandStomach</t>
  </si>
  <si>
    <t>PersonsNorth of ScotlandUterus</t>
  </si>
  <si>
    <t>PersonsSouth East of ScotlandBladder</t>
  </si>
  <si>
    <t>PersonsSouth East of ScotlandBreast</t>
  </si>
  <si>
    <t>PersonsSouth East of ScotlandCentral Nervous System (including Brain)</t>
  </si>
  <si>
    <t>PersonsSouth East of ScotlandCervix</t>
  </si>
  <si>
    <t>PersonsSouth East of ScotlandColorectal</t>
  </si>
  <si>
    <t>PersonsSouth East of ScotlandHead and neck</t>
  </si>
  <si>
    <t>PersonsSouth East of ScotlandHodgkin lymphoma</t>
  </si>
  <si>
    <t>PersonsSouth East of ScotlandKidney and unspecified urinary organs</t>
  </si>
  <si>
    <t>PersonsSouth East of ScotlandLeukaemia - Acute Myeloid</t>
  </si>
  <si>
    <t>PersonsSouth East of ScotlandLeukaemia - Chronic Lymphocytic</t>
  </si>
  <si>
    <t>PersonsSouth East of ScotlandLiver</t>
  </si>
  <si>
    <t>PersonsSouth East of ScotlandLung</t>
  </si>
  <si>
    <t>PersonsSouth East of ScotlandMalignant Melanoma</t>
  </si>
  <si>
    <t>PersonsSouth East of ScotlandMultiple myeloma</t>
  </si>
  <si>
    <t>PersonsSouth East of ScotlandNon-Hodgkin lymphoma</t>
  </si>
  <si>
    <t>PersonsSouth East of ScotlandOesophagus</t>
  </si>
  <si>
    <t>PersonsSouth East of ScotlandOvary</t>
  </si>
  <si>
    <t>PersonsSouth East of ScotlandPancreas</t>
  </si>
  <si>
    <t>PersonsSouth East of ScotlandProstate</t>
  </si>
  <si>
    <t>PersonsSouth East of ScotlandStomach</t>
  </si>
  <si>
    <t>PersonsSouth East of ScotlandUterus</t>
  </si>
  <si>
    <t>PersonsWest of ScotlandBladder</t>
  </si>
  <si>
    <t>PersonsWest of ScotlandBreast</t>
  </si>
  <si>
    <t>PersonsWest of ScotlandCentral Nervous System (including Brain)</t>
  </si>
  <si>
    <t>PersonsWest of ScotlandCervix</t>
  </si>
  <si>
    <t>PersonsWest of ScotlandColorectal</t>
  </si>
  <si>
    <t>PersonsWest of ScotlandHead and neck</t>
  </si>
  <si>
    <t>PersonsWest of ScotlandHodgkin lymphoma</t>
  </si>
  <si>
    <t>PersonsWest of ScotlandKidney and unspecified urinary organs</t>
  </si>
  <si>
    <t>PersonsWest of ScotlandLeukaemia - Acute Myeloid</t>
  </si>
  <si>
    <t>PersonsWest of ScotlandLeukaemia - Chronic Lymphocytic</t>
  </si>
  <si>
    <t>PersonsWest of ScotlandLiver</t>
  </si>
  <si>
    <t>PersonsWest of ScotlandLung</t>
  </si>
  <si>
    <t>PersonsWest of ScotlandMalignant Melanoma</t>
  </si>
  <si>
    <t>PersonsWest of ScotlandMultiple myeloma</t>
  </si>
  <si>
    <t>PersonsWest of ScotlandNon-Hodgkin lymphoma</t>
  </si>
  <si>
    <t>PersonsWest of ScotlandOesophagus</t>
  </si>
  <si>
    <t>PersonsWest of ScotlandOvary</t>
  </si>
  <si>
    <t>PersonsWest of ScotlandPancreas</t>
  </si>
  <si>
    <t>PersonsWest of ScotlandProstate</t>
  </si>
  <si>
    <t>PersonsWest of ScotlandStomach</t>
  </si>
  <si>
    <t>PersonsWest of ScotlandUterus</t>
  </si>
  <si>
    <t>NBA</t>
  </si>
  <si>
    <t>FemalesAyrshire and ArranCentral Nervous System (including Brain)</t>
  </si>
  <si>
    <t>FemalesAyrshire and ArranColorectal</t>
  </si>
  <si>
    <t>FemalesAyrshire and ArranHead and neck (excludes thyroid)</t>
  </si>
  <si>
    <t>Head and neck (excludes thyroid)</t>
  </si>
  <si>
    <t>FemalesAyrshire and ArranBladder</t>
  </si>
  <si>
    <t>FemalesAyrshire and ArranBreast</t>
  </si>
  <si>
    <t>FemalesAyrshire and ArranCervix</t>
  </si>
  <si>
    <t>FemalesAyrshire and ArranHodgkin lymphoma</t>
  </si>
  <si>
    <t>FemalesAyrshire and ArranKidney and unspecified urinary organs</t>
  </si>
  <si>
    <t>FemalesAyrshire and ArranLeukaemia - Acute Myeloid</t>
  </si>
  <si>
    <t>FemalesAyrshire and ArranLeukaemia - Chronic Lymphocytic</t>
  </si>
  <si>
    <t>FemalesAyrshire and ArranLiver</t>
  </si>
  <si>
    <t>FemalesAyrshire and ArranLung</t>
  </si>
  <si>
    <t>FemalesAyrshire and ArranMelanoma</t>
  </si>
  <si>
    <t>FemalesAyrshire and ArranMultiple myeloma</t>
  </si>
  <si>
    <t>FemalesAyrshire and ArranNon-Hodgkin lymphoma</t>
  </si>
  <si>
    <t>FemalesAyrshire and ArranOesophagus</t>
  </si>
  <si>
    <t>FemalesAyrshire and ArranOvary</t>
  </si>
  <si>
    <t>FemalesAyrshire and ArranPancreas</t>
  </si>
  <si>
    <t>FemalesAyrshire and ArranStomach</t>
  </si>
  <si>
    <t>MalesAyrshire and ArranCentral Nervous System (including Brain)</t>
  </si>
  <si>
    <t>MalesAyrshire and ArranColorectal</t>
  </si>
  <si>
    <t>MalesAyrshire and ArranHead and neck (excludes thyroid)</t>
  </si>
  <si>
    <t>MalesAyrshire and ArranBladder</t>
  </si>
  <si>
    <t>MalesAyrshire and ArranHodgkin lymphoma</t>
  </si>
  <si>
    <t>MalesAyrshire and ArranKidney and unspecified urinary organs</t>
  </si>
  <si>
    <t>MalesAyrshire and ArranLeukaemia - Acute Myeloid</t>
  </si>
  <si>
    <t>MalesAyrshire and ArranLeukaemia - Chronic Lymphocytic</t>
  </si>
  <si>
    <t>MalesAyrshire and ArranLiver</t>
  </si>
  <si>
    <t>MalesAyrshire and ArranLung</t>
  </si>
  <si>
    <t>MalesAyrshire and ArranMalignant Melanoma</t>
  </si>
  <si>
    <t>MalesAyrshire and ArranMultiple myeloma</t>
  </si>
  <si>
    <t>MalesAyrshire and ArranNon-Hodgkin lymphoma</t>
  </si>
  <si>
    <t>MalesAyrshire and ArranOesophagus</t>
  </si>
  <si>
    <t>MalesAyrshire and ArranPancreas</t>
  </si>
  <si>
    <t>MalesAyrshire and ArranProstate</t>
  </si>
  <si>
    <t>MalesAyrshire and ArranStomach</t>
  </si>
  <si>
    <t>FemalesBordersCentral Nervous System (including Brain)</t>
  </si>
  <si>
    <t>FemalesBordersColorectal</t>
  </si>
  <si>
    <t>FemalesBordersHead and neck</t>
  </si>
  <si>
    <t>FemalesBordersBladder</t>
  </si>
  <si>
    <t>FemalesBordersBreast</t>
  </si>
  <si>
    <t>FemalesBordersCervix</t>
  </si>
  <si>
    <t>FemalesBordersHodgkin lymphoma</t>
  </si>
  <si>
    <t>FemalesBordersKidney and unspecified urinary organs</t>
  </si>
  <si>
    <t>FemalesBordersLeukaemia - Acute Myeloid</t>
  </si>
  <si>
    <t>FemalesBordersLeukaemia - Chronic Lymphocytic</t>
  </si>
  <si>
    <t>FemalesBordersLung</t>
  </si>
  <si>
    <t>FemalesBordersMalignant Melanoma</t>
  </si>
  <si>
    <t>FemalesBordersMultiple myeloma</t>
  </si>
  <si>
    <t>FemalesBordersNon-Hodgkin lymphoma</t>
  </si>
  <si>
    <t>FemalesBordersOesophagus</t>
  </si>
  <si>
    <t>FemalesBordersOvary</t>
  </si>
  <si>
    <t>FemalesBordersPancreas</t>
  </si>
  <si>
    <t>FemalesBordersStomach</t>
  </si>
  <si>
    <t>MalesBordersCentral Nervous System (including Brain)</t>
  </si>
  <si>
    <t>MalesBordersColorectal</t>
  </si>
  <si>
    <t>MalesBordersHead and neck</t>
  </si>
  <si>
    <t>MalesBordersBladder</t>
  </si>
  <si>
    <t>MalesBordersHodgkin lymphoma</t>
  </si>
  <si>
    <t>MalesBordersKidney and unspecified urinary organs</t>
  </si>
  <si>
    <t>MalesBordersLeukaemia - Acute Myeloid</t>
  </si>
  <si>
    <t>MalesBordersLeukaemia - Chronic Lymphocytic</t>
  </si>
  <si>
    <t>MalesBordersLiver</t>
  </si>
  <si>
    <t>MalesBordersLung</t>
  </si>
  <si>
    <t>MalesBordersMalignant Melanoma</t>
  </si>
  <si>
    <t>MalesBordersMultiple myeloma</t>
  </si>
  <si>
    <t>MalesBordersNon-Hodgkin lymphoma</t>
  </si>
  <si>
    <t>MalesBordersOesophagus</t>
  </si>
  <si>
    <t>MalesBordersPancreas</t>
  </si>
  <si>
    <t>MalesBordersProstate</t>
  </si>
  <si>
    <t>MalesBordersStomach</t>
  </si>
  <si>
    <t>FemalesDumfries and GallowayCentral Nervous System (including Brain)</t>
  </si>
  <si>
    <t>FemalesDumfries and GallowayColorectal</t>
  </si>
  <si>
    <t>FemalesDumfries and GallowayHead and neck</t>
  </si>
  <si>
    <t>FemalesDumfries and GallowayBladder</t>
  </si>
  <si>
    <t>FemalesDumfries and GallowayBreast</t>
  </si>
  <si>
    <t>FemalesDumfries and GallowayCervix</t>
  </si>
  <si>
    <t>FemalesDumfries and GallowayHodgkin lymphoma</t>
  </si>
  <si>
    <t>FemalesDumfries and GallowayKidney and unspecified urinary organs</t>
  </si>
  <si>
    <t>FemalesDumfries and GallowayLeukaemia - Acute Myeloid</t>
  </si>
  <si>
    <t>FemalesDumfries and GallowayLeukaemia - Chronic Lymphocytic</t>
  </si>
  <si>
    <t>FemalesDumfries and GallowayLiver</t>
  </si>
  <si>
    <t>FemalesDumfries and GallowayLung</t>
  </si>
  <si>
    <t>FemalesDumfries and GallowayMalignant Melanoma</t>
  </si>
  <si>
    <t>FemalesDumfries and GallowayMultiple myeloma</t>
  </si>
  <si>
    <t>FemalesDumfries and GallowayNon-Hodgkin lymphoma</t>
  </si>
  <si>
    <t>FemalesDumfries and GallowayOesophagus</t>
  </si>
  <si>
    <t>FemalesDumfries and GallowayOvary</t>
  </si>
  <si>
    <t>FemalesDumfries and GallowayPancreas</t>
  </si>
  <si>
    <t>FemalesDumfries and GallowayStomach</t>
  </si>
  <si>
    <t>MalesDumfries and GallowayCentral Nervous System (including Brain)</t>
  </si>
  <si>
    <t>MalesDumfries and GallowayColorectal</t>
  </si>
  <si>
    <t>MalesDumfries and GallowayHead and neck</t>
  </si>
  <si>
    <t>MalesDumfries and GallowayBladder</t>
  </si>
  <si>
    <t>MalesDumfries and GallowayHodgkin lymphoma</t>
  </si>
  <si>
    <t>MalesDumfries and GallowayKidney and unspecified urinary organs</t>
  </si>
  <si>
    <t>MalesDumfries and GallowayLeukaemia - Acute Myeloid</t>
  </si>
  <si>
    <t>MalesDumfries and GallowayLeukaemia - Chronic Lymphocytic</t>
  </si>
  <si>
    <t>MalesDumfries and GallowayLiver</t>
  </si>
  <si>
    <t>MalesDumfries and GallowayLung</t>
  </si>
  <si>
    <t>MalesDumfries and GallowayMalignant Melanoma</t>
  </si>
  <si>
    <t>MalesDumfries and GallowayMultiple myeloma</t>
  </si>
  <si>
    <t>MalesDumfries and GallowayNon-Hodgkin lymphoma</t>
  </si>
  <si>
    <t>MalesDumfries and GallowayOesophagus</t>
  </si>
  <si>
    <t>MalesDumfries and GallowayPancreas</t>
  </si>
  <si>
    <t>MalesDumfries and GallowayProstate</t>
  </si>
  <si>
    <t>MalesDumfries and GallowayStomach</t>
  </si>
  <si>
    <t>FemalesFifeCentral Nervous System (including Brain)</t>
  </si>
  <si>
    <t>FemalesFifeColorectal</t>
  </si>
  <si>
    <t>FemalesFifeHead and neck</t>
  </si>
  <si>
    <t>FemalesFifeBladder</t>
  </si>
  <si>
    <t>FemalesFifeBreast</t>
  </si>
  <si>
    <t>FemalesFifeCervix</t>
  </si>
  <si>
    <t>FemalesFifeHodgkin lymphoma</t>
  </si>
  <si>
    <t>FemalesFifeKidney and unspecified urinary organs</t>
  </si>
  <si>
    <t>FemalesFifeLeukaemia - Acute Myeloid</t>
  </si>
  <si>
    <t>FemalesFifeLeukaemia - Chronic Lymphocytic</t>
  </si>
  <si>
    <t>FemalesFifeLiver</t>
  </si>
  <si>
    <t>FemalesFifeLung</t>
  </si>
  <si>
    <t>FemalesFifeMalignant Melanoma</t>
  </si>
  <si>
    <t>FemalesFifeMultiple myeloma</t>
  </si>
  <si>
    <t>FemalesFifeNon-Hodgkin lymphoma</t>
  </si>
  <si>
    <t>FemalesFifeOesophagus</t>
  </si>
  <si>
    <t>FemalesFifeOvary</t>
  </si>
  <si>
    <t>FemalesFifePancreas</t>
  </si>
  <si>
    <t>FemalesFifeStomach</t>
  </si>
  <si>
    <t>MalesFifeCentral Nervous System (including Brain)</t>
  </si>
  <si>
    <t>MalesFifeColorectal</t>
  </si>
  <si>
    <t>MalesFifeHead and neck</t>
  </si>
  <si>
    <t>MalesFifeBladder</t>
  </si>
  <si>
    <t>MalesFifeHodgkin lymphoma</t>
  </si>
  <si>
    <t>MalesFifeKidney and unspecified urinary organs</t>
  </si>
  <si>
    <t>MalesFifeLeukaemia - Acute Myeloid</t>
  </si>
  <si>
    <t>MalesFifeLeukaemia - Chronic Lymphocytic</t>
  </si>
  <si>
    <t>MalesFifeLiver</t>
  </si>
  <si>
    <t>MalesFifeLung</t>
  </si>
  <si>
    <t>MalesFifeMalignant Melanoma</t>
  </si>
  <si>
    <t>MalesFifeMultiple myeloma</t>
  </si>
  <si>
    <t>MalesFifeNon-Hodgkin lymphoma</t>
  </si>
  <si>
    <t>MalesFifeOesophagus</t>
  </si>
  <si>
    <t>MalesFifePancreas</t>
  </si>
  <si>
    <t>MalesFifeProstate</t>
  </si>
  <si>
    <t>MalesFifeStomach</t>
  </si>
  <si>
    <t>FemalesForth ValleyCentral Nervous System (including Brain)</t>
  </si>
  <si>
    <t>FemalesForth ValleyColorectal</t>
  </si>
  <si>
    <t>FemalesForth ValleyHead and neck</t>
  </si>
  <si>
    <t>FemalesForth ValleyBladder</t>
  </si>
  <si>
    <t>FemalesForth ValleyBreast</t>
  </si>
  <si>
    <t>FemalesForth ValleyCervix</t>
  </si>
  <si>
    <t>FemalesForth ValleyHodgkin lymphoma</t>
  </si>
  <si>
    <t>FemalesForth ValleyKidney and unspecified urinary organs</t>
  </si>
  <si>
    <t>FemalesForth ValleyLeukaemia - Acute Myeloid</t>
  </si>
  <si>
    <t>FemalesForth ValleyLeukaemia - Chronic Lymphocytic</t>
  </si>
  <si>
    <t>FemalesForth ValleyLiver</t>
  </si>
  <si>
    <t>FemalesForth ValleyLung</t>
  </si>
  <si>
    <t>FemalesForth ValleyMalignant Melanoma</t>
  </si>
  <si>
    <t>FemalesForth ValleyMultiple myeloma</t>
  </si>
  <si>
    <t>FemalesForth ValleyNon-Hodgkin lymphoma</t>
  </si>
  <si>
    <t>FemalesForth ValleyOesophagus</t>
  </si>
  <si>
    <t>FemalesForth ValleyOvary</t>
  </si>
  <si>
    <t>FemalesForth ValleyPancreas</t>
  </si>
  <si>
    <t>FemalesForth ValleyStomach</t>
  </si>
  <si>
    <t>MalesForth ValleyCentral Nervous System (including Brain)</t>
  </si>
  <si>
    <t>MalesForth ValleyColorectal</t>
  </si>
  <si>
    <t>MalesForth ValleyHead and neck</t>
  </si>
  <si>
    <t>MalesForth ValleyBladder</t>
  </si>
  <si>
    <t>MalesForth ValleyHodgkin lymphoma</t>
  </si>
  <si>
    <t>MalesForth ValleyKidney and unspecified urinary organs</t>
  </si>
  <si>
    <t>MalesForth ValleyLeukaemia - Acute Myeloid</t>
  </si>
  <si>
    <t>MalesForth ValleyLeukaemia - Chronic Lymphocytic</t>
  </si>
  <si>
    <t>MalesForth ValleyLiver</t>
  </si>
  <si>
    <t>MalesForth ValleyLung</t>
  </si>
  <si>
    <t>MalesForth ValleyMalignant Melanoma</t>
  </si>
  <si>
    <t>MalesForth ValleyMultiple myeloma</t>
  </si>
  <si>
    <t>MalesForth ValleyNon-Hodgkin lymphoma</t>
  </si>
  <si>
    <t>MalesForth ValleyOesophagus</t>
  </si>
  <si>
    <t>MalesForth ValleyPancreas</t>
  </si>
  <si>
    <t>MalesForth ValleyProstate</t>
  </si>
  <si>
    <t>MalesForth ValleyStomach</t>
  </si>
  <si>
    <t>FemalesGrampianCentral Nervous System (including Brain)</t>
  </si>
  <si>
    <t>FemalesGrampianColorectal</t>
  </si>
  <si>
    <t>FemalesGrampianHead and neck</t>
  </si>
  <si>
    <t>FemalesGrampianBladder</t>
  </si>
  <si>
    <t>FemalesGrampianBreast</t>
  </si>
  <si>
    <t>FemalesGrampianCervix</t>
  </si>
  <si>
    <t>FemalesGrampianHodgkin lymphoma</t>
  </si>
  <si>
    <t>FemalesGrampianKidney and unspecified urinary organs</t>
  </si>
  <si>
    <t>FemalesGrampianLeukaemia - Acute Myeloid</t>
  </si>
  <si>
    <t>FemalesGrampianLeukaemia - Chronic Lymphocytic</t>
  </si>
  <si>
    <t>FemalesGrampianLiver</t>
  </si>
  <si>
    <t>FemalesGrampianLung</t>
  </si>
  <si>
    <t>FemalesGrampianMalignant Melanoma</t>
  </si>
  <si>
    <t>FemalesGrampianMultiple myeloma</t>
  </si>
  <si>
    <t>FemalesGrampianNon-Hodgkin lymphoma</t>
  </si>
  <si>
    <t>FemalesGrampianOesophagus</t>
  </si>
  <si>
    <t>FemalesGrampianOvary</t>
  </si>
  <si>
    <t>FemalesGrampianPancreas</t>
  </si>
  <si>
    <t>FemalesGrampianStomach</t>
  </si>
  <si>
    <t>MalesGrampianCentral Nervous System (including Brain)</t>
  </si>
  <si>
    <t>MalesGrampianColorectal</t>
  </si>
  <si>
    <t>MalesGrampianHead and neck</t>
  </si>
  <si>
    <t>MalesGrampianBladder</t>
  </si>
  <si>
    <t>MalesGrampianHodgkin lymphoma</t>
  </si>
  <si>
    <t>MalesGrampianKidney and unspecified urinary organs</t>
  </si>
  <si>
    <t>MalesGrampianLeukaemia - Acute Myeloid</t>
  </si>
  <si>
    <t>MalesGrampianLeukaemia - Chronic Lymphocytic</t>
  </si>
  <si>
    <t>MalesGrampianLiver</t>
  </si>
  <si>
    <t>MalesGrampianLung</t>
  </si>
  <si>
    <t>MalesGrampianMalignant Melanoma</t>
  </si>
  <si>
    <t>MalesGrampianMultiple myeloma</t>
  </si>
  <si>
    <t>MalesGrampianNon-Hodgkin lymphoma</t>
  </si>
  <si>
    <t>MalesGrampianOesophagus</t>
  </si>
  <si>
    <t>MalesGrampianPancreas</t>
  </si>
  <si>
    <t>MalesGrampianProstate</t>
  </si>
  <si>
    <t>MalesGrampianStomach</t>
  </si>
  <si>
    <t>FemalesGreater Glasgow and ClydeCentral Nervous System (including Brain)</t>
  </si>
  <si>
    <t>FemalesGreater Glasgow and ClydeColorectal</t>
  </si>
  <si>
    <t>FemalesGreater Glasgow and ClydeHead and neck</t>
  </si>
  <si>
    <t>FemalesGreater Glasgow and ClydeBladder</t>
  </si>
  <si>
    <t>FemalesGreater Glasgow and ClydeBreast</t>
  </si>
  <si>
    <t>FemalesGreater Glasgow and ClydeCervix</t>
  </si>
  <si>
    <t>FemalesGreater Glasgow and ClydeHodgkin lymphoma</t>
  </si>
  <si>
    <t>FemalesGreater Glasgow and ClydeKidney and unspecified urinary organs</t>
  </si>
  <si>
    <t>FemalesGreater Glasgow and ClydeLeukaemia - Acute Myeloid</t>
  </si>
  <si>
    <t>FemalesGreater Glasgow and ClydeLeukaemia - Chronic Lymphocytic</t>
  </si>
  <si>
    <t>FemalesGreater Glasgow and ClydeLiver</t>
  </si>
  <si>
    <t>FemalesGreater Glasgow and ClydeLung</t>
  </si>
  <si>
    <t>FemalesGreater Glasgow and ClydeMalignant Melanoma</t>
  </si>
  <si>
    <t>FemalesGreater Glasgow and ClydeMultiple myeloma</t>
  </si>
  <si>
    <t>FemalesGreater Glasgow and ClydeNon-Hodgkin lymphoma</t>
  </si>
  <si>
    <t>FemalesGreater Glasgow and ClydeOesophagus</t>
  </si>
  <si>
    <t>FemalesGreater Glasgow and ClydeOvary</t>
  </si>
  <si>
    <t>FemalesGreater Glasgow and ClydePancreas</t>
  </si>
  <si>
    <t>FemalesGreater Glasgow and ClydeStomach</t>
  </si>
  <si>
    <t>MalesGreater Glasgow and ClydeCentral Nervous System (including Brain)</t>
  </si>
  <si>
    <t>MalesGreater Glasgow and ClydeColorectal</t>
  </si>
  <si>
    <t>MalesGreater Glasgow and ClydeHead and neck</t>
  </si>
  <si>
    <t>MalesGreater Glasgow and ClydeBladder</t>
  </si>
  <si>
    <t>MalesGreater Glasgow and ClydeHodgkin lymphoma</t>
  </si>
  <si>
    <t>MalesGreater Glasgow and ClydeKidney and unspecified urinary organs</t>
  </si>
  <si>
    <t>MalesGreater Glasgow and ClydeLeukaemia - Acute Myeloid</t>
  </si>
  <si>
    <t>MalesGreater Glasgow and ClydeLeukaemia - Chronic Lymphocytic</t>
  </si>
  <si>
    <t>MalesGreater Glasgow and ClydeLiver</t>
  </si>
  <si>
    <t>MalesGreater Glasgow and ClydeLung</t>
  </si>
  <si>
    <t>MalesGreater Glasgow and ClydeMalignant Melanoma</t>
  </si>
  <si>
    <t>MalesGreater Glasgow and ClydeMultiple myeloma</t>
  </si>
  <si>
    <t>MalesGreater Glasgow and ClydeNon-Hodgkin lymphoma</t>
  </si>
  <si>
    <t>MalesGreater Glasgow and ClydeOesophagus</t>
  </si>
  <si>
    <t>MalesGreater Glasgow and ClydePancreas</t>
  </si>
  <si>
    <t>MalesGreater Glasgow and ClydeProstate</t>
  </si>
  <si>
    <t>MalesGreater Glasgow and ClydeStomach</t>
  </si>
  <si>
    <t>FemalesHighland and ArgyllCentral Nervous System (including Brain)</t>
  </si>
  <si>
    <t>FemalesHighland and ArgyllColorectal</t>
  </si>
  <si>
    <t>FemalesHighland and ArgyllHead and neck</t>
  </si>
  <si>
    <t>FemalesHighland and ArgyllBladder</t>
  </si>
  <si>
    <t>FemalesHighland and ArgyllBreast</t>
  </si>
  <si>
    <t>FemalesHighland and ArgyllCervix</t>
  </si>
  <si>
    <t>FemalesHighland and ArgyllHodgkin lymphoma</t>
  </si>
  <si>
    <t>FemalesHighland and ArgyllKidney and unspecified urinary organs</t>
  </si>
  <si>
    <t>FemalesHighland and ArgyllLeukaemia - Acute Myeloid</t>
  </si>
  <si>
    <t>FemalesHighland and ArgyllLeukaemia - Chronic Lymphocytic</t>
  </si>
  <si>
    <t>FemalesHighland and ArgyllLiver</t>
  </si>
  <si>
    <t>FemalesHighland and ArgyllLung</t>
  </si>
  <si>
    <t>FemalesHighland and ArgyllMalignant Melanoma</t>
  </si>
  <si>
    <t>FemalesHighland and ArgyllMultiple myeloma</t>
  </si>
  <si>
    <t>FemalesHighland and ArgyllNon-Hodgkin lymphoma</t>
  </si>
  <si>
    <t>FemalesHighland and ArgyllOesophagus</t>
  </si>
  <si>
    <t>FemalesHighland and ArgyllOvary</t>
  </si>
  <si>
    <t>FemalesHighland and ArgyllPancreas</t>
  </si>
  <si>
    <t>FemalesHighland and ArgyllStomach</t>
  </si>
  <si>
    <t>MalesHighland and ArgyllCentral Nervous System (including Brain)</t>
  </si>
  <si>
    <t>MalesHighland and ArgyllColorectal</t>
  </si>
  <si>
    <t>MalesHighland and ArgyllHead and neck</t>
  </si>
  <si>
    <t>MalesHighland and ArgyllBladder</t>
  </si>
  <si>
    <t>MalesHighland and ArgyllHodgkin lymphoma</t>
  </si>
  <si>
    <t>MalesHighland and ArgyllKidney and unspecified urinary organs</t>
  </si>
  <si>
    <t>MalesHighland and ArgyllLeukaemia - Acute Myeloid</t>
  </si>
  <si>
    <t>MalesHighland and ArgyllLeukaemia - Chronic Lymphocytic</t>
  </si>
  <si>
    <t>MalesHighland and ArgyllLiver</t>
  </si>
  <si>
    <t>MalesHighland and ArgyllLung</t>
  </si>
  <si>
    <t>MalesHighland and ArgyllMalignant Melanoma</t>
  </si>
  <si>
    <t>MalesHighland and ArgyllMultiple myeloma</t>
  </si>
  <si>
    <t>MalesHighland and ArgyllNon-Hodgkin lymphoma</t>
  </si>
  <si>
    <t>MalesHighland and ArgyllOesophagus</t>
  </si>
  <si>
    <t>MalesHighland and ArgyllPancreas</t>
  </si>
  <si>
    <t>MalesHighland and ArgyllProstate</t>
  </si>
  <si>
    <t>MalesHighland and ArgyllStomach</t>
  </si>
  <si>
    <t>FemalesLanarkshireCentral Nervous System (including Brain)</t>
  </si>
  <si>
    <t>FemalesLanarkshireColorectal</t>
  </si>
  <si>
    <t>FemalesLanarkshireHead and neck</t>
  </si>
  <si>
    <t>FemalesLanarkshireBladder</t>
  </si>
  <si>
    <t>FemalesLanarkshireBreast</t>
  </si>
  <si>
    <t>FemalesLanarkshireCervix</t>
  </si>
  <si>
    <t>FemalesLanarkshireHodgkin lymphoma</t>
  </si>
  <si>
    <t>FemalesLanarkshireKidney and unspecified urinary organs</t>
  </si>
  <si>
    <t>FemalesLanarkshireLeukaemia - Acute Myeloid</t>
  </si>
  <si>
    <t>FemalesLanarkshireLeukaemia - Chronic Lymphocytic</t>
  </si>
  <si>
    <t>FemalesLanarkshireLiver</t>
  </si>
  <si>
    <t>FemalesLanarkshireLung</t>
  </si>
  <si>
    <t>FemalesLanarkshireMalignant Melanoma</t>
  </si>
  <si>
    <t>FemalesLanarkshireMultiple myeloma</t>
  </si>
  <si>
    <t>FemalesLanarkshireNon-Hodgkin lymphoma</t>
  </si>
  <si>
    <t>FemalesLanarkshireOesophagus</t>
  </si>
  <si>
    <t>FemalesLanarkshireOvary</t>
  </si>
  <si>
    <t>FemalesLanarkshirePancreas</t>
  </si>
  <si>
    <t>FemalesLanarkshireStomach</t>
  </si>
  <si>
    <t>MalesLanarkshireCentral Nervous System (including Brain)</t>
  </si>
  <si>
    <t>MalesLanarkshireColorectal</t>
  </si>
  <si>
    <t>MalesLanarkshireHead and neck</t>
  </si>
  <si>
    <t>MalesLanarkshireBladder</t>
  </si>
  <si>
    <t>MalesLanarkshireHodgkin lymphoma</t>
  </si>
  <si>
    <t>MalesLanarkshireKidney and unspecified urinary organs</t>
  </si>
  <si>
    <t>MalesLanarkshireLeukaemia - Acute Myeloid</t>
  </si>
  <si>
    <t>MalesLanarkshireLeukaemia - Chronic Lymphocytic</t>
  </si>
  <si>
    <t>MalesLanarkshireLiver</t>
  </si>
  <si>
    <t>MalesLanarkshireLung</t>
  </si>
  <si>
    <t>MalesLanarkshireMalignant Melanoma</t>
  </si>
  <si>
    <t>MalesLanarkshireMultiple myeloma</t>
  </si>
  <si>
    <t>MalesLanarkshireNon-Hodgkin lymphoma</t>
  </si>
  <si>
    <t>MalesLanarkshireOesophagus</t>
  </si>
  <si>
    <t>MalesLanarkshirePancreas</t>
  </si>
  <si>
    <t>MalesLanarkshireProstate</t>
  </si>
  <si>
    <t>MalesLanarkshireStomach</t>
  </si>
  <si>
    <t>FemalesLothianCentral Nervous System (including Brain)</t>
  </si>
  <si>
    <t>FemalesLothianColorectal</t>
  </si>
  <si>
    <t>FemalesLothianHead and neck</t>
  </si>
  <si>
    <t>FemalesLothianBladder</t>
  </si>
  <si>
    <t>FemalesLothianBreast</t>
  </si>
  <si>
    <t>FemalesLothianCervix</t>
  </si>
  <si>
    <t>FemalesLothianHodgkin lymphoma</t>
  </si>
  <si>
    <t>FemalesLothianKidney and unspecified urinary organs</t>
  </si>
  <si>
    <t>FemalesLothianLeukaemia - Acute Myeloid</t>
  </si>
  <si>
    <t>FemalesLothianLeukaemia - Chronic Lymphocytic</t>
  </si>
  <si>
    <t>FemalesLothianLiver</t>
  </si>
  <si>
    <t>FemalesLothianLung</t>
  </si>
  <si>
    <t>FemalesLothianMalignant Melanoma</t>
  </si>
  <si>
    <t>FemalesLothianMultiple myeloma</t>
  </si>
  <si>
    <t>FemalesLothianNon-Hodgkin lymphoma</t>
  </si>
  <si>
    <t>FemalesLothianOesophagus</t>
  </si>
  <si>
    <t>FemalesLothianOvary</t>
  </si>
  <si>
    <t>FemalesLothianPancreas</t>
  </si>
  <si>
    <t>FemalesLothianStomach</t>
  </si>
  <si>
    <t>MalesLothianCentral Nervous System (including Brain)</t>
  </si>
  <si>
    <t>MalesLothianColorectal</t>
  </si>
  <si>
    <t>MalesLothianHead and neck</t>
  </si>
  <si>
    <t>MalesLothianBladder</t>
  </si>
  <si>
    <t>MalesLothianHodgkin lymphoma</t>
  </si>
  <si>
    <t>MalesLothianKidney and unspecified urinary organs</t>
  </si>
  <si>
    <t>MalesLothianLeukaemia - Acute Myeloid</t>
  </si>
  <si>
    <t>MalesLothianLeukaemia - Chronic Lymphocytic</t>
  </si>
  <si>
    <t>MalesLothianLiver</t>
  </si>
  <si>
    <t>MalesLothianLung</t>
  </si>
  <si>
    <t>MalesLothianMalignant Melanoma</t>
  </si>
  <si>
    <t>MalesLothianMultiple myeloma</t>
  </si>
  <si>
    <t>MalesLothianNon-Hodgkin lymphoma</t>
  </si>
  <si>
    <t>MalesLothianOesophagus</t>
  </si>
  <si>
    <t>MalesLothianPancreas</t>
  </si>
  <si>
    <t>MalesLothianProstate</t>
  </si>
  <si>
    <t>MalesLothianStomach</t>
  </si>
  <si>
    <t>FemalesOrkneyCentral Nervous System (including Brain)</t>
  </si>
  <si>
    <t>FemalesOrkneyColorectal</t>
  </si>
  <si>
    <t>FemalesOrkneyHead and neck</t>
  </si>
  <si>
    <t>FemalesOrkneyBreast</t>
  </si>
  <si>
    <t>FemalesOrkneyCervix</t>
  </si>
  <si>
    <t>FemalesOrkneyHodgkin lymphoma</t>
  </si>
  <si>
    <t>FemalesOrkneyKidney and unspecified urinary organs</t>
  </si>
  <si>
    <t>FemalesOrkneyLeukaemia - Acute Myeloid</t>
  </si>
  <si>
    <t>FemalesOrkneyLeukaemia - Chronic Lymphocytic</t>
  </si>
  <si>
    <t>FemalesOrkneyLung</t>
  </si>
  <si>
    <t>FemalesOrkneyMalignant Melanoma</t>
  </si>
  <si>
    <t>FemalesOrkneyMultiple myeloma</t>
  </si>
  <si>
    <t>FemalesOrkneyNon-Hodgkin lymphoma</t>
  </si>
  <si>
    <t>FemalesOrkneyOvary</t>
  </si>
  <si>
    <t>FemalesOrkneyStomach</t>
  </si>
  <si>
    <t>MalesOrkneyCentral Nervous System (including Brain)</t>
  </si>
  <si>
    <t>MalesOrkneyColorectal</t>
  </si>
  <si>
    <t>MalesOrkneyHead and neck</t>
  </si>
  <si>
    <t>MalesOrkneyBladder</t>
  </si>
  <si>
    <t>MalesOrkneyHodgkin lymphoma</t>
  </si>
  <si>
    <t>MalesOrkneyKidney and unspecified urinary organs</t>
  </si>
  <si>
    <t>MalesOrkneyLeukaemia - Chronic Lymphocytic</t>
  </si>
  <si>
    <t>MalesOrkneyLiver</t>
  </si>
  <si>
    <t>MalesOrkneyLung</t>
  </si>
  <si>
    <t>MalesOrkneyMalignant Melanoma</t>
  </si>
  <si>
    <t>MalesOrkneyMultiple myeloma</t>
  </si>
  <si>
    <t>MalesOrkneyNon-Hodgkin lymphoma</t>
  </si>
  <si>
    <t>MalesOrkneyOesophagus</t>
  </si>
  <si>
    <t>MalesOrkneyPancreas</t>
  </si>
  <si>
    <t>MalesOrkneyProstate</t>
  </si>
  <si>
    <t>FemalesShetlandCentral Nervous System (including Brain)</t>
  </si>
  <si>
    <t>FemalesShetlandColorectal</t>
  </si>
  <si>
    <t>FemalesShetlandHead and neck</t>
  </si>
  <si>
    <t>FemalesShetlandBladder</t>
  </si>
  <si>
    <t>FemalesShetlandBreast</t>
  </si>
  <si>
    <t>FemalesShetlandCervix</t>
  </si>
  <si>
    <t>FemalesShetlandHodgkin lymphoma</t>
  </si>
  <si>
    <t>FemalesShetlandKidney and unspecified urinary organs</t>
  </si>
  <si>
    <t>FemalesShetlandLeukaemia - Chronic Lymphocytic</t>
  </si>
  <si>
    <t>FemalesShetlandLiver</t>
  </si>
  <si>
    <t>FemalesShetlandLung</t>
  </si>
  <si>
    <t>FemalesShetlandMalignant Melanoma</t>
  </si>
  <si>
    <t>FemalesShetlandMultiple myeloma</t>
  </si>
  <si>
    <t>FemalesShetlandNon-Hodgkin lymphoma</t>
  </si>
  <si>
    <t>FemalesShetlandOesophagus</t>
  </si>
  <si>
    <t>FemalesShetlandOvary</t>
  </si>
  <si>
    <t>FemalesShetlandPancreas</t>
  </si>
  <si>
    <t>FemalesShetlandStomach</t>
  </si>
  <si>
    <t>MalesShetlandCentral Nervous System (including Brain)</t>
  </si>
  <si>
    <t>MalesShetlandColorectal</t>
  </si>
  <si>
    <t>MalesShetlandHead and neck</t>
  </si>
  <si>
    <t>MalesShetlandBladder</t>
  </si>
  <si>
    <t>MalesShetlandHodgkin lymphoma</t>
  </si>
  <si>
    <t>MalesShetlandKidney and unspecified urinary organs</t>
  </si>
  <si>
    <t>MalesShetlandLeukaemia - Acute Myeloid</t>
  </si>
  <si>
    <t>MalesShetlandLeukaemia - Chronic Lymphocytic</t>
  </si>
  <si>
    <t>MalesShetlandLiver</t>
  </si>
  <si>
    <t>MalesShetlandLung</t>
  </si>
  <si>
    <t>MalesShetlandMalignant Melanoma</t>
  </si>
  <si>
    <t>MalesShetlandMultiple myeloma</t>
  </si>
  <si>
    <t>MalesShetlandNon-Hodgkin lymphoma</t>
  </si>
  <si>
    <t>MalesShetlandOesophagus</t>
  </si>
  <si>
    <t>MalesShetlandPancreas</t>
  </si>
  <si>
    <t>MalesShetlandProstate</t>
  </si>
  <si>
    <t>MalesShetlandStomach</t>
  </si>
  <si>
    <t>FemalesTaysideCentral Nervous System (including Brain)</t>
  </si>
  <si>
    <t>FemalesTaysideColorectal</t>
  </si>
  <si>
    <t>FemalesTaysideHead and neck</t>
  </si>
  <si>
    <t>FemalesTaysideBladder</t>
  </si>
  <si>
    <t>FemalesTaysideBreast</t>
  </si>
  <si>
    <t>FemalesTaysideCervix</t>
  </si>
  <si>
    <t>FemalesTaysideHodgkin lymphoma</t>
  </si>
  <si>
    <t>FemalesTaysideKidney and unspecified urinary organs</t>
  </si>
  <si>
    <t>FemalesTaysideLeukaemia - Acute Myeloid</t>
  </si>
  <si>
    <t>FemalesTaysideLeukaemia - Chronic Lymphocytic</t>
  </si>
  <si>
    <t>FemalesTaysideLiver</t>
  </si>
  <si>
    <t>FemalesTaysideLung</t>
  </si>
  <si>
    <t>FemalesTaysideMalignant Melanoma</t>
  </si>
  <si>
    <t>FemalesTaysideMultiple myeloma</t>
  </si>
  <si>
    <t>FemalesTaysideNon-Hodgkin lymphoma</t>
  </si>
  <si>
    <t>FemalesTaysideOesophagus</t>
  </si>
  <si>
    <t>FemalesTaysideOvary</t>
  </si>
  <si>
    <t>FemalesTaysidePancreas</t>
  </si>
  <si>
    <t>FemalesTaysideStomach</t>
  </si>
  <si>
    <t>MalesTaysideCentral Nervous System (including Brain)</t>
  </si>
  <si>
    <t>MalesTaysideColorectal</t>
  </si>
  <si>
    <t>MalesTaysideHead and neck</t>
  </si>
  <si>
    <t>MalesTaysideBladder</t>
  </si>
  <si>
    <t>MalesTaysideHodgkin lymphoma</t>
  </si>
  <si>
    <t>MalesTaysideKidney and unspecified urinary organs</t>
  </si>
  <si>
    <t>MalesTaysideLeukaemia - Acute Myeloid</t>
  </si>
  <si>
    <t>MalesTaysideLeukaemia - Chronic Lymphocytic</t>
  </si>
  <si>
    <t>MalesTaysideLiver</t>
  </si>
  <si>
    <t>MalesTaysideLung</t>
  </si>
  <si>
    <t>MalesTaysideMalignant Melanoma</t>
  </si>
  <si>
    <t>MalesTaysideMultiple myeloma</t>
  </si>
  <si>
    <t>MalesTaysideNon-Hodgkin lymphoma</t>
  </si>
  <si>
    <t>MalesTaysideOesophagus</t>
  </si>
  <si>
    <t>MalesTaysidePancreas</t>
  </si>
  <si>
    <t>MalesTaysideProstate</t>
  </si>
  <si>
    <t>MalesTaysideStomach</t>
  </si>
  <si>
    <t>FemalesWestern IslesCentral Nervous System (including Brain)</t>
  </si>
  <si>
    <t>FemalesWestern IslesColorectal</t>
  </si>
  <si>
    <t>FemalesWestern IslesHead and neck</t>
  </si>
  <si>
    <t>FemalesWestern IslesBladder</t>
  </si>
  <si>
    <t>FemalesWestern IslesBreast</t>
  </si>
  <si>
    <t>FemalesWestern IslesCervix</t>
  </si>
  <si>
    <t>FemalesWestern IslesHodgkin lymphoma</t>
  </si>
  <si>
    <t>FemalesWestern IslesKidney and unspecified urinary organs</t>
  </si>
  <si>
    <t>FemalesWestern IslesLeukaemia - Acute Myeloid</t>
  </si>
  <si>
    <t>FemalesWestern IslesLeukaemia - Chronic Lymphocytic</t>
  </si>
  <si>
    <t>FemalesWestern IslesLiver</t>
  </si>
  <si>
    <t>FemalesWestern IslesLung</t>
  </si>
  <si>
    <t>FemalesWestern IslesMalignant Melanoma</t>
  </si>
  <si>
    <t>FemalesWestern IslesMultiple myeloma</t>
  </si>
  <si>
    <t>FemalesWestern IslesNon-Hodgkin lymphoma</t>
  </si>
  <si>
    <t>FemalesWestern IslesOesophagus</t>
  </si>
  <si>
    <t>FemalesWestern IslesOvary</t>
  </si>
  <si>
    <t>FemalesWestern IslesStomach</t>
  </si>
  <si>
    <t>MalesWestern IslesCentral Nervous System (including Brain)</t>
  </si>
  <si>
    <t>MalesWestern IslesColorectal</t>
  </si>
  <si>
    <t>MalesWestern IslesHead and neck</t>
  </si>
  <si>
    <t>MalesWestern IslesBladder</t>
  </si>
  <si>
    <t>MalesWestern IslesHodgkin lymphoma</t>
  </si>
  <si>
    <t>MalesWestern IslesKidney and unspecified urinary organs</t>
  </si>
  <si>
    <t>MalesWestern IslesLeukaemia - Chronic Lymphocytic</t>
  </si>
  <si>
    <t>MalesWestern IslesLiver</t>
  </si>
  <si>
    <t>MalesWestern IslesLung</t>
  </si>
  <si>
    <t>MalesWestern IslesMalignant Melanoma</t>
  </si>
  <si>
    <t>MalesWestern IslesMultiple myeloma</t>
  </si>
  <si>
    <t>MalesWestern IslesNon-Hodgkin lymphoma</t>
  </si>
  <si>
    <t>MalesWestern IslesOesophagus</t>
  </si>
  <si>
    <t>MalesWestern IslesPancreas</t>
  </si>
  <si>
    <t>MalesWestern IslesProstate</t>
  </si>
  <si>
    <t>MalesWestern IslesStomach</t>
  </si>
  <si>
    <t>FemalesAyrshire and ArranUterus</t>
  </si>
  <si>
    <t>FemalesBordersUterus</t>
  </si>
  <si>
    <t>FemalesDumfries and GallowayUterus</t>
  </si>
  <si>
    <t>FemalesFifeUterus</t>
  </si>
  <si>
    <t>FemalesForth ValleyUterus</t>
  </si>
  <si>
    <t>FemalesGrampianUterus</t>
  </si>
  <si>
    <t>FemalesGreater Glasgow and ClydeUterus</t>
  </si>
  <si>
    <t>FemalesHighland and ArgyllUterus</t>
  </si>
  <si>
    <t>FemalesLanarkshireUterus</t>
  </si>
  <si>
    <t>FemalesLothianUterus</t>
  </si>
  <si>
    <t>FemalesOrkneyUterus</t>
  </si>
  <si>
    <t>FemalesShetlandUterus</t>
  </si>
  <si>
    <t>FemalesTaysideUterus</t>
  </si>
  <si>
    <t>FemalesWestern IslesUterus</t>
  </si>
  <si>
    <t>PersonsAyrshire and ArranBreast</t>
  </si>
  <si>
    <t>PersonsAyrshire and ArranCentral Nervous System (including Brain)</t>
  </si>
  <si>
    <t>PersonsAyrshire and ArranCervix</t>
  </si>
  <si>
    <t>PersonsAyrshire and ArranHodgkin lymphoma</t>
  </si>
  <si>
    <t>PersonsAyrshire and ArranKidney and unspecified urinary organs</t>
  </si>
  <si>
    <t>PersonsAyrshire and ArranLeukaemia - Acute Myeloid</t>
  </si>
  <si>
    <t>PersonsAyrshire and ArranLeukaemia - Chronic Lymphocytic</t>
  </si>
  <si>
    <t>PersonsAyrshire and ArranLiver</t>
  </si>
  <si>
    <t>PersonsAyrshire and ArranLung</t>
  </si>
  <si>
    <t>PersonsAyrshire and ArranMalignant Melanoma</t>
  </si>
  <si>
    <t>PersonsAyrshire and ArranMultiple myeloma</t>
  </si>
  <si>
    <t>PersonsAyrshire and ArranNon-Hodgkin lymphoma</t>
  </si>
  <si>
    <t>PersonsAyrshire and ArranOesophagus</t>
  </si>
  <si>
    <t>PersonsAyrshire and ArranOvary</t>
  </si>
  <si>
    <t>PersonsAyrshire and ArranPancreas</t>
  </si>
  <si>
    <t>PersonsAyrshire and ArranProstate</t>
  </si>
  <si>
    <t>PersonsAyrshire and ArranStomach</t>
  </si>
  <si>
    <t>PersonsAyrshire and ArranUterus</t>
  </si>
  <si>
    <t>PersonsAyrshire and ArranColorectal</t>
  </si>
  <si>
    <t>PersonsAyrshire and ArranHead and neck (excludes thyroid)</t>
  </si>
  <si>
    <t>PersonsAyrshire and ArranBladder</t>
  </si>
  <si>
    <t>PersonsAyrshire and ArranMelanoma</t>
  </si>
  <si>
    <t>PersonsBordersBladder</t>
  </si>
  <si>
    <t>PersonsBordersBreast</t>
  </si>
  <si>
    <t>PersonsBordersCentral Nervous System (including Brain)</t>
  </si>
  <si>
    <t>PersonsBordersCervix</t>
  </si>
  <si>
    <t>PersonsBordersColorectal</t>
  </si>
  <si>
    <t>PersonsBordersHead and neck</t>
  </si>
  <si>
    <t>PersonsBordersHodgkin lymphoma</t>
  </si>
  <si>
    <t>PersonsBordersKidney and unspecified urinary organs</t>
  </si>
  <si>
    <t>PersonsBordersLeukaemia - Acute Myeloid</t>
  </si>
  <si>
    <t>PersonsBordersLeukaemia - Chronic Lymphocytic</t>
  </si>
  <si>
    <t>PersonsBordersLiver</t>
  </si>
  <si>
    <t>PersonsBordersLung</t>
  </si>
  <si>
    <t>PersonsBordersMalignant Melanoma</t>
  </si>
  <si>
    <t>PersonsBordersMultiple myeloma</t>
  </si>
  <si>
    <t>PersonsBordersNon-Hodgkin lymphoma</t>
  </si>
  <si>
    <t>PersonsBordersOesophagus</t>
  </si>
  <si>
    <t>PersonsBordersOvary</t>
  </si>
  <si>
    <t>PersonsBordersPancreas</t>
  </si>
  <si>
    <t>PersonsBordersProstate</t>
  </si>
  <si>
    <t>PersonsBordersStomach</t>
  </si>
  <si>
    <t>PersonsBordersUterus</t>
  </si>
  <si>
    <t>PersonsDumfries and GallowayBladder</t>
  </si>
  <si>
    <t>PersonsDumfries and GallowayBreast</t>
  </si>
  <si>
    <t>PersonsDumfries and GallowayCentral Nervous System (including Brain)</t>
  </si>
  <si>
    <t>PersonsDumfries and GallowayCervix</t>
  </si>
  <si>
    <t>PersonsDumfries and GallowayColorectal</t>
  </si>
  <si>
    <t>PersonsDumfries and GallowayHead and neck</t>
  </si>
  <si>
    <t>PersonsDumfries and GallowayHodgkin lymphoma</t>
  </si>
  <si>
    <t>PersonsDumfries and GallowayKidney and unspecified urinary organs</t>
  </si>
  <si>
    <t>PersonsDumfries and GallowayLeukaemia - Acute Myeloid</t>
  </si>
  <si>
    <t>PersonsDumfries and GallowayLeukaemia - Chronic Lymphocytic</t>
  </si>
  <si>
    <t>PersonsDumfries and GallowayLiver</t>
  </si>
  <si>
    <t>PersonsDumfries and GallowayLung</t>
  </si>
  <si>
    <t>PersonsDumfries and GallowayMalignant Melanoma</t>
  </si>
  <si>
    <t>PersonsDumfries and GallowayMultiple myeloma</t>
  </si>
  <si>
    <t>PersonsDumfries and GallowayNon-Hodgkin lymphoma</t>
  </si>
  <si>
    <t>PersonsDumfries and GallowayOesophagus</t>
  </si>
  <si>
    <t>PersonsDumfries and GallowayOvary</t>
  </si>
  <si>
    <t>PersonsDumfries and GallowayPancreas</t>
  </si>
  <si>
    <t>PersonsDumfries and GallowayProstate</t>
  </si>
  <si>
    <t>PersonsDumfries and GallowayStomach</t>
  </si>
  <si>
    <t>PersonsDumfries and GallowayUterus</t>
  </si>
  <si>
    <t>PersonsFifeBladder</t>
  </si>
  <si>
    <t>PersonsFifeBreast</t>
  </si>
  <si>
    <t>PersonsFifeCentral Nervous System (including Brain)</t>
  </si>
  <si>
    <t>PersonsFifeCervix</t>
  </si>
  <si>
    <t>PersonsFifeColorectal</t>
  </si>
  <si>
    <t>PersonsFifeHead and neck</t>
  </si>
  <si>
    <t>PersonsFifeHodgkin lymphoma</t>
  </si>
  <si>
    <t>PersonsFifeKidney and unspecified urinary organs</t>
  </si>
  <si>
    <t>PersonsFifeLeukaemia - Acute Myeloid</t>
  </si>
  <si>
    <t>PersonsFifeLeukaemia - Chronic Lymphocytic</t>
  </si>
  <si>
    <t>PersonsFifeLiver</t>
  </si>
  <si>
    <t>PersonsFifeLung</t>
  </si>
  <si>
    <t>PersonsFifeMalignant Melanoma</t>
  </si>
  <si>
    <t>PersonsFifeMultiple myeloma</t>
  </si>
  <si>
    <t>PersonsFifeNon-Hodgkin lymphoma</t>
  </si>
  <si>
    <t>PersonsFifeOesophagus</t>
  </si>
  <si>
    <t>PersonsFifeOvary</t>
  </si>
  <si>
    <t>PersonsFifePancreas</t>
  </si>
  <si>
    <t>PersonsFifeProstate</t>
  </si>
  <si>
    <t>PersonsFifeStomach</t>
  </si>
  <si>
    <t>PersonsFifeUterus</t>
  </si>
  <si>
    <t>PersonsForth ValleyBladder</t>
  </si>
  <si>
    <t>PersonsForth ValleyBreast</t>
  </si>
  <si>
    <t>PersonsForth ValleyCentral Nervous System (including Brain)</t>
  </si>
  <si>
    <t>PersonsForth ValleyCervix</t>
  </si>
  <si>
    <t>PersonsForth ValleyColorectal</t>
  </si>
  <si>
    <t>PersonsForth ValleyHead and neck</t>
  </si>
  <si>
    <t>PersonsForth ValleyHodgkin lymphoma</t>
  </si>
  <si>
    <t>PersonsForth ValleyKidney and unspecified urinary organs</t>
  </si>
  <si>
    <t>PersonsForth ValleyLeukaemia - Acute Myeloid</t>
  </si>
  <si>
    <t>PersonsForth ValleyLeukaemia - Chronic Lymphocytic</t>
  </si>
  <si>
    <t>PersonsForth ValleyLiver</t>
  </si>
  <si>
    <t>PersonsForth ValleyLung</t>
  </si>
  <si>
    <t>PersonsForth ValleyMalignant Melanoma</t>
  </si>
  <si>
    <t>PersonsForth ValleyMultiple myeloma</t>
  </si>
  <si>
    <t>PersonsForth ValleyNon-Hodgkin lymphoma</t>
  </si>
  <si>
    <t>PersonsForth ValleyOesophagus</t>
  </si>
  <si>
    <t>PersonsForth ValleyOvary</t>
  </si>
  <si>
    <t>PersonsForth ValleyPancreas</t>
  </si>
  <si>
    <t>PersonsForth ValleyProstate</t>
  </si>
  <si>
    <t>PersonsForth ValleyStomach</t>
  </si>
  <si>
    <t>PersonsForth ValleyUterus</t>
  </si>
  <si>
    <t>PersonsGrampianBladder</t>
  </si>
  <si>
    <t>PersonsGrampianBreast</t>
  </si>
  <si>
    <t>PersonsGrampianCentral Nervous System (including Brain)</t>
  </si>
  <si>
    <t>PersonsGrampianCervix</t>
  </si>
  <si>
    <t>PersonsGrampianColorectal</t>
  </si>
  <si>
    <t>PersonsGrampianHead and neck</t>
  </si>
  <si>
    <t>PersonsGrampianHodgkin lymphoma</t>
  </si>
  <si>
    <t>PersonsGrampianKidney and unspecified urinary organs</t>
  </si>
  <si>
    <t>PersonsGrampianLeukaemia - Acute Myeloid</t>
  </si>
  <si>
    <t>PersonsGrampianLeukaemia - Chronic Lymphocytic</t>
  </si>
  <si>
    <t>PersonsGrampianLiver</t>
  </si>
  <si>
    <t>PersonsGrampianLung</t>
  </si>
  <si>
    <t>PersonsGrampianMalignant Melanoma</t>
  </si>
  <si>
    <t>PersonsGrampianMultiple myeloma</t>
  </si>
  <si>
    <t>PersonsGrampianNon-Hodgkin lymphoma</t>
  </si>
  <si>
    <t>PersonsGrampianOesophagus</t>
  </si>
  <si>
    <t>PersonsGrampianOvary</t>
  </si>
  <si>
    <t>PersonsGrampianPancreas</t>
  </si>
  <si>
    <t>PersonsGrampianProstate</t>
  </si>
  <si>
    <t>PersonsGrampianStomach</t>
  </si>
  <si>
    <t>PersonsGrampianUterus</t>
  </si>
  <si>
    <t>PersonsGreater Glasgow and ClydeBladder</t>
  </si>
  <si>
    <t>PersonsGreater Glasgow and ClydeBreast</t>
  </si>
  <si>
    <t>PersonsGreater Glasgow and ClydeCentral Nervous System (including Brain)</t>
  </si>
  <si>
    <t>PersonsGreater Glasgow and ClydeCervix</t>
  </si>
  <si>
    <t>PersonsGreater Glasgow and ClydeColorectal</t>
  </si>
  <si>
    <t>PersonsGreater Glasgow and ClydeHead and neck</t>
  </si>
  <si>
    <t>PersonsGreater Glasgow and ClydeHodgkin lymphoma</t>
  </si>
  <si>
    <t>PersonsGreater Glasgow and ClydeKidney and unspecified urinary organs</t>
  </si>
  <si>
    <t>PersonsGreater Glasgow and ClydeLeukaemia - Acute Myeloid</t>
  </si>
  <si>
    <t>PersonsGreater Glasgow and ClydeLeukaemia - Chronic Lymphocytic</t>
  </si>
  <si>
    <t>PersonsGreater Glasgow and ClydeLiver</t>
  </si>
  <si>
    <t>PersonsGreater Glasgow and ClydeLung</t>
  </si>
  <si>
    <t>PersonsGreater Glasgow and ClydeMalignant Melanoma</t>
  </si>
  <si>
    <t>PersonsGreater Glasgow and ClydeMultiple myeloma</t>
  </si>
  <si>
    <t>PersonsGreater Glasgow and ClydeNon-Hodgkin lymphoma</t>
  </si>
  <si>
    <t>PersonsGreater Glasgow and ClydeOesophagus</t>
  </si>
  <si>
    <t>PersonsGreater Glasgow and ClydeOvary</t>
  </si>
  <si>
    <t>PersonsGreater Glasgow and ClydePancreas</t>
  </si>
  <si>
    <t>PersonsGreater Glasgow and ClydeProstate</t>
  </si>
  <si>
    <t>PersonsGreater Glasgow and ClydeStomach</t>
  </si>
  <si>
    <t>PersonsGreater Glasgow and ClydeUterus</t>
  </si>
  <si>
    <t>PersonsHighland and ArgyllBladder</t>
  </si>
  <si>
    <t>PersonsHighland and ArgyllBreast</t>
  </si>
  <si>
    <t>PersonsHighland and ArgyllCentral Nervous System (including Brain)</t>
  </si>
  <si>
    <t>PersonsHighland and ArgyllCervix</t>
  </si>
  <si>
    <t>PersonsHighland and ArgyllColorectal</t>
  </si>
  <si>
    <t>PersonsHighland and ArgyllHead and neck</t>
  </si>
  <si>
    <t>PersonsHighland and ArgyllHodgkin lymphoma</t>
  </si>
  <si>
    <t>PersonsHighland and ArgyllKidney and unspecified urinary organs</t>
  </si>
  <si>
    <t>PersonsHighland and ArgyllLeukaemia - Acute Myeloid</t>
  </si>
  <si>
    <t>PersonsHighland and ArgyllLeukaemia - Chronic Lymphocytic</t>
  </si>
  <si>
    <t>PersonsHighland and ArgyllLiver</t>
  </si>
  <si>
    <t>PersonsHighland and ArgyllLung</t>
  </si>
  <si>
    <t>PersonsHighland and ArgyllMalignant Melanoma</t>
  </si>
  <si>
    <t>PersonsHighland and ArgyllMultiple myeloma</t>
  </si>
  <si>
    <t>PersonsHighland and ArgyllNon-Hodgkin lymphoma</t>
  </si>
  <si>
    <t>PersonsHighland and ArgyllOesophagus</t>
  </si>
  <si>
    <t>PersonsHighland and ArgyllOvary</t>
  </si>
  <si>
    <t>PersonsHighland and ArgyllPancreas</t>
  </si>
  <si>
    <t>PersonsHighland and ArgyllProstate</t>
  </si>
  <si>
    <t>PersonsHighland and ArgyllStomach</t>
  </si>
  <si>
    <t>PersonsHighland and ArgyllUterus</t>
  </si>
  <si>
    <t>PersonsLanarkshireBladder</t>
  </si>
  <si>
    <t>PersonsLanarkshireBreast</t>
  </si>
  <si>
    <t>PersonsLanarkshireCentral Nervous System (including Brain)</t>
  </si>
  <si>
    <t>PersonsLanarkshireCervix</t>
  </si>
  <si>
    <t>PersonsLanarkshireColorectal</t>
  </si>
  <si>
    <t>PersonsLanarkshireHead and neck</t>
  </si>
  <si>
    <t>PersonsLanarkshireHodgkin lymphoma</t>
  </si>
  <si>
    <t>PersonsLanarkshireKidney and unspecified urinary organs</t>
  </si>
  <si>
    <t>PersonsLanarkshireLeukaemia - Acute Myeloid</t>
  </si>
  <si>
    <t>PersonsLanarkshireLeukaemia - Chronic Lymphocytic</t>
  </si>
  <si>
    <t>PersonsLanarkshireLiver</t>
  </si>
  <si>
    <t>PersonsLanarkshireLung</t>
  </si>
  <si>
    <t>PersonsLanarkshireMalignant Melanoma</t>
  </si>
  <si>
    <t>PersonsLanarkshireMultiple myeloma</t>
  </si>
  <si>
    <t>PersonsLanarkshireNon-Hodgkin lymphoma</t>
  </si>
  <si>
    <t>PersonsLanarkshireOesophagus</t>
  </si>
  <si>
    <t>PersonsLanarkshireOvary</t>
  </si>
  <si>
    <t>PersonsLanarkshirePancreas</t>
  </si>
  <si>
    <t>PersonsLanarkshireProstate</t>
  </si>
  <si>
    <t>PersonsLanarkshireStomach</t>
  </si>
  <si>
    <t>PersonsLanarkshireUterus</t>
  </si>
  <si>
    <t>PersonsLothianBladder</t>
  </si>
  <si>
    <t>PersonsLothianBreast</t>
  </si>
  <si>
    <t>PersonsLothianCentral Nervous System (including Brain)</t>
  </si>
  <si>
    <t>PersonsLothianCervix</t>
  </si>
  <si>
    <t>PersonsLothianColorectal</t>
  </si>
  <si>
    <t>PersonsLothianHead and neck</t>
  </si>
  <si>
    <t>PersonsLothianHodgkin lymphoma</t>
  </si>
  <si>
    <t>PersonsLothianKidney and unspecified urinary organs</t>
  </si>
  <si>
    <t>PersonsLothianLeukaemia - Acute Myeloid</t>
  </si>
  <si>
    <t>PersonsLothianLeukaemia - Chronic Lymphocytic</t>
  </si>
  <si>
    <t>PersonsLothianLiver</t>
  </si>
  <si>
    <t>PersonsLothianLung</t>
  </si>
  <si>
    <t>PersonsLothianMalignant Melanoma</t>
  </si>
  <si>
    <t>PersonsLothianMultiple myeloma</t>
  </si>
  <si>
    <t>PersonsLothianNon-Hodgkin lymphoma</t>
  </si>
  <si>
    <t>PersonsLothianOesophagus</t>
  </si>
  <si>
    <t>PersonsLothianOvary</t>
  </si>
  <si>
    <t>PersonsLothianPancreas</t>
  </si>
  <si>
    <t>PersonsLothianProstate</t>
  </si>
  <si>
    <t>PersonsLothianStomach</t>
  </si>
  <si>
    <t>PersonsLothianUterus</t>
  </si>
  <si>
    <t>PersonsOrkneyBladder</t>
  </si>
  <si>
    <t>PersonsOrkneyBreast</t>
  </si>
  <si>
    <t>PersonsOrkneyCentral Nervous System (including Brain)</t>
  </si>
  <si>
    <t>PersonsOrkneyCervix</t>
  </si>
  <si>
    <t>PersonsOrkneyColorectal</t>
  </si>
  <si>
    <t>PersonsOrkneyHead and neck</t>
  </si>
  <si>
    <t>PersonsOrkneyHodgkin lymphoma</t>
  </si>
  <si>
    <t>PersonsOrkneyKidney and unspecified urinary organs</t>
  </si>
  <si>
    <t>PersonsOrkneyLeukaemia - Acute Myeloid</t>
  </si>
  <si>
    <t>PersonsOrkneyLeukaemia - Chronic Lymphocytic</t>
  </si>
  <si>
    <t>PersonsOrkneyLiver</t>
  </si>
  <si>
    <t>PersonsOrkneyLung</t>
  </si>
  <si>
    <t>PersonsOrkneyMalignant Melanoma</t>
  </si>
  <si>
    <t>PersonsOrkneyMultiple myeloma</t>
  </si>
  <si>
    <t>PersonsOrkneyNon-Hodgkin lymphoma</t>
  </si>
  <si>
    <t>PersonsOrkneyOesophagus</t>
  </si>
  <si>
    <t>PersonsOrkneyOvary</t>
  </si>
  <si>
    <t>PersonsOrkneyPancreas</t>
  </si>
  <si>
    <t>PersonsOrkneyProstate</t>
  </si>
  <si>
    <t>PersonsOrkneyStomach</t>
  </si>
  <si>
    <t>PersonsOrkneyUterus</t>
  </si>
  <si>
    <t>PersonsShetlandBladder</t>
  </si>
  <si>
    <t>PersonsShetlandBreast</t>
  </si>
  <si>
    <t>PersonsShetlandCentral Nervous System (including Brain)</t>
  </si>
  <si>
    <t>PersonsShetlandCervix</t>
  </si>
  <si>
    <t>PersonsShetlandColorectal</t>
  </si>
  <si>
    <t>PersonsShetlandHead and neck</t>
  </si>
  <si>
    <t>PersonsShetlandHodgkin lymphoma</t>
  </si>
  <si>
    <t>PersonsShetlandKidney and unspecified urinary organs</t>
  </si>
  <si>
    <t>PersonsShetlandLeukaemia - Acute Myeloid</t>
  </si>
  <si>
    <t>PersonsShetlandLeukaemia - Chronic Lymphocytic</t>
  </si>
  <si>
    <t>PersonsShetlandLiver</t>
  </si>
  <si>
    <t>PersonsShetlandLung</t>
  </si>
  <si>
    <t>PersonsShetlandMalignant Melanoma</t>
  </si>
  <si>
    <t>PersonsShetlandMultiple myeloma</t>
  </si>
  <si>
    <t>PersonsShetlandNon-Hodgkin lymphoma</t>
  </si>
  <si>
    <t>PersonsShetlandOesophagus</t>
  </si>
  <si>
    <t>PersonsShetlandOvary</t>
  </si>
  <si>
    <t>PersonsShetlandPancreas</t>
  </si>
  <si>
    <t>PersonsShetlandProstate</t>
  </si>
  <si>
    <t>PersonsShetlandStomach</t>
  </si>
  <si>
    <t>PersonsShetlandUterus</t>
  </si>
  <si>
    <t>PersonsTaysideBladder</t>
  </si>
  <si>
    <t>PersonsTaysideBreast</t>
  </si>
  <si>
    <t>PersonsTaysideCentral Nervous System (including Brain)</t>
  </si>
  <si>
    <t>PersonsTaysideCervix</t>
  </si>
  <si>
    <t>PersonsTaysideColorectal</t>
  </si>
  <si>
    <t>PersonsTaysideHead and neck</t>
  </si>
  <si>
    <t>PersonsTaysideHodgkin lymphoma</t>
  </si>
  <si>
    <t>PersonsTaysideKidney and unspecified urinary organs</t>
  </si>
  <si>
    <t>PersonsTaysideLeukaemia - Acute Myeloid</t>
  </si>
  <si>
    <t>PersonsTaysideLeukaemia - Chronic Lymphocytic</t>
  </si>
  <si>
    <t>PersonsTaysideLiver</t>
  </si>
  <si>
    <t>PersonsTaysideLung</t>
  </si>
  <si>
    <t>PersonsTaysideMalignant Melanoma</t>
  </si>
  <si>
    <t>PersonsTaysideMultiple myeloma</t>
  </si>
  <si>
    <t>PersonsTaysideNon-Hodgkin lymphoma</t>
  </si>
  <si>
    <t>PersonsTaysideOesophagus</t>
  </si>
  <si>
    <t>PersonsTaysideOvary</t>
  </si>
  <si>
    <t>PersonsTaysidePancreas</t>
  </si>
  <si>
    <t>PersonsTaysideProstate</t>
  </si>
  <si>
    <t>PersonsTaysideStomach</t>
  </si>
  <si>
    <t>PersonsTaysideUterus</t>
  </si>
  <si>
    <t>PersonsWestern IslesBladder</t>
  </si>
  <si>
    <t>PersonsWestern IslesBreast</t>
  </si>
  <si>
    <t>PersonsWestern IslesCentral Nervous System (including Brain)</t>
  </si>
  <si>
    <t>PersonsWestern IslesCervix</t>
  </si>
  <si>
    <t>PersonsWestern IslesColorectal</t>
  </si>
  <si>
    <t>PersonsWestern IslesHead and neck</t>
  </si>
  <si>
    <t>PersonsWestern IslesHodgkin lymphoma</t>
  </si>
  <si>
    <t>PersonsWestern IslesKidney and unspecified urinary organs</t>
  </si>
  <si>
    <t>PersonsWestern IslesLeukaemia - Acute Myeloid</t>
  </si>
  <si>
    <t>PersonsWestern IslesLeukaemia - Chronic Lymphocytic</t>
  </si>
  <si>
    <t>PersonsWestern IslesLiver</t>
  </si>
  <si>
    <t>PersonsWestern IslesLung</t>
  </si>
  <si>
    <t>PersonsWestern IslesMalignant Melanoma</t>
  </si>
  <si>
    <t>PersonsWestern IslesMultiple myeloma</t>
  </si>
  <si>
    <t>PersonsWestern IslesNon-Hodgkin lymphoma</t>
  </si>
  <si>
    <t>PersonsWestern IslesOesophagus</t>
  </si>
  <si>
    <t>PersonsWestern IslesOvary</t>
  </si>
  <si>
    <t>PersonsWestern IslesPancreas</t>
  </si>
  <si>
    <t>PersonsWestern IslesProstate</t>
  </si>
  <si>
    <t>PersonsWestern IslesStomach</t>
  </si>
  <si>
    <t>PersonsWestern IslesUterus</t>
  </si>
  <si>
    <t>LCA</t>
  </si>
  <si>
    <t>FemalesAberdeen CityBladder</t>
  </si>
  <si>
    <t>FemalesAberdeen CityBreast</t>
  </si>
  <si>
    <t>FemalesAberdeen CityCervix</t>
  </si>
  <si>
    <t>FemalesAberdeen CityHodgkin lymphoma</t>
  </si>
  <si>
    <t>FemalesAberdeen CityKidney and unspecified urinary organs</t>
  </si>
  <si>
    <t>FemalesAberdeen CityLeukaemia - Acute Myeloid</t>
  </si>
  <si>
    <t>FemalesAberdeen CityLeukaemia - Chronic Lymphocytic</t>
  </si>
  <si>
    <t>FemalesAberdeen CityLiver</t>
  </si>
  <si>
    <t>FemalesAberdeen CityLung</t>
  </si>
  <si>
    <t>FemalesAberdeen CityMalignant Melanoma</t>
  </si>
  <si>
    <t>FemalesAberdeen CityMultiple myeloma</t>
  </si>
  <si>
    <t>FemalesAberdeen CityNon-Hodgkin lymphoma</t>
  </si>
  <si>
    <t>FemalesAberdeen CityOesophagus</t>
  </si>
  <si>
    <t>FemalesAberdeen CityOvary</t>
  </si>
  <si>
    <t>FemalesAberdeen CityPancreas</t>
  </si>
  <si>
    <t>FemalesAberdeen CityStomach</t>
  </si>
  <si>
    <t>FemalesAberdeenshireBladder</t>
  </si>
  <si>
    <t>FemalesAberdeenshireBreast</t>
  </si>
  <si>
    <t>FemalesAberdeenshireCervix</t>
  </si>
  <si>
    <t>FemalesAberdeenshireHodgkin lymphoma</t>
  </si>
  <si>
    <t>FemalesAberdeenshireKidney and unspecified urinary organs</t>
  </si>
  <si>
    <t>FemalesAberdeenshireLeukaemia - Acute Myeloid</t>
  </si>
  <si>
    <t>FemalesAberdeenshireLeukaemia - Chronic Lymphocytic</t>
  </si>
  <si>
    <t>FemalesAberdeenshireLiver</t>
  </si>
  <si>
    <t>FemalesAberdeenshireLung</t>
  </si>
  <si>
    <t>FemalesAberdeenshireMalignant Melanoma</t>
  </si>
  <si>
    <t>FemalesAberdeenshireMultiple myeloma</t>
  </si>
  <si>
    <t>FemalesAberdeenshireNon-Hodgkin lymphoma</t>
  </si>
  <si>
    <t>FemalesAberdeenshireOesophagus</t>
  </si>
  <si>
    <t>FemalesAberdeenshireOvary</t>
  </si>
  <si>
    <t>FemalesAberdeenshirePancreas</t>
  </si>
  <si>
    <t>FemalesAberdeenshireStomach</t>
  </si>
  <si>
    <t>FemalesAngusBladder</t>
  </si>
  <si>
    <t>FemalesAngusBreast</t>
  </si>
  <si>
    <t>FemalesAngusCervix</t>
  </si>
  <si>
    <t>FemalesAngusHodgkin lymphoma</t>
  </si>
  <si>
    <t>FemalesAngusKidney and unspecified urinary organs</t>
  </si>
  <si>
    <t>FemalesAngusLeukaemia - Acute Myeloid</t>
  </si>
  <si>
    <t>FemalesAngusLeukaemia - Chronic Lymphocytic</t>
  </si>
  <si>
    <t>FemalesAngusLiver</t>
  </si>
  <si>
    <t>FemalesAngusLung</t>
  </si>
  <si>
    <t>FemalesAngusMalignant Melanoma</t>
  </si>
  <si>
    <t>FemalesAngusMultiple myeloma</t>
  </si>
  <si>
    <t>FemalesAngusNon-Hodgkin lymphoma</t>
  </si>
  <si>
    <t>FemalesAngusOesophagus</t>
  </si>
  <si>
    <t>FemalesAngusOvary</t>
  </si>
  <si>
    <t>FemalesAngusPancreas</t>
  </si>
  <si>
    <t>FemalesAngusStomach</t>
  </si>
  <si>
    <t>FemalesArgyll and ButeBladder</t>
  </si>
  <si>
    <t>FemalesArgyll and ButeBreast</t>
  </si>
  <si>
    <t>FemalesArgyll and ButeCervix</t>
  </si>
  <si>
    <t>FemalesArgyll and ButeHodgkin lymphoma</t>
  </si>
  <si>
    <t>FemalesArgyll and ButeKidney and unspecified urinary organs</t>
  </si>
  <si>
    <t>FemalesArgyll and ButeLeukaemia - Acute Myeloid</t>
  </si>
  <si>
    <t>FemalesArgyll and ButeLeukaemia - Chronic Lymphocytic</t>
  </si>
  <si>
    <t>FemalesArgyll and ButeLung</t>
  </si>
  <si>
    <t>FemalesArgyll and ButeMalignant Melanoma</t>
  </si>
  <si>
    <t>FemalesArgyll and ButeMultiple myeloma</t>
  </si>
  <si>
    <t>FemalesArgyll and ButeNon-Hodgkin lymphoma</t>
  </si>
  <si>
    <t>FemalesArgyll and ButeOesophagus</t>
  </si>
  <si>
    <t>FemalesArgyll and ButeOvary</t>
  </si>
  <si>
    <t>FemalesArgyll and ButePancreas</t>
  </si>
  <si>
    <t>FemalesArgyll and ButeStomach</t>
  </si>
  <si>
    <t>FemalesCity of EdinburghBladder</t>
  </si>
  <si>
    <t>FemalesCity of EdinburghBreast</t>
  </si>
  <si>
    <t>FemalesCity of EdinburghCervix</t>
  </si>
  <si>
    <t>FemalesCity of EdinburghHodgkin lymphoma</t>
  </si>
  <si>
    <t>FemalesCity of EdinburghKidney and unspecified urinary organs</t>
  </si>
  <si>
    <t>FemalesCity of EdinburghLeukaemia - Acute Myeloid</t>
  </si>
  <si>
    <t>FemalesCity of EdinburghLeukaemia - Chronic Lymphocytic</t>
  </si>
  <si>
    <t>FemalesCity of EdinburghLiver</t>
  </si>
  <si>
    <t>FemalesCity of EdinburghLung</t>
  </si>
  <si>
    <t>FemalesCity of EdinburghMalignant Melanoma</t>
  </si>
  <si>
    <t>FemalesCity of EdinburghMultiple myeloma</t>
  </si>
  <si>
    <t>FemalesCity of EdinburghNon-Hodgkin lymphoma</t>
  </si>
  <si>
    <t>FemalesCity of EdinburghOesophagus</t>
  </si>
  <si>
    <t>FemalesCity of EdinburghOvary</t>
  </si>
  <si>
    <t>FemalesCity of EdinburghPancreas</t>
  </si>
  <si>
    <t>FemalesCity of EdinburghStomach</t>
  </si>
  <si>
    <t>FemalesClackmannanshireBladder</t>
  </si>
  <si>
    <t>FemalesClackmannanshireBreast</t>
  </si>
  <si>
    <t>FemalesClackmannanshireCervix</t>
  </si>
  <si>
    <t>FemalesClackmannanshireHodgkin lymphoma</t>
  </si>
  <si>
    <t>FemalesClackmannanshireKidney and unspecified urinary organs</t>
  </si>
  <si>
    <t>FemalesClackmannanshireLeukaemia - Acute Myeloid</t>
  </si>
  <si>
    <t>FemalesClackmannanshireLeukaemia - Chronic Lymphocytic</t>
  </si>
  <si>
    <t>FemalesClackmannanshireLung</t>
  </si>
  <si>
    <t>FemalesClackmannanshireMalignant Melanoma</t>
  </si>
  <si>
    <t>FemalesClackmannanshireMultiple myeloma</t>
  </si>
  <si>
    <t>FemalesClackmannanshireNon-Hodgkin lymphoma</t>
  </si>
  <si>
    <t>FemalesClackmannanshireOesophagus</t>
  </si>
  <si>
    <t>FemalesClackmannanshireOvary</t>
  </si>
  <si>
    <t>FemalesClackmannanshireStomach</t>
  </si>
  <si>
    <t>FemalesComhairle nan Eilean SiarBladder</t>
  </si>
  <si>
    <t>FemalesComhairle nan Eilean SiarBreast</t>
  </si>
  <si>
    <t>FemalesComhairle nan Eilean SiarCervix</t>
  </si>
  <si>
    <t>FemalesComhairle nan Eilean SiarHodgkin lymphoma</t>
  </si>
  <si>
    <t>FemalesComhairle nan Eilean SiarKidney and unspecified urinary organs</t>
  </si>
  <si>
    <t>FemalesComhairle nan Eilean SiarLeukaemia - Acute Myeloid</t>
  </si>
  <si>
    <t>FemalesComhairle nan Eilean SiarLeukaemia - Chronic Lymphocytic</t>
  </si>
  <si>
    <t>FemalesComhairle nan Eilean SiarLiver</t>
  </si>
  <si>
    <t>FemalesComhairle nan Eilean SiarLung</t>
  </si>
  <si>
    <t>FemalesComhairle nan Eilean SiarMalignant Melanoma</t>
  </si>
  <si>
    <t>FemalesComhairle nan Eilean SiarMultiple myeloma</t>
  </si>
  <si>
    <t>FemalesComhairle nan Eilean SiarNon-Hodgkin lymphoma</t>
  </si>
  <si>
    <t>FemalesComhairle nan Eilean SiarOesophagus</t>
  </si>
  <si>
    <t>FemalesComhairle nan Eilean SiarOvary</t>
  </si>
  <si>
    <t>FemalesComhairle nan Eilean SiarStomach</t>
  </si>
  <si>
    <t>FemalesDundee CityBladder</t>
  </si>
  <si>
    <t>FemalesDundee CityBreast</t>
  </si>
  <si>
    <t>FemalesDundee CityCervix</t>
  </si>
  <si>
    <t>FemalesDundee CityHodgkin lymphoma</t>
  </si>
  <si>
    <t>FemalesDundee CityKidney and unspecified urinary organs</t>
  </si>
  <si>
    <t>FemalesDundee CityLeukaemia - Acute Myeloid</t>
  </si>
  <si>
    <t>FemalesDundee CityLeukaemia - Chronic Lymphocytic</t>
  </si>
  <si>
    <t>FemalesDundee CityLiver</t>
  </si>
  <si>
    <t>FemalesDundee CityLung</t>
  </si>
  <si>
    <t>FemalesDundee CityMalignant Melanoma</t>
  </si>
  <si>
    <t>FemalesDundee CityMultiple myeloma</t>
  </si>
  <si>
    <t>FemalesDundee CityNon-Hodgkin lymphoma</t>
  </si>
  <si>
    <t>FemalesDundee CityOesophagus</t>
  </si>
  <si>
    <t>FemalesDundee CityOvary</t>
  </si>
  <si>
    <t>FemalesDundee CityPancreas</t>
  </si>
  <si>
    <t>FemalesDundee CityStomach</t>
  </si>
  <si>
    <t>FemalesEast AyrshireBladder</t>
  </si>
  <si>
    <t>FemalesEast AyrshireBreast</t>
  </si>
  <si>
    <t>FemalesEast AyrshireCervix</t>
  </si>
  <si>
    <t>FemalesEast AyrshireHodgkin lymphoma</t>
  </si>
  <si>
    <t>FemalesEast AyrshireKidney and unspecified urinary organs</t>
  </si>
  <si>
    <t>FemalesEast AyrshireLeukaemia - Acute Myeloid</t>
  </si>
  <si>
    <t>FemalesEast AyrshireLeukaemia - Chronic Lymphocytic</t>
  </si>
  <si>
    <t>FemalesEast AyrshireLiver</t>
  </si>
  <si>
    <t>FemalesEast AyrshireLung</t>
  </si>
  <si>
    <t>FemalesEast AyrshireMalignant Melanoma</t>
  </si>
  <si>
    <t>FemalesEast AyrshireMultiple myeloma</t>
  </si>
  <si>
    <t>FemalesEast AyrshireNon-Hodgkin lymphoma</t>
  </si>
  <si>
    <t>FemalesEast AyrshireOesophagus</t>
  </si>
  <si>
    <t>FemalesEast AyrshireOvary</t>
  </si>
  <si>
    <t>FemalesEast AyrshirePancreas</t>
  </si>
  <si>
    <t>FemalesEast AyrshireStomach</t>
  </si>
  <si>
    <t>FemalesEast DunbartonshireBladder</t>
  </si>
  <si>
    <t>FemalesEast DunbartonshireBreast</t>
  </si>
  <si>
    <t>FemalesEast DunbartonshireCervix</t>
  </si>
  <si>
    <t>FemalesEast DunbartonshireHodgkin lymphoma</t>
  </si>
  <si>
    <t>FemalesEast DunbartonshireKidney and unspecified urinary organs</t>
  </si>
  <si>
    <t>FemalesEast DunbartonshireLeukaemia - Acute Myeloid</t>
  </si>
  <si>
    <t>FemalesEast DunbartonshireLeukaemia - Chronic Lymphocytic</t>
  </si>
  <si>
    <t>FemalesEast DunbartonshireLiver</t>
  </si>
  <si>
    <t>FemalesEast DunbartonshireLung</t>
  </si>
  <si>
    <t>FemalesEast DunbartonshireMalignant Melanoma</t>
  </si>
  <si>
    <t>FemalesEast DunbartonshireMultiple myeloma</t>
  </si>
  <si>
    <t>FemalesEast DunbartonshireNon-Hodgkin lymphoma</t>
  </si>
  <si>
    <t>FemalesEast DunbartonshireOesophagus</t>
  </si>
  <si>
    <t>FemalesEast DunbartonshireOvary</t>
  </si>
  <si>
    <t>FemalesEast DunbartonshirePancreas</t>
  </si>
  <si>
    <t>FemalesEast DunbartonshireStomach</t>
  </si>
  <si>
    <t>FemalesEast LothianBladder</t>
  </si>
  <si>
    <t>FemalesEast LothianBreast</t>
  </si>
  <si>
    <t>FemalesEast LothianCervix</t>
  </si>
  <si>
    <t>FemalesEast LothianHodgkin lymphoma</t>
  </si>
  <si>
    <t>FemalesEast LothianKidney and unspecified urinary organs</t>
  </si>
  <si>
    <t>FemalesEast LothianLeukaemia - Acute Myeloid</t>
  </si>
  <si>
    <t>FemalesEast LothianLeukaemia - Chronic Lymphocytic</t>
  </si>
  <si>
    <t>FemalesEast LothianLiver</t>
  </si>
  <si>
    <t>FemalesEast LothianLung</t>
  </si>
  <si>
    <t>FemalesEast LothianMalignant Melanoma</t>
  </si>
  <si>
    <t>FemalesEast LothianMultiple myeloma</t>
  </si>
  <si>
    <t>FemalesEast LothianNon-Hodgkin lymphoma</t>
  </si>
  <si>
    <t>FemalesEast LothianOesophagus</t>
  </si>
  <si>
    <t>FemalesEast LothianOvary</t>
  </si>
  <si>
    <t>FemalesEast LothianPancreas</t>
  </si>
  <si>
    <t>FemalesEast LothianStomach</t>
  </si>
  <si>
    <t>FemalesEast RenfrewshireBladder</t>
  </si>
  <si>
    <t>FemalesEast RenfrewshireBreast</t>
  </si>
  <si>
    <t>FemalesEast RenfrewshireCervix</t>
  </si>
  <si>
    <t>FemalesEast RenfrewshireHodgkin lymphoma</t>
  </si>
  <si>
    <t>FemalesEast RenfrewshireKidney and unspecified urinary organs</t>
  </si>
  <si>
    <t>FemalesEast RenfrewshireLeukaemia - Acute Myeloid</t>
  </si>
  <si>
    <t>FemalesEast RenfrewshireLeukaemia - Chronic Lymphocytic</t>
  </si>
  <si>
    <t>FemalesEast RenfrewshireLung</t>
  </si>
  <si>
    <t>FemalesEast RenfrewshireMalignant Melanoma</t>
  </si>
  <si>
    <t>FemalesEast RenfrewshireMultiple myeloma</t>
  </si>
  <si>
    <t>FemalesEast RenfrewshireNon-Hodgkin lymphoma</t>
  </si>
  <si>
    <t>FemalesEast RenfrewshireOesophagus</t>
  </si>
  <si>
    <t>FemalesEast RenfrewshireOvary</t>
  </si>
  <si>
    <t>FemalesEast RenfrewshirePancreas</t>
  </si>
  <si>
    <t>FemalesEast RenfrewshireStomach</t>
  </si>
  <si>
    <t>FemalesFalkirkBladder</t>
  </si>
  <si>
    <t>FemalesFalkirkBreast</t>
  </si>
  <si>
    <t>FemalesFalkirkCervix</t>
  </si>
  <si>
    <t>FemalesFalkirkHodgkin lymphoma</t>
  </si>
  <si>
    <t>FemalesFalkirkKidney and unspecified urinary organs</t>
  </si>
  <si>
    <t>FemalesFalkirkLeukaemia - Acute Myeloid</t>
  </si>
  <si>
    <t>FemalesFalkirkLeukaemia - Chronic Lymphocytic</t>
  </si>
  <si>
    <t>FemalesFalkirkLiver</t>
  </si>
  <si>
    <t>FemalesFalkirkLung</t>
  </si>
  <si>
    <t>FemalesFalkirkMalignant Melanoma</t>
  </si>
  <si>
    <t>FemalesFalkirkMultiple myeloma</t>
  </si>
  <si>
    <t>FemalesFalkirkNon-Hodgkin lymphoma</t>
  </si>
  <si>
    <t>FemalesFalkirkOesophagus</t>
  </si>
  <si>
    <t>FemalesFalkirkOvary</t>
  </si>
  <si>
    <t>FemalesFalkirkPancreas</t>
  </si>
  <si>
    <t>FemalesFalkirkStomach</t>
  </si>
  <si>
    <t>FemalesGlasgow CityBladder</t>
  </si>
  <si>
    <t>FemalesGlasgow CityBreast</t>
  </si>
  <si>
    <t>FemalesGlasgow CityCervix</t>
  </si>
  <si>
    <t>FemalesGlasgow CityHodgkin lymphoma</t>
  </si>
  <si>
    <t>FemalesGlasgow CityKidney and unspecified urinary organs</t>
  </si>
  <si>
    <t>FemalesGlasgow CityLeukaemia - Acute Myeloid</t>
  </si>
  <si>
    <t>FemalesGlasgow CityLeukaemia - Chronic Lymphocytic</t>
  </si>
  <si>
    <t>FemalesGlasgow CityLiver</t>
  </si>
  <si>
    <t>FemalesGlasgow CityLung</t>
  </si>
  <si>
    <t>FemalesGlasgow CityMalignant Melanoma</t>
  </si>
  <si>
    <t>FemalesGlasgow CityMultiple myeloma</t>
  </si>
  <si>
    <t>FemalesGlasgow CityNon-Hodgkin lymphoma</t>
  </si>
  <si>
    <t>FemalesGlasgow CityOesophagus</t>
  </si>
  <si>
    <t>FemalesGlasgow CityOvary</t>
  </si>
  <si>
    <t>FemalesGlasgow CityPancreas</t>
  </si>
  <si>
    <t>FemalesGlasgow CityStomach</t>
  </si>
  <si>
    <t>FemalesHighlandBladder</t>
  </si>
  <si>
    <t>FemalesHighlandBreast</t>
  </si>
  <si>
    <t>FemalesHighlandCervix</t>
  </si>
  <si>
    <t>FemalesHighlandHodgkin lymphoma</t>
  </si>
  <si>
    <t>FemalesHighlandKidney and unspecified urinary organs</t>
  </si>
  <si>
    <t>FemalesHighlandLeukaemia - Acute Myeloid</t>
  </si>
  <si>
    <t>FemalesHighlandLeukaemia - Chronic Lymphocytic</t>
  </si>
  <si>
    <t>FemalesHighlandLiver</t>
  </si>
  <si>
    <t>FemalesHighlandLung</t>
  </si>
  <si>
    <t>FemalesHighlandMalignant Melanoma</t>
  </si>
  <si>
    <t>FemalesHighlandMultiple myeloma</t>
  </si>
  <si>
    <t>FemalesHighlandNon-Hodgkin lymphoma</t>
  </si>
  <si>
    <t>FemalesHighlandOesophagus</t>
  </si>
  <si>
    <t>FemalesHighlandOvary</t>
  </si>
  <si>
    <t>FemalesHighlandPancreas</t>
  </si>
  <si>
    <t>FemalesHighlandStomach</t>
  </si>
  <si>
    <t>FemalesInverclydeBladder</t>
  </si>
  <si>
    <t>FemalesInverclydeBreast</t>
  </si>
  <si>
    <t>FemalesInverclydeCervix</t>
  </si>
  <si>
    <t>FemalesInverclydeHodgkin lymphoma</t>
  </si>
  <si>
    <t>FemalesInverclydeKidney and unspecified urinary organs</t>
  </si>
  <si>
    <t>FemalesInverclydeLeukaemia - Acute Myeloid</t>
  </si>
  <si>
    <t>FemalesInverclydeLeukaemia - Chronic Lymphocytic</t>
  </si>
  <si>
    <t>FemalesInverclydeLung</t>
  </si>
  <si>
    <t>FemalesInverclydeMalignant Melanoma</t>
  </si>
  <si>
    <t>FemalesInverclydeMultiple myeloma</t>
  </si>
  <si>
    <t>FemalesInverclydeNon-Hodgkin lymphoma</t>
  </si>
  <si>
    <t>FemalesInverclydeOesophagus</t>
  </si>
  <si>
    <t>FemalesInverclydeOvary</t>
  </si>
  <si>
    <t>FemalesInverclydePancreas</t>
  </si>
  <si>
    <t>FemalesInverclydeStomach</t>
  </si>
  <si>
    <t>FemalesMidlothianBladder</t>
  </si>
  <si>
    <t>FemalesMidlothianBreast</t>
  </si>
  <si>
    <t>FemalesMidlothianCervix</t>
  </si>
  <si>
    <t>FemalesMidlothianHodgkin lymphoma</t>
  </si>
  <si>
    <t>FemalesMidlothianKidney and unspecified urinary organs</t>
  </si>
  <si>
    <t>FemalesMidlothianLeukaemia - Acute Myeloid</t>
  </si>
  <si>
    <t>FemalesMidlothianLeukaemia - Chronic Lymphocytic</t>
  </si>
  <si>
    <t>FemalesMidlothianLiver</t>
  </si>
  <si>
    <t>FemalesMidlothianLung</t>
  </si>
  <si>
    <t>FemalesMidlothianMalignant Melanoma</t>
  </si>
  <si>
    <t>FemalesMidlothianMultiple myeloma</t>
  </si>
  <si>
    <t>FemalesMidlothianNon-Hodgkin lymphoma</t>
  </si>
  <si>
    <t>FemalesMidlothianOesophagus</t>
  </si>
  <si>
    <t>FemalesMidlothianOvary</t>
  </si>
  <si>
    <t>FemalesMidlothianPancreas</t>
  </si>
  <si>
    <t>FemalesMidlothianStomach</t>
  </si>
  <si>
    <t>FemalesMorayBladder</t>
  </si>
  <si>
    <t>FemalesMorayBreast</t>
  </si>
  <si>
    <t>FemalesMorayCervix</t>
  </si>
  <si>
    <t>FemalesMorayHodgkin lymphoma</t>
  </si>
  <si>
    <t>FemalesMorayKidney and unspecified urinary organs</t>
  </si>
  <si>
    <t>FemalesMorayLeukaemia - Acute Myeloid</t>
  </si>
  <si>
    <t>FemalesMorayLeukaemia - Chronic Lymphocytic</t>
  </si>
  <si>
    <t>FemalesMorayLiver</t>
  </si>
  <si>
    <t>FemalesMorayLung</t>
  </si>
  <si>
    <t>FemalesMorayMalignant Melanoma</t>
  </si>
  <si>
    <t>FemalesMorayMultiple myeloma</t>
  </si>
  <si>
    <t>FemalesMorayNon-Hodgkin lymphoma</t>
  </si>
  <si>
    <t>FemalesMorayOesophagus</t>
  </si>
  <si>
    <t>FemalesMorayOvary</t>
  </si>
  <si>
    <t>FemalesMorayPancreas</t>
  </si>
  <si>
    <t>FemalesMorayStomach</t>
  </si>
  <si>
    <t>FemalesNorth AyrshireBladder</t>
  </si>
  <si>
    <t>FemalesNorth AyrshireBreast</t>
  </si>
  <si>
    <t>FemalesNorth AyrshireCervix</t>
  </si>
  <si>
    <t>FemalesNorth AyrshireHodgkin lymphoma</t>
  </si>
  <si>
    <t>FemalesNorth AyrshireKidney and unspecified urinary organs</t>
  </si>
  <si>
    <t>FemalesNorth AyrshireLeukaemia - Acute Myeloid</t>
  </si>
  <si>
    <t>FemalesNorth AyrshireLeukaemia - Chronic Lymphocytic</t>
  </si>
  <si>
    <t>FemalesNorth AyrshireLiver</t>
  </si>
  <si>
    <t>FemalesNorth AyrshireLung</t>
  </si>
  <si>
    <t>FemalesNorth AyrshireMalignant Melanoma</t>
  </si>
  <si>
    <t>FemalesNorth AyrshireMultiple myeloma</t>
  </si>
  <si>
    <t>FemalesNorth AyrshireNon-Hodgkin lymphoma</t>
  </si>
  <si>
    <t>FemalesNorth AyrshireOesophagus</t>
  </si>
  <si>
    <t>FemalesNorth AyrshireOvary</t>
  </si>
  <si>
    <t>FemalesNorth AyrshirePancreas</t>
  </si>
  <si>
    <t>FemalesNorth AyrshireStomach</t>
  </si>
  <si>
    <t>FemalesNorth LanarkshireBladder</t>
  </si>
  <si>
    <t>FemalesNorth LanarkshireBreast</t>
  </si>
  <si>
    <t>FemalesNorth LanarkshireCervix</t>
  </si>
  <si>
    <t>FemalesNorth LanarkshireHodgkin lymphoma</t>
  </si>
  <si>
    <t>FemalesNorth LanarkshireKidney and unspecified urinary organs</t>
  </si>
  <si>
    <t>FemalesNorth LanarkshireLeukaemia - Acute Myeloid</t>
  </si>
  <si>
    <t>FemalesNorth LanarkshireLeukaemia - Chronic Lymphocytic</t>
  </si>
  <si>
    <t>FemalesNorth LanarkshireLiver</t>
  </si>
  <si>
    <t>FemalesNorth LanarkshireLung</t>
  </si>
  <si>
    <t>FemalesNorth LanarkshireMalignant Melanoma</t>
  </si>
  <si>
    <t>FemalesNorth LanarkshireMultiple myeloma</t>
  </si>
  <si>
    <t>FemalesNorth LanarkshireNon-Hodgkin lymphoma</t>
  </si>
  <si>
    <t>FemalesNorth LanarkshireOesophagus</t>
  </si>
  <si>
    <t>FemalesNorth LanarkshireOvary</t>
  </si>
  <si>
    <t>FemalesNorth LanarkshirePancreas</t>
  </si>
  <si>
    <t>FemalesNorth LanarkshireStomach</t>
  </si>
  <si>
    <t>FemalesOrkney IslandsBreast</t>
  </si>
  <si>
    <t>FemalesOrkney IslandsCervix</t>
  </si>
  <si>
    <t>FemalesOrkney IslandsHodgkin lymphoma</t>
  </si>
  <si>
    <t>FemalesOrkney IslandsKidney and unspecified urinary organs</t>
  </si>
  <si>
    <t>FemalesOrkney IslandsLeukaemia - Acute Myeloid</t>
  </si>
  <si>
    <t>FemalesOrkney IslandsLeukaemia - Chronic Lymphocytic</t>
  </si>
  <si>
    <t>FemalesOrkney IslandsLung</t>
  </si>
  <si>
    <t>FemalesOrkney IslandsMalignant Melanoma</t>
  </si>
  <si>
    <t>FemalesOrkney IslandsMultiple myeloma</t>
  </si>
  <si>
    <t>FemalesOrkney IslandsNon-Hodgkin lymphoma</t>
  </si>
  <si>
    <t>FemalesOrkney IslandsOvary</t>
  </si>
  <si>
    <t>FemalesOrkney IslandsStomach</t>
  </si>
  <si>
    <t>FemalesPerth and KinrossBladder</t>
  </si>
  <si>
    <t>FemalesPerth and KinrossBreast</t>
  </si>
  <si>
    <t>FemalesPerth and KinrossCervix</t>
  </si>
  <si>
    <t>FemalesPerth and KinrossHodgkin lymphoma</t>
  </si>
  <si>
    <t>FemalesPerth and KinrossKidney and unspecified urinary organs</t>
  </si>
  <si>
    <t>FemalesPerth and KinrossLeukaemia - Acute Myeloid</t>
  </si>
  <si>
    <t>FemalesPerth and KinrossLeukaemia - Chronic Lymphocytic</t>
  </si>
  <si>
    <t>FemalesPerth and KinrossLiver</t>
  </si>
  <si>
    <t>FemalesPerth and KinrossLung</t>
  </si>
  <si>
    <t>FemalesPerth and KinrossMalignant Melanoma</t>
  </si>
  <si>
    <t>FemalesPerth and KinrossMultiple myeloma</t>
  </si>
  <si>
    <t>FemalesPerth and KinrossNon-Hodgkin lymphoma</t>
  </si>
  <si>
    <t>FemalesPerth and KinrossOesophagus</t>
  </si>
  <si>
    <t>FemalesPerth and KinrossOvary</t>
  </si>
  <si>
    <t>FemalesPerth and KinrossPancreas</t>
  </si>
  <si>
    <t>FemalesPerth and KinrossStomach</t>
  </si>
  <si>
    <t>FemalesRenfrewshireBladder</t>
  </si>
  <si>
    <t>FemalesRenfrewshireBreast</t>
  </si>
  <si>
    <t>FemalesRenfrewshireCervix</t>
  </si>
  <si>
    <t>FemalesRenfrewshireHodgkin lymphoma</t>
  </si>
  <si>
    <t>FemalesRenfrewshireKidney and unspecified urinary organs</t>
  </si>
  <si>
    <t>FemalesRenfrewshireLeukaemia - Acute Myeloid</t>
  </si>
  <si>
    <t>FemalesRenfrewshireLeukaemia - Chronic Lymphocytic</t>
  </si>
  <si>
    <t>FemalesRenfrewshireLiver</t>
  </si>
  <si>
    <t>FemalesRenfrewshireLung</t>
  </si>
  <si>
    <t>FemalesRenfrewshireMalignant Melanoma</t>
  </si>
  <si>
    <t>FemalesRenfrewshireMultiple myeloma</t>
  </si>
  <si>
    <t>FemalesRenfrewshireNon-Hodgkin lymphoma</t>
  </si>
  <si>
    <t>FemalesRenfrewshireOesophagus</t>
  </si>
  <si>
    <t>FemalesRenfrewshireOvary</t>
  </si>
  <si>
    <t>FemalesRenfrewshirePancreas</t>
  </si>
  <si>
    <t>FemalesRenfrewshireStomach</t>
  </si>
  <si>
    <t>FemalesScottish BordersBladder</t>
  </si>
  <si>
    <t>FemalesScottish BordersBreast</t>
  </si>
  <si>
    <t>FemalesScottish BordersCervix</t>
  </si>
  <si>
    <t>FemalesScottish BordersHodgkin lymphoma</t>
  </si>
  <si>
    <t>FemalesScottish BordersKidney and unspecified urinary organs</t>
  </si>
  <si>
    <t>FemalesScottish BordersLeukaemia - Acute Myeloid</t>
  </si>
  <si>
    <t>FemalesScottish BordersLeukaemia - Chronic Lymphocytic</t>
  </si>
  <si>
    <t>FemalesScottish BordersLung</t>
  </si>
  <si>
    <t>FemalesScottish BordersMalignant Melanoma</t>
  </si>
  <si>
    <t>FemalesScottish BordersMultiple myeloma</t>
  </si>
  <si>
    <t>FemalesScottish BordersNon-Hodgkin lymphoma</t>
  </si>
  <si>
    <t>FemalesScottish BordersOesophagus</t>
  </si>
  <si>
    <t>FemalesScottish BordersOvary</t>
  </si>
  <si>
    <t>FemalesScottish BordersPancreas</t>
  </si>
  <si>
    <t>FemalesScottish BordersStomach</t>
  </si>
  <si>
    <t>FemalesShetland IslandsBladder</t>
  </si>
  <si>
    <t>FemalesShetland IslandsBreast</t>
  </si>
  <si>
    <t>FemalesShetland IslandsCervix</t>
  </si>
  <si>
    <t>FemalesShetland IslandsHodgkin lymphoma</t>
  </si>
  <si>
    <t>FemalesShetland IslandsKidney and unspecified urinary organs</t>
  </si>
  <si>
    <t>FemalesShetland IslandsLeukaemia - Chronic Lymphocytic</t>
  </si>
  <si>
    <t>FemalesShetland IslandsLiver</t>
  </si>
  <si>
    <t>FemalesShetland IslandsLung</t>
  </si>
  <si>
    <t>FemalesShetland IslandsMalignant Melanoma</t>
  </si>
  <si>
    <t>FemalesShetland IslandsMultiple myeloma</t>
  </si>
  <si>
    <t>FemalesShetland IslandsNon-Hodgkin lymphoma</t>
  </si>
  <si>
    <t>FemalesShetland IslandsOesophagus</t>
  </si>
  <si>
    <t>FemalesShetland IslandsOvary</t>
  </si>
  <si>
    <t>FemalesShetland IslandsPancreas</t>
  </si>
  <si>
    <t>FemalesShetland IslandsStomach</t>
  </si>
  <si>
    <t>FemalesSouth AyrshireBladder</t>
  </si>
  <si>
    <t>FemalesSouth AyrshireBreast</t>
  </si>
  <si>
    <t>FemalesSouth AyrshireCervix</t>
  </si>
  <si>
    <t>FemalesSouth AyrshireHodgkin lymphoma</t>
  </si>
  <si>
    <t>FemalesSouth AyrshireKidney and unspecified urinary organs</t>
  </si>
  <si>
    <t>FemalesSouth AyrshireLeukaemia - Acute Myeloid</t>
  </si>
  <si>
    <t>FemalesSouth AyrshireLeukaemia - Chronic Lymphocytic</t>
  </si>
  <si>
    <t>FemalesSouth AyrshireLiver</t>
  </si>
  <si>
    <t>FemalesSouth AyrshireLung</t>
  </si>
  <si>
    <t>FemalesSouth AyrshireMalignant Melanoma</t>
  </si>
  <si>
    <t>FemalesSouth AyrshireMultiple myeloma</t>
  </si>
  <si>
    <t>FemalesSouth AyrshireNon-Hodgkin lymphoma</t>
  </si>
  <si>
    <t>FemalesSouth AyrshireOesophagus</t>
  </si>
  <si>
    <t>FemalesSouth AyrshireOvary</t>
  </si>
  <si>
    <t>FemalesSouth AyrshirePancreas</t>
  </si>
  <si>
    <t>FemalesSouth AyrshireStomach</t>
  </si>
  <si>
    <t>FemalesSouth LanarkshireBladder</t>
  </si>
  <si>
    <t>FemalesSouth LanarkshireBreast</t>
  </si>
  <si>
    <t>FemalesSouth LanarkshireCervix</t>
  </si>
  <si>
    <t>FemalesSouth LanarkshireHodgkin lymphoma</t>
  </si>
  <si>
    <t>FemalesSouth LanarkshireKidney and unspecified urinary organs</t>
  </si>
  <si>
    <t>FemalesSouth LanarkshireLeukaemia - Acute Myeloid</t>
  </si>
  <si>
    <t>FemalesSouth LanarkshireLeukaemia - Chronic Lymphocytic</t>
  </si>
  <si>
    <t>FemalesSouth LanarkshireLiver</t>
  </si>
  <si>
    <t>FemalesSouth LanarkshireLung</t>
  </si>
  <si>
    <t>FemalesSouth LanarkshireMalignant Melanoma</t>
  </si>
  <si>
    <t>FemalesSouth LanarkshireMultiple myeloma</t>
  </si>
  <si>
    <t>FemalesSouth LanarkshireNon-Hodgkin lymphoma</t>
  </si>
  <si>
    <t>FemalesSouth LanarkshireOesophagus</t>
  </si>
  <si>
    <t>FemalesSouth LanarkshireOvary</t>
  </si>
  <si>
    <t>FemalesSouth LanarkshirePancreas</t>
  </si>
  <si>
    <t>FemalesSouth LanarkshireStomach</t>
  </si>
  <si>
    <t>FemalesStirlingBladder</t>
  </si>
  <si>
    <t>FemalesStirlingBreast</t>
  </si>
  <si>
    <t>FemalesStirlingCervix</t>
  </si>
  <si>
    <t>FemalesStirlingHodgkin lymphoma</t>
  </si>
  <si>
    <t>FemalesStirlingKidney and unspecified urinary organs</t>
  </si>
  <si>
    <t>FemalesStirlingLeukaemia - Acute Myeloid</t>
  </si>
  <si>
    <t>FemalesStirlingLeukaemia - Chronic Lymphocytic</t>
  </si>
  <si>
    <t>FemalesStirlingLiver</t>
  </si>
  <si>
    <t>FemalesStirlingLung</t>
  </si>
  <si>
    <t>FemalesStirlingMalignant Melanoma</t>
  </si>
  <si>
    <t>FemalesStirlingMultiple myeloma</t>
  </si>
  <si>
    <t>FemalesStirlingNon-Hodgkin lymphoma</t>
  </si>
  <si>
    <t>FemalesStirlingOesophagus</t>
  </si>
  <si>
    <t>FemalesStirlingOvary</t>
  </si>
  <si>
    <t>FemalesStirlingPancreas</t>
  </si>
  <si>
    <t>FemalesStirlingStomach</t>
  </si>
  <si>
    <t>FemalesWest DunbartonshireBladder</t>
  </si>
  <si>
    <t>FemalesWest DunbartonshireBreast</t>
  </si>
  <si>
    <t>FemalesWest DunbartonshireCervix</t>
  </si>
  <si>
    <t>FemalesWest DunbartonshireHodgkin lymphoma</t>
  </si>
  <si>
    <t>FemalesWest DunbartonshireKidney and unspecified urinary organs</t>
  </si>
  <si>
    <t>FemalesWest DunbartonshireLeukaemia - Acute Myeloid</t>
  </si>
  <si>
    <t>FemalesWest DunbartonshireLeukaemia - Chronic Lymphocytic</t>
  </si>
  <si>
    <t>FemalesWest DunbartonshireLiver</t>
  </si>
  <si>
    <t>FemalesWest DunbartonshireLung</t>
  </si>
  <si>
    <t>FemalesWest DunbartonshireMalignant Melanoma</t>
  </si>
  <si>
    <t>FemalesWest DunbartonshireMultiple myeloma</t>
  </si>
  <si>
    <t>FemalesWest DunbartonshireNon-Hodgkin lymphoma</t>
  </si>
  <si>
    <t>FemalesWest DunbartonshireOesophagus</t>
  </si>
  <si>
    <t>FemalesWest DunbartonshireOvary</t>
  </si>
  <si>
    <t>FemalesWest DunbartonshirePancreas</t>
  </si>
  <si>
    <t>FemalesWest DunbartonshireStomach</t>
  </si>
  <si>
    <t>FemalesWest LothianBladder</t>
  </si>
  <si>
    <t>FemalesWest LothianBreast</t>
  </si>
  <si>
    <t>FemalesWest LothianCervix</t>
  </si>
  <si>
    <t>FemalesWest LothianHodgkin lymphoma</t>
  </si>
  <si>
    <t>FemalesWest LothianKidney and unspecified urinary organs</t>
  </si>
  <si>
    <t>FemalesWest LothianLeukaemia - Acute Myeloid</t>
  </si>
  <si>
    <t>FemalesWest LothianLeukaemia - Chronic Lymphocytic</t>
  </si>
  <si>
    <t>FemalesWest LothianLiver</t>
  </si>
  <si>
    <t>FemalesWest LothianLung</t>
  </si>
  <si>
    <t>FemalesWest LothianMalignant Melanoma</t>
  </si>
  <si>
    <t>FemalesWest LothianMultiple myeloma</t>
  </si>
  <si>
    <t>FemalesWest LothianNon-Hodgkin lymphoma</t>
  </si>
  <si>
    <t>FemalesWest LothianOesophagus</t>
  </si>
  <si>
    <t>FemalesWest LothianOvary</t>
  </si>
  <si>
    <t>FemalesWest LothianPancreas</t>
  </si>
  <si>
    <t>FemalesWest LothianStomach</t>
  </si>
  <si>
    <t>MalesAberdeen CityBladder</t>
  </si>
  <si>
    <t>MalesAberdeen CityHodgkin lymphoma</t>
  </si>
  <si>
    <t>MalesAberdeen CityKidney and unspecified urinary organs</t>
  </si>
  <si>
    <t>MalesAberdeen CityLeukaemia - Acute Myeloid</t>
  </si>
  <si>
    <t>MalesAberdeen CityLeukaemia - Chronic Lymphocytic</t>
  </si>
  <si>
    <t>MalesAberdeen CityLiver</t>
  </si>
  <si>
    <t>MalesAberdeen CityLung</t>
  </si>
  <si>
    <t>MalesAberdeen CityMalignant Melanoma</t>
  </si>
  <si>
    <t>MalesAberdeen CityMultiple myeloma</t>
  </si>
  <si>
    <t>MalesAberdeen CityNon-Hodgkin lymphoma</t>
  </si>
  <si>
    <t>MalesAberdeen CityOesophagus</t>
  </si>
  <si>
    <t>MalesAberdeen CityPancreas</t>
  </si>
  <si>
    <t>MalesAberdeen CityProstate</t>
  </si>
  <si>
    <t>MalesAberdeen CityStomach</t>
  </si>
  <si>
    <t>MalesAberdeenshireBladder</t>
  </si>
  <si>
    <t>MalesAberdeenshireHodgkin lymphoma</t>
  </si>
  <si>
    <t>MalesAberdeenshireKidney and unspecified urinary organs</t>
  </si>
  <si>
    <t>MalesAberdeenshireLeukaemia - Acute Myeloid</t>
  </si>
  <si>
    <t>MalesAberdeenshireLeukaemia - Chronic Lymphocytic</t>
  </si>
  <si>
    <t>MalesAberdeenshireLiver</t>
  </si>
  <si>
    <t>MalesAberdeenshireLung</t>
  </si>
  <si>
    <t>MalesAberdeenshireMalignant Melanoma</t>
  </si>
  <si>
    <t>MalesAberdeenshireMultiple myeloma</t>
  </si>
  <si>
    <t>MalesAberdeenshireNon-Hodgkin lymphoma</t>
  </si>
  <si>
    <t>MalesAberdeenshireOesophagus</t>
  </si>
  <si>
    <t>MalesAberdeenshirePancreas</t>
  </si>
  <si>
    <t>MalesAberdeenshireProstate</t>
  </si>
  <si>
    <t>MalesAberdeenshireStomach</t>
  </si>
  <si>
    <t>MalesAngusBladder</t>
  </si>
  <si>
    <t>MalesAngusHodgkin lymphoma</t>
  </si>
  <si>
    <t>MalesAngusKidney and unspecified urinary organs</t>
  </si>
  <si>
    <t>MalesAngusLeukaemia - Acute Myeloid</t>
  </si>
  <si>
    <t>MalesAngusLeukaemia - Chronic Lymphocytic</t>
  </si>
  <si>
    <t>MalesAngusLiver</t>
  </si>
  <si>
    <t>MalesAngusLung</t>
  </si>
  <si>
    <t>MalesAngusMalignant Melanoma</t>
  </si>
  <si>
    <t>MalesAngusMultiple myeloma</t>
  </si>
  <si>
    <t>MalesAngusNon-Hodgkin lymphoma</t>
  </si>
  <si>
    <t>MalesAngusOesophagus</t>
  </si>
  <si>
    <t>MalesAngusPancreas</t>
  </si>
  <si>
    <t>MalesAngusProstate</t>
  </si>
  <si>
    <t>MalesAngusStomach</t>
  </si>
  <si>
    <t>MalesArgyll and ButeBladder</t>
  </si>
  <si>
    <t>MalesArgyll and ButeHodgkin lymphoma</t>
  </si>
  <si>
    <t>MalesArgyll and ButeKidney and unspecified urinary organs</t>
  </si>
  <si>
    <t>MalesArgyll and ButeLeukaemia - Acute Myeloid</t>
  </si>
  <si>
    <t>MalesArgyll and ButeLeukaemia - Chronic Lymphocytic</t>
  </si>
  <si>
    <t>MalesArgyll and ButeLiver</t>
  </si>
  <si>
    <t>MalesArgyll and ButeLung</t>
  </si>
  <si>
    <t>MalesArgyll and ButeMalignant Melanoma</t>
  </si>
  <si>
    <t>MalesArgyll and ButeMultiple myeloma</t>
  </si>
  <si>
    <t>MalesArgyll and ButeNon-Hodgkin lymphoma</t>
  </si>
  <si>
    <t>MalesArgyll and ButeOesophagus</t>
  </si>
  <si>
    <t>MalesArgyll and ButePancreas</t>
  </si>
  <si>
    <t>MalesArgyll and ButeProstate</t>
  </si>
  <si>
    <t>MalesArgyll and ButeStomach</t>
  </si>
  <si>
    <t>MalesCity of EdinburghBladder</t>
  </si>
  <si>
    <t>MalesCity of EdinburghHodgkin lymphoma</t>
  </si>
  <si>
    <t>MalesCity of EdinburghKidney and unspecified urinary organs</t>
  </si>
  <si>
    <t>MalesCity of EdinburghLeukaemia - Acute Myeloid</t>
  </si>
  <si>
    <t>MalesCity of EdinburghLeukaemia - Chronic Lymphocytic</t>
  </si>
  <si>
    <t>MalesCity of EdinburghLiver</t>
  </si>
  <si>
    <t>MalesCity of EdinburghLung</t>
  </si>
  <si>
    <t>MalesCity of EdinburghMalignant Melanoma</t>
  </si>
  <si>
    <t>MalesCity of EdinburghMultiple myeloma</t>
  </si>
  <si>
    <t>MalesCity of EdinburghNon-Hodgkin lymphoma</t>
  </si>
  <si>
    <t>MalesCity of EdinburghOesophagus</t>
  </si>
  <si>
    <t>MalesCity of EdinburghPancreas</t>
  </si>
  <si>
    <t>MalesCity of EdinburghProstate</t>
  </si>
  <si>
    <t>MalesCity of EdinburghStomach</t>
  </si>
  <si>
    <t>MalesClackmannanshireBladder</t>
  </si>
  <si>
    <t>MalesClackmannanshireHodgkin lymphoma</t>
  </si>
  <si>
    <t>MalesClackmannanshireKidney and unspecified urinary organs</t>
  </si>
  <si>
    <t>MalesClackmannanshireLeukaemia - Acute Myeloid</t>
  </si>
  <si>
    <t>MalesClackmannanshireLeukaemia - Chronic Lymphocytic</t>
  </si>
  <si>
    <t>MalesClackmannanshireLiver</t>
  </si>
  <si>
    <t>MalesClackmannanshireLung</t>
  </si>
  <si>
    <t>MalesClackmannanshireMalignant Melanoma</t>
  </si>
  <si>
    <t>MalesClackmannanshireMultiple myeloma</t>
  </si>
  <si>
    <t>MalesClackmannanshireNon-Hodgkin lymphoma</t>
  </si>
  <si>
    <t>MalesClackmannanshireOesophagus</t>
  </si>
  <si>
    <t>MalesClackmannanshirePancreas</t>
  </si>
  <si>
    <t>MalesClackmannanshireProstate</t>
  </si>
  <si>
    <t>MalesClackmannanshireStomach</t>
  </si>
  <si>
    <t>MalesComhairle nan Eilean SiarBladder</t>
  </si>
  <si>
    <t>MalesComhairle nan Eilean SiarHodgkin lymphoma</t>
  </si>
  <si>
    <t>MalesComhairle nan Eilean SiarKidney and unspecified urinary organs</t>
  </si>
  <si>
    <t>MalesComhairle nan Eilean SiarLeukaemia - Chronic Lymphocytic</t>
  </si>
  <si>
    <t>MalesComhairle nan Eilean SiarLiver</t>
  </si>
  <si>
    <t>MalesComhairle nan Eilean SiarLung</t>
  </si>
  <si>
    <t>MalesComhairle nan Eilean SiarMalignant Melanoma</t>
  </si>
  <si>
    <t>MalesComhairle nan Eilean SiarMultiple myeloma</t>
  </si>
  <si>
    <t>MalesComhairle nan Eilean SiarNon-Hodgkin lymphoma</t>
  </si>
  <si>
    <t>MalesComhairle nan Eilean SiarOesophagus</t>
  </si>
  <si>
    <t>MalesComhairle nan Eilean SiarPancreas</t>
  </si>
  <si>
    <t>MalesComhairle nan Eilean SiarProstate</t>
  </si>
  <si>
    <t>MalesComhairle nan Eilean SiarStomach</t>
  </si>
  <si>
    <t>MalesDundee CityBladder</t>
  </si>
  <si>
    <t>MalesDundee CityHodgkin lymphoma</t>
  </si>
  <si>
    <t>MalesDundee CityKidney and unspecified urinary organs</t>
  </si>
  <si>
    <t>MalesDundee CityLeukaemia - Acute Myeloid</t>
  </si>
  <si>
    <t>MalesDundee CityLeukaemia - Chronic Lymphocytic</t>
  </si>
  <si>
    <t>MalesDundee CityLiver</t>
  </si>
  <si>
    <t>MalesDundee CityLung</t>
  </si>
  <si>
    <t>MalesDundee CityMalignant Melanoma</t>
  </si>
  <si>
    <t>MalesDundee CityMultiple myeloma</t>
  </si>
  <si>
    <t>MalesDundee CityNon-Hodgkin lymphoma</t>
  </si>
  <si>
    <t>MalesDundee CityOesophagus</t>
  </si>
  <si>
    <t>MalesDundee CityPancreas</t>
  </si>
  <si>
    <t>MalesDundee CityProstate</t>
  </si>
  <si>
    <t>MalesDundee CityStomach</t>
  </si>
  <si>
    <t>MalesEast AyrshireBladder</t>
  </si>
  <si>
    <t>MalesEast AyrshireHodgkin lymphoma</t>
  </si>
  <si>
    <t>MalesEast AyrshireKidney and unspecified urinary organs</t>
  </si>
  <si>
    <t>MalesEast AyrshireLeukaemia - Acute Myeloid</t>
  </si>
  <si>
    <t>MalesEast AyrshireLeukaemia - Chronic Lymphocytic</t>
  </si>
  <si>
    <t>MalesEast AyrshireLiver</t>
  </si>
  <si>
    <t>MalesEast AyrshireLung</t>
  </si>
  <si>
    <t>MalesEast AyrshireMalignant Melanoma</t>
  </si>
  <si>
    <t>MalesEast AyrshireMultiple myeloma</t>
  </si>
  <si>
    <t>MalesEast AyrshireNon-Hodgkin lymphoma</t>
  </si>
  <si>
    <t>MalesEast AyrshireOesophagus</t>
  </si>
  <si>
    <t>MalesEast AyrshirePancreas</t>
  </si>
  <si>
    <t>MalesEast AyrshireProstate</t>
  </si>
  <si>
    <t>MalesEast AyrshireStomach</t>
  </si>
  <si>
    <t>MalesEast DunbartonshireBladder</t>
  </si>
  <si>
    <t>MalesEast DunbartonshireHodgkin lymphoma</t>
  </si>
  <si>
    <t>MalesEast DunbartonshireKidney and unspecified urinary organs</t>
  </si>
  <si>
    <t>MalesEast DunbartonshireLeukaemia - Acute Myeloid</t>
  </si>
  <si>
    <t>MalesEast DunbartonshireLeukaemia - Chronic Lymphocytic</t>
  </si>
  <si>
    <t>MalesEast DunbartonshireLiver</t>
  </si>
  <si>
    <t>MalesEast DunbartonshireLung</t>
  </si>
  <si>
    <t>MalesEast DunbartonshireMalignant Melanoma</t>
  </si>
  <si>
    <t>MalesEast DunbartonshireMultiple myeloma</t>
  </si>
  <si>
    <t>MalesEast DunbartonshireNon-Hodgkin lymphoma</t>
  </si>
  <si>
    <t>MalesEast DunbartonshireOesophagus</t>
  </si>
  <si>
    <t>MalesEast DunbartonshirePancreas</t>
  </si>
  <si>
    <t>MalesEast DunbartonshireProstate</t>
  </si>
  <si>
    <t>MalesEast DunbartonshireStomach</t>
  </si>
  <si>
    <t>MalesEast LothianBladder</t>
  </si>
  <si>
    <t>MalesEast LothianHodgkin lymphoma</t>
  </si>
  <si>
    <t>MalesEast LothianKidney and unspecified urinary organs</t>
  </si>
  <si>
    <t>MalesEast LothianLeukaemia - Acute Myeloid</t>
  </si>
  <si>
    <t>MalesEast LothianLeukaemia - Chronic Lymphocytic</t>
  </si>
  <si>
    <t>MalesEast LothianLiver</t>
  </si>
  <si>
    <t>MalesEast LothianLung</t>
  </si>
  <si>
    <t>MalesEast LothianMalignant Melanoma</t>
  </si>
  <si>
    <t>MalesEast LothianMultiple myeloma</t>
  </si>
  <si>
    <t>MalesEast LothianNon-Hodgkin lymphoma</t>
  </si>
  <si>
    <t>MalesEast LothianOesophagus</t>
  </si>
  <si>
    <t>MalesEast LothianPancreas</t>
  </si>
  <si>
    <t>MalesEast LothianProstate</t>
  </si>
  <si>
    <t>MalesEast LothianStomach</t>
  </si>
  <si>
    <t>MalesEast RenfrewshireBladder</t>
  </si>
  <si>
    <t>MalesEast RenfrewshireHodgkin lymphoma</t>
  </si>
  <si>
    <t>MalesEast RenfrewshireKidney and unspecified urinary organs</t>
  </si>
  <si>
    <t>MalesEast RenfrewshireLeukaemia - Acute Myeloid</t>
  </si>
  <si>
    <t>MalesEast RenfrewshireLeukaemia - Chronic Lymphocytic</t>
  </si>
  <si>
    <t>MalesEast RenfrewshireLiver</t>
  </si>
  <si>
    <t>MalesEast RenfrewshireLung</t>
  </si>
  <si>
    <t>MalesEast RenfrewshireMalignant Melanoma</t>
  </si>
  <si>
    <t>MalesEast RenfrewshireMultiple myeloma</t>
  </si>
  <si>
    <t>MalesEast RenfrewshireNon-Hodgkin lymphoma</t>
  </si>
  <si>
    <t>MalesEast RenfrewshireOesophagus</t>
  </si>
  <si>
    <t>MalesEast RenfrewshirePancreas</t>
  </si>
  <si>
    <t>MalesEast RenfrewshireProstate</t>
  </si>
  <si>
    <t>MalesEast RenfrewshireStomach</t>
  </si>
  <si>
    <t>MalesFalkirkBladder</t>
  </si>
  <si>
    <t>MalesFalkirkHodgkin lymphoma</t>
  </si>
  <si>
    <t>MalesFalkirkKidney and unspecified urinary organs</t>
  </si>
  <si>
    <t>MalesFalkirkLeukaemia - Acute Myeloid</t>
  </si>
  <si>
    <t>MalesFalkirkLeukaemia - Chronic Lymphocytic</t>
  </si>
  <si>
    <t>MalesFalkirkLiver</t>
  </si>
  <si>
    <t>MalesFalkirkLung</t>
  </si>
  <si>
    <t>MalesFalkirkMalignant Melanoma</t>
  </si>
  <si>
    <t>MalesFalkirkMultiple myeloma</t>
  </si>
  <si>
    <t>MalesFalkirkNon-Hodgkin lymphoma</t>
  </si>
  <si>
    <t>MalesFalkirkOesophagus</t>
  </si>
  <si>
    <t>MalesFalkirkPancreas</t>
  </si>
  <si>
    <t>MalesFalkirkProstate</t>
  </si>
  <si>
    <t>MalesFalkirkStomach</t>
  </si>
  <si>
    <t>MalesGlasgow CityBladder</t>
  </si>
  <si>
    <t>MalesGlasgow CityHodgkin lymphoma</t>
  </si>
  <si>
    <t>MalesGlasgow CityKidney and unspecified urinary organs</t>
  </si>
  <si>
    <t>MalesGlasgow CityLeukaemia - Acute Myeloid</t>
  </si>
  <si>
    <t>MalesGlasgow CityLeukaemia - Chronic Lymphocytic</t>
  </si>
  <si>
    <t>MalesGlasgow CityLiver</t>
  </si>
  <si>
    <t>MalesGlasgow CityLung</t>
  </si>
  <si>
    <t>MalesGlasgow CityMalignant Melanoma</t>
  </si>
  <si>
    <t>MalesGlasgow CityMultiple myeloma</t>
  </si>
  <si>
    <t>MalesGlasgow CityNon-Hodgkin lymphoma</t>
  </si>
  <si>
    <t>MalesGlasgow CityOesophagus</t>
  </si>
  <si>
    <t>MalesGlasgow CityPancreas</t>
  </si>
  <si>
    <t>MalesGlasgow CityProstate</t>
  </si>
  <si>
    <t>MalesGlasgow CityStomach</t>
  </si>
  <si>
    <t>MalesHighlandBladder</t>
  </si>
  <si>
    <t>MalesHighlandHodgkin lymphoma</t>
  </si>
  <si>
    <t>MalesHighlandKidney and unspecified urinary organs</t>
  </si>
  <si>
    <t>MalesHighlandLeukaemia - Acute Myeloid</t>
  </si>
  <si>
    <t>MalesHighlandLeukaemia - Chronic Lymphocytic</t>
  </si>
  <si>
    <t>MalesHighlandLiver</t>
  </si>
  <si>
    <t>MalesHighlandLung</t>
  </si>
  <si>
    <t>MalesHighlandMalignant Melanoma</t>
  </si>
  <si>
    <t>MalesHighlandMultiple myeloma</t>
  </si>
  <si>
    <t>MalesHighlandNon-Hodgkin lymphoma</t>
  </si>
  <si>
    <t>MalesHighlandOesophagus</t>
  </si>
  <si>
    <t>MalesHighlandPancreas</t>
  </si>
  <si>
    <t>MalesHighlandProstate</t>
  </si>
  <si>
    <t>MalesHighlandStomach</t>
  </si>
  <si>
    <t>MalesInverclydeBladder</t>
  </si>
  <si>
    <t>MalesInverclydeHodgkin lymphoma</t>
  </si>
  <si>
    <t>MalesInverclydeKidney and unspecified urinary organs</t>
  </si>
  <si>
    <t>MalesInverclydeLeukaemia - Acute Myeloid</t>
  </si>
  <si>
    <t>MalesInverclydeLeukaemia - Chronic Lymphocytic</t>
  </si>
  <si>
    <t>MalesInverclydeLiver</t>
  </si>
  <si>
    <t>MalesInverclydeLung</t>
  </si>
  <si>
    <t>MalesInverclydeMalignant Melanoma</t>
  </si>
  <si>
    <t>MalesInverclydeMultiple myeloma</t>
  </si>
  <si>
    <t>MalesInverclydeNon-Hodgkin lymphoma</t>
  </si>
  <si>
    <t>MalesInverclydeOesophagus</t>
  </si>
  <si>
    <t>MalesInverclydePancreas</t>
  </si>
  <si>
    <t>MalesInverclydeProstate</t>
  </si>
  <si>
    <t>MalesInverclydeStomach</t>
  </si>
  <si>
    <t>MalesMidlothianBladder</t>
  </si>
  <si>
    <t>MalesMidlothianHodgkin lymphoma</t>
  </si>
  <si>
    <t>MalesMidlothianKidney and unspecified urinary organs</t>
  </si>
  <si>
    <t>MalesMidlothianLeukaemia - Acute Myeloid</t>
  </si>
  <si>
    <t>MalesMidlothianLeukaemia - Chronic Lymphocytic</t>
  </si>
  <si>
    <t>MalesMidlothianLiver</t>
  </si>
  <si>
    <t>MalesMidlothianLung</t>
  </si>
  <si>
    <t>MalesMidlothianMalignant Melanoma</t>
  </si>
  <si>
    <t>MalesMidlothianMultiple myeloma</t>
  </si>
  <si>
    <t>MalesMidlothianNon-Hodgkin lymphoma</t>
  </si>
  <si>
    <t>MalesMidlothianOesophagus</t>
  </si>
  <si>
    <t>MalesMidlothianPancreas</t>
  </si>
  <si>
    <t>MalesMidlothianProstate</t>
  </si>
  <si>
    <t>MalesMidlothianStomach</t>
  </si>
  <si>
    <t>MalesMorayBladder</t>
  </si>
  <si>
    <t>MalesMorayHodgkin lymphoma</t>
  </si>
  <si>
    <t>MalesMorayKidney and unspecified urinary organs</t>
  </si>
  <si>
    <t>MalesMorayLeukaemia - Acute Myeloid</t>
  </si>
  <si>
    <t>MalesMorayLeukaemia - Chronic Lymphocytic</t>
  </si>
  <si>
    <t>MalesMorayLiver</t>
  </si>
  <si>
    <t>MalesMorayLung</t>
  </si>
  <si>
    <t>MalesMorayMalignant Melanoma</t>
  </si>
  <si>
    <t>MalesMorayMultiple myeloma</t>
  </si>
  <si>
    <t>MalesMorayNon-Hodgkin lymphoma</t>
  </si>
  <si>
    <t>MalesMorayOesophagus</t>
  </si>
  <si>
    <t>MalesMorayPancreas</t>
  </si>
  <si>
    <t>MalesMorayProstate</t>
  </si>
  <si>
    <t>MalesMorayStomach</t>
  </si>
  <si>
    <t>MalesNorth AyrshireBladder</t>
  </si>
  <si>
    <t>MalesNorth AyrshireHodgkin lymphoma</t>
  </si>
  <si>
    <t>MalesNorth AyrshireKidney and unspecified urinary organs</t>
  </si>
  <si>
    <t>MalesNorth AyrshireLeukaemia - Acute Myeloid</t>
  </si>
  <si>
    <t>MalesNorth AyrshireLeukaemia - Chronic Lymphocytic</t>
  </si>
  <si>
    <t>MalesNorth AyrshireLiver</t>
  </si>
  <si>
    <t>MalesNorth AyrshireLung</t>
  </si>
  <si>
    <t>MalesNorth AyrshireMalignant Melanoma</t>
  </si>
  <si>
    <t>MalesNorth AyrshireMultiple myeloma</t>
  </si>
  <si>
    <t>MalesNorth AyrshireNon-Hodgkin lymphoma</t>
  </si>
  <si>
    <t>MalesNorth AyrshireOesophagus</t>
  </si>
  <si>
    <t>MalesNorth AyrshirePancreas</t>
  </si>
  <si>
    <t>MalesNorth AyrshireProstate</t>
  </si>
  <si>
    <t>MalesNorth AyrshireStomach</t>
  </si>
  <si>
    <t>MalesNorth LanarkshireBladder</t>
  </si>
  <si>
    <t>MalesNorth LanarkshireHodgkin lymphoma</t>
  </si>
  <si>
    <t>MalesNorth LanarkshireKidney and unspecified urinary organs</t>
  </si>
  <si>
    <t>MalesNorth LanarkshireLeukaemia - Acute Myeloid</t>
  </si>
  <si>
    <t>MalesNorth LanarkshireLeukaemia - Chronic Lymphocytic</t>
  </si>
  <si>
    <t>MalesNorth LanarkshireLiver</t>
  </si>
  <si>
    <t>MalesNorth LanarkshireLung</t>
  </si>
  <si>
    <t>MalesNorth LanarkshireMalignant Melanoma</t>
  </si>
  <si>
    <t>MalesNorth LanarkshireMultiple myeloma</t>
  </si>
  <si>
    <t>MalesNorth LanarkshireNon-Hodgkin lymphoma</t>
  </si>
  <si>
    <t>MalesNorth LanarkshireOesophagus</t>
  </si>
  <si>
    <t>MalesNorth LanarkshirePancreas</t>
  </si>
  <si>
    <t>MalesNorth LanarkshireProstate</t>
  </si>
  <si>
    <t>MalesNorth LanarkshireStomach</t>
  </si>
  <si>
    <t>MalesOrkney IslandsBladder</t>
  </si>
  <si>
    <t>MalesOrkney IslandsHodgkin lymphoma</t>
  </si>
  <si>
    <t>MalesOrkney IslandsKidney and unspecified urinary organs</t>
  </si>
  <si>
    <t>MalesOrkney IslandsLeukaemia - Chronic Lymphocytic</t>
  </si>
  <si>
    <t>MalesOrkney IslandsLiver</t>
  </si>
  <si>
    <t>MalesOrkney IslandsLung</t>
  </si>
  <si>
    <t>MalesOrkney IslandsMalignant Melanoma</t>
  </si>
  <si>
    <t>MalesOrkney IslandsMultiple myeloma</t>
  </si>
  <si>
    <t>MalesOrkney IslandsNon-Hodgkin lymphoma</t>
  </si>
  <si>
    <t>MalesOrkney IslandsOesophagus</t>
  </si>
  <si>
    <t>MalesOrkney IslandsPancreas</t>
  </si>
  <si>
    <t>MalesOrkney IslandsProstate</t>
  </si>
  <si>
    <t>MalesPerth and KinrossBladder</t>
  </si>
  <si>
    <t>MalesPerth and KinrossHodgkin lymphoma</t>
  </si>
  <si>
    <t>MalesPerth and KinrossKidney and unspecified urinary organs</t>
  </si>
  <si>
    <t>MalesPerth and KinrossLeukaemia - Acute Myeloid</t>
  </si>
  <si>
    <t>MalesPerth and KinrossLeukaemia - Chronic Lymphocytic</t>
  </si>
  <si>
    <t>MalesPerth and KinrossLiver</t>
  </si>
  <si>
    <t>MalesPerth and KinrossLung</t>
  </si>
  <si>
    <t>MalesPerth and KinrossMalignant Melanoma</t>
  </si>
  <si>
    <t>MalesPerth and KinrossMultiple myeloma</t>
  </si>
  <si>
    <t>MalesPerth and KinrossNon-Hodgkin lymphoma</t>
  </si>
  <si>
    <t>MalesPerth and KinrossOesophagus</t>
  </si>
  <si>
    <t>MalesPerth and KinrossPancreas</t>
  </si>
  <si>
    <t>MalesPerth and KinrossProstate</t>
  </si>
  <si>
    <t>MalesPerth and KinrossStomach</t>
  </si>
  <si>
    <t>MalesRenfrewshireBladder</t>
  </si>
  <si>
    <t>MalesRenfrewshireHodgkin lymphoma</t>
  </si>
  <si>
    <t>MalesRenfrewshireKidney and unspecified urinary organs</t>
  </si>
  <si>
    <t>MalesRenfrewshireLeukaemia - Acute Myeloid</t>
  </si>
  <si>
    <t>MalesRenfrewshireLeukaemia - Chronic Lymphocytic</t>
  </si>
  <si>
    <t>MalesRenfrewshireLiver</t>
  </si>
  <si>
    <t>MalesRenfrewshireLung</t>
  </si>
  <si>
    <t>MalesRenfrewshireMalignant Melanoma</t>
  </si>
  <si>
    <t>MalesRenfrewshireMultiple myeloma</t>
  </si>
  <si>
    <t>MalesRenfrewshireNon-Hodgkin lymphoma</t>
  </si>
  <si>
    <t>MalesRenfrewshireOesophagus</t>
  </si>
  <si>
    <t>MalesRenfrewshirePancreas</t>
  </si>
  <si>
    <t>MalesRenfrewshireProstate</t>
  </si>
  <si>
    <t>MalesRenfrewshireStomach</t>
  </si>
  <si>
    <t>MalesScottish BordersBladder</t>
  </si>
  <si>
    <t>MalesScottish BordersHodgkin lymphoma</t>
  </si>
  <si>
    <t>MalesScottish BordersKidney and unspecified urinary organs</t>
  </si>
  <si>
    <t>MalesScottish BordersLeukaemia - Acute Myeloid</t>
  </si>
  <si>
    <t>MalesScottish BordersLeukaemia - Chronic Lymphocytic</t>
  </si>
  <si>
    <t>MalesScottish BordersLiver</t>
  </si>
  <si>
    <t>MalesScottish BordersLung</t>
  </si>
  <si>
    <t>MalesScottish BordersMalignant Melanoma</t>
  </si>
  <si>
    <t>MalesScottish BordersMultiple myeloma</t>
  </si>
  <si>
    <t>MalesScottish BordersNon-Hodgkin lymphoma</t>
  </si>
  <si>
    <t>MalesScottish BordersOesophagus</t>
  </si>
  <si>
    <t>MalesScottish BordersPancreas</t>
  </si>
  <si>
    <t>MalesScottish BordersProstate</t>
  </si>
  <si>
    <t>MalesScottish BordersStomach</t>
  </si>
  <si>
    <t>MalesShetland IslandsBladder</t>
  </si>
  <si>
    <t>MalesShetland IslandsHodgkin lymphoma</t>
  </si>
  <si>
    <t>MalesShetland IslandsKidney and unspecified urinary organs</t>
  </si>
  <si>
    <t>MalesShetland IslandsLeukaemia - Acute Myeloid</t>
  </si>
  <si>
    <t>MalesShetland IslandsLeukaemia - Chronic Lymphocytic</t>
  </si>
  <si>
    <t>MalesShetland IslandsLiver</t>
  </si>
  <si>
    <t>MalesShetland IslandsLung</t>
  </si>
  <si>
    <t>MalesShetland IslandsMalignant Melanoma</t>
  </si>
  <si>
    <t>MalesShetland IslandsMultiple myeloma</t>
  </si>
  <si>
    <t>MalesShetland IslandsNon-Hodgkin lymphoma</t>
  </si>
  <si>
    <t>MalesShetland IslandsOesophagus</t>
  </si>
  <si>
    <t>MalesShetland IslandsPancreas</t>
  </si>
  <si>
    <t>MalesShetland IslandsProstate</t>
  </si>
  <si>
    <t>MalesShetland IslandsStomach</t>
  </si>
  <si>
    <t>MalesSouth AyrshireBladder</t>
  </si>
  <si>
    <t>MalesSouth AyrshireHodgkin lymphoma</t>
  </si>
  <si>
    <t>MalesSouth AyrshireKidney and unspecified urinary organs</t>
  </si>
  <si>
    <t>MalesSouth AyrshireLeukaemia - Acute Myeloid</t>
  </si>
  <si>
    <t>MalesSouth AyrshireLeukaemia - Chronic Lymphocytic</t>
  </si>
  <si>
    <t>MalesSouth AyrshireLiver</t>
  </si>
  <si>
    <t>MalesSouth AyrshireLung</t>
  </si>
  <si>
    <t>MalesSouth AyrshireMalignant Melanoma</t>
  </si>
  <si>
    <t>MalesSouth AyrshireMultiple myeloma</t>
  </si>
  <si>
    <t>MalesSouth AyrshireNon-Hodgkin lymphoma</t>
  </si>
  <si>
    <t>MalesSouth AyrshireOesophagus</t>
  </si>
  <si>
    <t>MalesSouth AyrshirePancreas</t>
  </si>
  <si>
    <t>MalesSouth AyrshireProstate</t>
  </si>
  <si>
    <t>MalesSouth AyrshireStomach</t>
  </si>
  <si>
    <t>MalesSouth LanarkshireBladder</t>
  </si>
  <si>
    <t>MalesSouth LanarkshireHodgkin lymphoma</t>
  </si>
  <si>
    <t>MalesSouth LanarkshireKidney and unspecified urinary organs</t>
  </si>
  <si>
    <t>MalesSouth LanarkshireLeukaemia - Acute Myeloid</t>
  </si>
  <si>
    <t>MalesSouth LanarkshireLeukaemia - Chronic Lymphocytic</t>
  </si>
  <si>
    <t>MalesSouth LanarkshireLiver</t>
  </si>
  <si>
    <t>MalesSouth LanarkshireLung</t>
  </si>
  <si>
    <t>MalesSouth LanarkshireMalignant Melanoma</t>
  </si>
  <si>
    <t>MalesSouth LanarkshireMultiple myeloma</t>
  </si>
  <si>
    <t>MalesSouth LanarkshireNon-Hodgkin lymphoma</t>
  </si>
  <si>
    <t>MalesSouth LanarkshireOesophagus</t>
  </si>
  <si>
    <t>MalesSouth LanarkshirePancreas</t>
  </si>
  <si>
    <t>MalesSouth LanarkshireProstate</t>
  </si>
  <si>
    <t>MalesSouth LanarkshireStomach</t>
  </si>
  <si>
    <t>MalesStirlingBladder</t>
  </si>
  <si>
    <t>MalesStirlingHodgkin lymphoma</t>
  </si>
  <si>
    <t>MalesStirlingKidney and unspecified urinary organs</t>
  </si>
  <si>
    <t>MalesStirlingLeukaemia - Acute Myeloid</t>
  </si>
  <si>
    <t>MalesStirlingLeukaemia - Chronic Lymphocytic</t>
  </si>
  <si>
    <t>MalesStirlingLiver</t>
  </si>
  <si>
    <t>MalesStirlingLung</t>
  </si>
  <si>
    <t>MalesStirlingMalignant Melanoma</t>
  </si>
  <si>
    <t>MalesStirlingMultiple myeloma</t>
  </si>
  <si>
    <t>MalesStirlingNon-Hodgkin lymphoma</t>
  </si>
  <si>
    <t>MalesStirlingOesophagus</t>
  </si>
  <si>
    <t>MalesStirlingPancreas</t>
  </si>
  <si>
    <t>MalesStirlingProstate</t>
  </si>
  <si>
    <t>MalesStirlingStomach</t>
  </si>
  <si>
    <t>MalesWest DunbartonshireBladder</t>
  </si>
  <si>
    <t>MalesWest DunbartonshireHodgkin lymphoma</t>
  </si>
  <si>
    <t>MalesWest DunbartonshireKidney and unspecified urinary organs</t>
  </si>
  <si>
    <t>MalesWest DunbartonshireLeukaemia - Acute Myeloid</t>
  </si>
  <si>
    <t>MalesWest DunbartonshireLeukaemia - Chronic Lymphocytic</t>
  </si>
  <si>
    <t>MalesWest DunbartonshireLiver</t>
  </si>
  <si>
    <t>MalesWest DunbartonshireLung</t>
  </si>
  <si>
    <t>MalesWest DunbartonshireMalignant Melanoma</t>
  </si>
  <si>
    <t>MalesWest DunbartonshireMultiple myeloma</t>
  </si>
  <si>
    <t>MalesWest DunbartonshireNon-Hodgkin lymphoma</t>
  </si>
  <si>
    <t>MalesWest DunbartonshireOesophagus</t>
  </si>
  <si>
    <t>MalesWest DunbartonshirePancreas</t>
  </si>
  <si>
    <t>MalesWest DunbartonshireProstate</t>
  </si>
  <si>
    <t>MalesWest DunbartonshireStomach</t>
  </si>
  <si>
    <t>MalesWest LothianBladder</t>
  </si>
  <si>
    <t>MalesWest LothianHodgkin lymphoma</t>
  </si>
  <si>
    <t>MalesWest LothianKidney and unspecified urinary organs</t>
  </si>
  <si>
    <t>MalesWest LothianLeukaemia - Acute Myeloid</t>
  </si>
  <si>
    <t>MalesWest LothianLeukaemia - Chronic Lymphocytic</t>
  </si>
  <si>
    <t>MalesWest LothianLiver</t>
  </si>
  <si>
    <t>MalesWest LothianLung</t>
  </si>
  <si>
    <t>MalesWest LothianMalignant Melanoma</t>
  </si>
  <si>
    <t>MalesWest LothianMultiple myeloma</t>
  </si>
  <si>
    <t>MalesWest LothianNon-Hodgkin lymphoma</t>
  </si>
  <si>
    <t>MalesWest LothianOesophagus</t>
  </si>
  <si>
    <t>MalesWest LothianPancreas</t>
  </si>
  <si>
    <t>MalesWest LothianProstate</t>
  </si>
  <si>
    <t>MalesWest LothianStomach</t>
  </si>
  <si>
    <t>FemalesAberdeen CityCentral Nervous System (including Brain)</t>
  </si>
  <si>
    <t>FemalesAberdeen CityColorectal</t>
  </si>
  <si>
    <t>FemalesAberdeen CityHead and neck</t>
  </si>
  <si>
    <t>FemalesAberdeenshireCentral Nervous System (including Brain)</t>
  </si>
  <si>
    <t>FemalesAberdeenshireColorectal</t>
  </si>
  <si>
    <t>FemalesAberdeenshireHead and neck</t>
  </si>
  <si>
    <t>FemalesAngusCentral Nervous System (including Brain)</t>
  </si>
  <si>
    <t>FemalesAngusColorectal</t>
  </si>
  <si>
    <t>FemalesAngusHead and neck</t>
  </si>
  <si>
    <t>FemalesArgyll and ButeCentral Nervous System (including Brain)</t>
  </si>
  <si>
    <t>FemalesArgyll and ButeColorectal</t>
  </si>
  <si>
    <t>FemalesArgyll and ButeHead and neck</t>
  </si>
  <si>
    <t>FemalesCity of EdinburghCentral Nervous System (including Brain)</t>
  </si>
  <si>
    <t>FemalesCity of EdinburghColorectal</t>
  </si>
  <si>
    <t>FemalesCity of EdinburghHead and neck</t>
  </si>
  <si>
    <t>FemalesClackmannanshireCentral Nervous System (including Brain)</t>
  </si>
  <si>
    <t>FemalesClackmannanshireColorectal</t>
  </si>
  <si>
    <t>FemalesClackmannanshireHead and neck</t>
  </si>
  <si>
    <t>FemalesComhairle nan Eilean SiarCentral Nervous System (including Brain)</t>
  </si>
  <si>
    <t>FemalesComhairle nan Eilean SiarColorectal</t>
  </si>
  <si>
    <t>FemalesComhairle nan Eilean SiarHead and neck</t>
  </si>
  <si>
    <t>FemalesDundee CityCentral Nervous System (including Brain)</t>
  </si>
  <si>
    <t>FemalesDundee CityColorectal</t>
  </si>
  <si>
    <t>FemalesDundee CityHead and neck</t>
  </si>
  <si>
    <t>FemalesEast AyrshireCentral Nervous System (including Brain)</t>
  </si>
  <si>
    <t>FemalesEast AyrshireColorectal</t>
  </si>
  <si>
    <t>FemalesEast AyrshireHead and neck</t>
  </si>
  <si>
    <t>FemalesEast DunbartonshireCentral Nervous System (including Brain)</t>
  </si>
  <si>
    <t>FemalesEast DunbartonshireColorectal</t>
  </si>
  <si>
    <t>FemalesEast DunbartonshireHead and neck</t>
  </si>
  <si>
    <t>FemalesEast LothianCentral Nervous System (including Brain)</t>
  </si>
  <si>
    <t>FemalesEast LothianColorectal</t>
  </si>
  <si>
    <t>FemalesEast LothianHead and neck</t>
  </si>
  <si>
    <t>FemalesEast RenfrewshireCentral Nervous System (including Brain)</t>
  </si>
  <si>
    <t>FemalesEast RenfrewshireColorectal</t>
  </si>
  <si>
    <t>FemalesEast RenfrewshireHead and neck</t>
  </si>
  <si>
    <t>FemalesFalkirkCentral Nervous System (including Brain)</t>
  </si>
  <si>
    <t>FemalesFalkirkColorectal</t>
  </si>
  <si>
    <t>FemalesFalkirkHead and neck</t>
  </si>
  <si>
    <t>FemalesGlasgow CityCentral Nervous System (including Brain)</t>
  </si>
  <si>
    <t>FemalesGlasgow CityColorectal</t>
  </si>
  <si>
    <t>FemalesGlasgow CityHead and neck</t>
  </si>
  <si>
    <t>FemalesHighlandCentral Nervous System (including Brain)</t>
  </si>
  <si>
    <t>FemalesHighlandColorectal</t>
  </si>
  <si>
    <t>FemalesHighlandHead and neck</t>
  </si>
  <si>
    <t>FemalesInverclydeCentral Nervous System (including Brain)</t>
  </si>
  <si>
    <t>FemalesInverclydeColorectal</t>
  </si>
  <si>
    <t>FemalesInverclydeHead and neck</t>
  </si>
  <si>
    <t>FemalesMidlothianCentral Nervous System (including Brain)</t>
  </si>
  <si>
    <t>FemalesMidlothianColorectal</t>
  </si>
  <si>
    <t>FemalesMidlothianHead and neck</t>
  </si>
  <si>
    <t>FemalesMorayCentral Nervous System (including Brain)</t>
  </si>
  <si>
    <t>FemalesMorayColorectal</t>
  </si>
  <si>
    <t>FemalesMorayHead and neck</t>
  </si>
  <si>
    <t>FemalesNorth AyrshireCentral Nervous System (including Brain)</t>
  </si>
  <si>
    <t>FemalesNorth AyrshireColorectal</t>
  </si>
  <si>
    <t>FemalesNorth AyrshireHead and neck</t>
  </si>
  <si>
    <t>FemalesNorth LanarkshireCentral Nervous System (including Brain)</t>
  </si>
  <si>
    <t>FemalesNorth LanarkshireColorectal</t>
  </si>
  <si>
    <t>FemalesNorth LanarkshireHead and neck</t>
  </si>
  <si>
    <t>FemalesOrkney IslandsCentral Nervous System (including Brain)</t>
  </si>
  <si>
    <t>FemalesOrkney IslandsColorectal</t>
  </si>
  <si>
    <t>FemalesOrkney IslandsHead and neck</t>
  </si>
  <si>
    <t>FemalesPerth and KinrossCentral Nervous System (including Brain)</t>
  </si>
  <si>
    <t>FemalesPerth and KinrossColorectal</t>
  </si>
  <si>
    <t>FemalesPerth and KinrossHead and neck</t>
  </si>
  <si>
    <t>FemalesRenfrewshireCentral Nervous System (including Brain)</t>
  </si>
  <si>
    <t>FemalesRenfrewshireColorectal</t>
  </si>
  <si>
    <t>FemalesRenfrewshireHead and neck</t>
  </si>
  <si>
    <t>FemalesScottish BordersCentral Nervous System (including Brain)</t>
  </si>
  <si>
    <t>FemalesScottish BordersColorectal</t>
  </si>
  <si>
    <t>FemalesScottish BordersHead and neck</t>
  </si>
  <si>
    <t>FemalesShetland IslandsCentral Nervous System (including Brain)</t>
  </si>
  <si>
    <t>FemalesShetland IslandsColorectal</t>
  </si>
  <si>
    <t>FemalesShetland IslandsHead and neck</t>
  </si>
  <si>
    <t>FemalesSouth AyrshireCentral Nervous System (including Brain)</t>
  </si>
  <si>
    <t>FemalesSouth AyrshireColorectal</t>
  </si>
  <si>
    <t>FemalesSouth AyrshireHead and neck</t>
  </si>
  <si>
    <t>FemalesSouth LanarkshireCentral Nervous System (including Brain)</t>
  </si>
  <si>
    <t>FemalesSouth LanarkshireColorectal</t>
  </si>
  <si>
    <t>FemalesSouth LanarkshireHead and neck</t>
  </si>
  <si>
    <t>FemalesStirlingCentral Nervous System (including Brain)</t>
  </si>
  <si>
    <t>FemalesStirlingColorectal</t>
  </si>
  <si>
    <t>FemalesStirlingHead and neck</t>
  </si>
  <si>
    <t>FemalesWest DunbartonshireCentral Nervous System (including Brain)</t>
  </si>
  <si>
    <t>FemalesWest DunbartonshireColorectal</t>
  </si>
  <si>
    <t>FemalesWest DunbartonshireHead and neck</t>
  </si>
  <si>
    <t>FemalesWest LothianCentral Nervous System (including Brain)</t>
  </si>
  <si>
    <t>FemalesWest LothianColorectal</t>
  </si>
  <si>
    <t>FemalesWest LothianHead and neck</t>
  </si>
  <si>
    <t>MalesAberdeen CityCentral Nervous System (including Brain)</t>
  </si>
  <si>
    <t>MalesAberdeen CityColorectal</t>
  </si>
  <si>
    <t>MalesAberdeen CityHead and neck</t>
  </si>
  <si>
    <t>MalesAberdeenshireCentral Nervous System (including Brain)</t>
  </si>
  <si>
    <t>MalesAberdeenshireColorectal</t>
  </si>
  <si>
    <t>MalesAberdeenshireHead and neck</t>
  </si>
  <si>
    <t>MalesAngusCentral Nervous System (including Brain)</t>
  </si>
  <si>
    <t>MalesAngusColorectal</t>
  </si>
  <si>
    <t>MalesAngusHead and neck</t>
  </si>
  <si>
    <t>MalesArgyll and ButeCentral Nervous System (including Brain)</t>
  </si>
  <si>
    <t>MalesArgyll and ButeColorectal</t>
  </si>
  <si>
    <t>MalesArgyll and ButeHead and neck</t>
  </si>
  <si>
    <t>MalesCity of EdinburghCentral Nervous System (including Brain)</t>
  </si>
  <si>
    <t>MalesCity of EdinburghColorectal</t>
  </si>
  <si>
    <t>MalesCity of EdinburghHead and neck</t>
  </si>
  <si>
    <t>MalesClackmannanshireCentral Nervous System (including Brain)</t>
  </si>
  <si>
    <t>MalesClackmannanshireColorectal</t>
  </si>
  <si>
    <t>MalesClackmannanshireHead and neck</t>
  </si>
  <si>
    <t>MalesComhairle nan Eilean SiarCentral Nervous System (including Brain)</t>
  </si>
  <si>
    <t>MalesComhairle nan Eilean SiarColorectal</t>
  </si>
  <si>
    <t>MalesComhairle nan Eilean SiarHead and neck</t>
  </si>
  <si>
    <t>MalesDundee CityCentral Nervous System (including Brain)</t>
  </si>
  <si>
    <t>MalesDundee CityColorectal</t>
  </si>
  <si>
    <t>MalesDundee CityHead and neck</t>
  </si>
  <si>
    <t>MalesEast AyrshireCentral Nervous System (including Brain)</t>
  </si>
  <si>
    <t>MalesEast AyrshireColorectal</t>
  </si>
  <si>
    <t>MalesEast AyrshireHead and neck</t>
  </si>
  <si>
    <t>MalesEast DunbartonshireCentral Nervous System (including Brain)</t>
  </si>
  <si>
    <t>MalesEast DunbartonshireColorectal</t>
  </si>
  <si>
    <t>MalesEast DunbartonshireHead and neck</t>
  </si>
  <si>
    <t>MalesEast LothianCentral Nervous System (including Brain)</t>
  </si>
  <si>
    <t>MalesEast LothianColorectal</t>
  </si>
  <si>
    <t>MalesEast LothianHead and neck</t>
  </si>
  <si>
    <t>MalesEast RenfrewshireCentral Nervous System (including Brain)</t>
  </si>
  <si>
    <t>MalesEast RenfrewshireColorectal</t>
  </si>
  <si>
    <t>MalesEast RenfrewshireHead and neck</t>
  </si>
  <si>
    <t>MalesFalkirkCentral Nervous System (including Brain)</t>
  </si>
  <si>
    <t>MalesFalkirkColorectal</t>
  </si>
  <si>
    <t>MalesFalkirkHead and neck</t>
  </si>
  <si>
    <t>MalesGlasgow CityCentral Nervous System (including Brain)</t>
  </si>
  <si>
    <t>MalesGlasgow CityColorectal</t>
  </si>
  <si>
    <t>MalesGlasgow CityHead and neck</t>
  </si>
  <si>
    <t>MalesHighlandCentral Nervous System (including Brain)</t>
  </si>
  <si>
    <t>MalesHighlandColorectal</t>
  </si>
  <si>
    <t>MalesHighlandHead and neck</t>
  </si>
  <si>
    <t>MalesInverclydeCentral Nervous System (including Brain)</t>
  </si>
  <si>
    <t>MalesInverclydeColorectal</t>
  </si>
  <si>
    <t>MalesInverclydeHead and neck</t>
  </si>
  <si>
    <t>MalesMidlothianCentral Nervous System (including Brain)</t>
  </si>
  <si>
    <t>MalesMidlothianColorectal</t>
  </si>
  <si>
    <t>MalesMidlothianHead and neck</t>
  </si>
  <si>
    <t>MalesMorayCentral Nervous System (including Brain)</t>
  </si>
  <si>
    <t>MalesMorayColorectal</t>
  </si>
  <si>
    <t>MalesMorayHead and neck</t>
  </si>
  <si>
    <t>MalesNorth AyrshireCentral Nervous System (including Brain)</t>
  </si>
  <si>
    <t>MalesNorth AyrshireColorectal</t>
  </si>
  <si>
    <t>MalesNorth AyrshireHead and neck</t>
  </si>
  <si>
    <t>MalesNorth LanarkshireCentral Nervous System (including Brain)</t>
  </si>
  <si>
    <t>MalesNorth LanarkshireColorectal</t>
  </si>
  <si>
    <t>MalesNorth LanarkshireHead and neck</t>
  </si>
  <si>
    <t>MalesOrkney IslandsCentral Nervous System (including Brain)</t>
  </si>
  <si>
    <t>MalesOrkney IslandsColorectal</t>
  </si>
  <si>
    <t>MalesOrkney IslandsHead and neck</t>
  </si>
  <si>
    <t>MalesPerth and KinrossCentral Nervous System (including Brain)</t>
  </si>
  <si>
    <t>MalesPerth and KinrossColorectal</t>
  </si>
  <si>
    <t>MalesPerth and KinrossHead and neck</t>
  </si>
  <si>
    <t>MalesRenfrewshireCentral Nervous System (including Brain)</t>
  </si>
  <si>
    <t>MalesRenfrewshireColorectal</t>
  </si>
  <si>
    <t>MalesRenfrewshireHead and neck</t>
  </si>
  <si>
    <t>MalesScottish BordersCentral Nervous System (including Brain)</t>
  </si>
  <si>
    <t>MalesScottish BordersColorectal</t>
  </si>
  <si>
    <t>MalesScottish BordersHead and neck</t>
  </si>
  <si>
    <t>MalesShetland IslandsCentral Nervous System (including Brain)</t>
  </si>
  <si>
    <t>MalesShetland IslandsColorectal</t>
  </si>
  <si>
    <t>MalesShetland IslandsHead and neck</t>
  </si>
  <si>
    <t>MalesSouth AyrshireCentral Nervous System (including Brain)</t>
  </si>
  <si>
    <t>MalesSouth AyrshireColorectal</t>
  </si>
  <si>
    <t>MalesSouth AyrshireHead and neck</t>
  </si>
  <si>
    <t>MalesSouth LanarkshireCentral Nervous System (including Brain)</t>
  </si>
  <si>
    <t>MalesSouth LanarkshireColorectal</t>
  </si>
  <si>
    <t>MalesSouth LanarkshireHead and neck</t>
  </si>
  <si>
    <t>MalesStirlingCentral Nervous System (including Brain)</t>
  </si>
  <si>
    <t>MalesStirlingColorectal</t>
  </si>
  <si>
    <t>MalesStirlingHead and neck</t>
  </si>
  <si>
    <t>MalesWest DunbartonshireCentral Nervous System (including Brain)</t>
  </si>
  <si>
    <t>MalesWest DunbartonshireColorectal</t>
  </si>
  <si>
    <t>MalesWest DunbartonshireHead and neck</t>
  </si>
  <si>
    <t>MalesWest LothianCentral Nervous System (including Brain)</t>
  </si>
  <si>
    <t>MalesWest LothianColorectal</t>
  </si>
  <si>
    <t>MalesWest LothianHead and neck</t>
  </si>
  <si>
    <t>FemalesAberdeen CityUterus</t>
  </si>
  <si>
    <t>FemalesAberdeenshireUterus</t>
  </si>
  <si>
    <t>FemalesAngusUterus</t>
  </si>
  <si>
    <t>FemalesArgyll and ButeUterus</t>
  </si>
  <si>
    <t>FemalesCity of EdinburghUterus</t>
  </si>
  <si>
    <t>FemalesClackmannanshireUterus</t>
  </si>
  <si>
    <t>FemalesComhairle nan Eilean SiarUterus</t>
  </si>
  <si>
    <t>FemalesDundee CityUterus</t>
  </si>
  <si>
    <t>FemalesEast AyrshireUterus</t>
  </si>
  <si>
    <t>FemalesEast DunbartonshireUterus</t>
  </si>
  <si>
    <t>FemalesEast LothianUterus</t>
  </si>
  <si>
    <t>FemalesEast RenfrewshireUterus</t>
  </si>
  <si>
    <t>FemalesFalkirkUterus</t>
  </si>
  <si>
    <t>FemalesGlasgow CityUterus</t>
  </si>
  <si>
    <t>FemalesHighlandUterus</t>
  </si>
  <si>
    <t>FemalesInverclydeUterus</t>
  </si>
  <si>
    <t>FemalesMidlothianUterus</t>
  </si>
  <si>
    <t>FemalesMorayUterus</t>
  </si>
  <si>
    <t>FemalesNorth AyrshireUterus</t>
  </si>
  <si>
    <t>FemalesNorth LanarkshireUterus</t>
  </si>
  <si>
    <t>FemalesOrkney IslandsUterus</t>
  </si>
  <si>
    <t>FemalesPerth and KinrossUterus</t>
  </si>
  <si>
    <t>FemalesRenfrewshireUterus</t>
  </si>
  <si>
    <t>FemalesScottish BordersUterus</t>
  </si>
  <si>
    <t>FemalesShetland IslandsUterus</t>
  </si>
  <si>
    <t>FemalesSouth AyrshireUterus</t>
  </si>
  <si>
    <t>FemalesSouth LanarkshireUterus</t>
  </si>
  <si>
    <t>FemalesStirlingUterus</t>
  </si>
  <si>
    <t>FemalesWest DunbartonshireUterus</t>
  </si>
  <si>
    <t>FemalesWest LothianUterus</t>
  </si>
  <si>
    <t>PersonsAberdeen CityBreast</t>
  </si>
  <si>
    <t>PersonsAberdeen CityCentral Nervous System (including Brain)</t>
  </si>
  <si>
    <t>PersonsAberdeen CityCervix</t>
  </si>
  <si>
    <t>PersonsAberdeen CityColorectal</t>
  </si>
  <si>
    <t>PersonsAberdeen CityHead and neck</t>
  </si>
  <si>
    <t>PersonsAberdeen CityHodgkin lymphoma</t>
  </si>
  <si>
    <t>PersonsAberdeen CityKidney and unspecified urinary organs</t>
  </si>
  <si>
    <t>PersonsAberdeen CityLeukaemia - Acute Myeloid</t>
  </si>
  <si>
    <t>PersonsAberdeen CityLeukaemia - Chronic Lymphocytic</t>
  </si>
  <si>
    <t>PersonsAberdeen CityLiver</t>
  </si>
  <si>
    <t>PersonsAberdeen CityLung</t>
  </si>
  <si>
    <t>PersonsAberdeen CityMalignant Melanoma</t>
  </si>
  <si>
    <t>PersonsAberdeen CityMultiple myeloma</t>
  </si>
  <si>
    <t>PersonsAberdeen CityNon-Hodgkin lymphoma</t>
  </si>
  <si>
    <t>PersonsAberdeen CityOesophagus</t>
  </si>
  <si>
    <t>PersonsAberdeen CityOvary</t>
  </si>
  <si>
    <t>PersonsAberdeen CityPancreas</t>
  </si>
  <si>
    <t>PersonsAberdeen CityProstate</t>
  </si>
  <si>
    <t>PersonsAberdeen CityStomach</t>
  </si>
  <si>
    <t>PersonsAberdeen CityUterus</t>
  </si>
  <si>
    <t>PersonsAberdeen CityBladder</t>
  </si>
  <si>
    <t>PersonsAberdeenshireBladder</t>
  </si>
  <si>
    <t>PersonsAberdeenshireBreast</t>
  </si>
  <si>
    <t>PersonsAberdeenshireCentral Nervous System (including Brain)</t>
  </si>
  <si>
    <t>PersonsAberdeenshireCervix</t>
  </si>
  <si>
    <t>PersonsAberdeenshireColorectal</t>
  </si>
  <si>
    <t>PersonsAberdeenshireHead and neck</t>
  </si>
  <si>
    <t>PersonsAberdeenshireHodgkin lymphoma</t>
  </si>
  <si>
    <t>PersonsAberdeenshireKidney and unspecified urinary organs</t>
  </si>
  <si>
    <t>PersonsAberdeenshireLeukaemia - Acute Myeloid</t>
  </si>
  <si>
    <t>PersonsAberdeenshireLeukaemia - Chronic Lymphocytic</t>
  </si>
  <si>
    <t>PersonsAberdeenshireLiver</t>
  </si>
  <si>
    <t>PersonsAberdeenshireLung</t>
  </si>
  <si>
    <t>PersonsAberdeenshireMalignant Melanoma</t>
  </si>
  <si>
    <t>PersonsAberdeenshireMultiple myeloma</t>
  </si>
  <si>
    <t>PersonsAberdeenshireNon-Hodgkin lymphoma</t>
  </si>
  <si>
    <t>PersonsAberdeenshireOesophagus</t>
  </si>
  <si>
    <t>PersonsAberdeenshireOvary</t>
  </si>
  <si>
    <t>PersonsAberdeenshirePancreas</t>
  </si>
  <si>
    <t>PersonsAberdeenshireProstate</t>
  </si>
  <si>
    <t>PersonsAberdeenshireStomach</t>
  </si>
  <si>
    <t>PersonsAberdeenshireUterus</t>
  </si>
  <si>
    <t>PersonsAngusBladder</t>
  </si>
  <si>
    <t>PersonsAngusBreast</t>
  </si>
  <si>
    <t>PersonsAngusCentral Nervous System (including Brain)</t>
  </si>
  <si>
    <t>PersonsAngusCervix</t>
  </si>
  <si>
    <t>PersonsAngusColorectal</t>
  </si>
  <si>
    <t>PersonsAngusHead and neck</t>
  </si>
  <si>
    <t>PersonsAngusHodgkin lymphoma</t>
  </si>
  <si>
    <t>PersonsAngusKidney and unspecified urinary organs</t>
  </si>
  <si>
    <t>PersonsAngusLeukaemia - Acute Myeloid</t>
  </si>
  <si>
    <t>PersonsAngusLeukaemia - Chronic Lymphocytic</t>
  </si>
  <si>
    <t>PersonsAngusLiver</t>
  </si>
  <si>
    <t>PersonsAngusLung</t>
  </si>
  <si>
    <t>PersonsAngusMalignant Melanoma</t>
  </si>
  <si>
    <t>PersonsAngusMultiple myeloma</t>
  </si>
  <si>
    <t>PersonsAngusNon-Hodgkin lymphoma</t>
  </si>
  <si>
    <t>PersonsAngusOesophagus</t>
  </si>
  <si>
    <t>PersonsAngusOvary</t>
  </si>
  <si>
    <t>PersonsAngusPancreas</t>
  </si>
  <si>
    <t>PersonsAngusProstate</t>
  </si>
  <si>
    <t>PersonsAngusStomach</t>
  </si>
  <si>
    <t>PersonsAngusUterus</t>
  </si>
  <si>
    <t>PersonsArgyll and ButeBladder</t>
  </si>
  <si>
    <t>PersonsArgyll and ButeBreast</t>
  </si>
  <si>
    <t>PersonsArgyll and ButeCentral Nervous System (including Brain)</t>
  </si>
  <si>
    <t>PersonsArgyll and ButeCervix</t>
  </si>
  <si>
    <t>PersonsArgyll and ButeColorectal</t>
  </si>
  <si>
    <t>PersonsArgyll and ButeHead and neck</t>
  </si>
  <si>
    <t>PersonsArgyll and ButeHodgkin lymphoma</t>
  </si>
  <si>
    <t>PersonsArgyll and ButeKidney and unspecified urinary organs</t>
  </si>
  <si>
    <t>PersonsArgyll and ButeLeukaemia - Acute Myeloid</t>
  </si>
  <si>
    <t>PersonsArgyll and ButeLeukaemia - Chronic Lymphocytic</t>
  </si>
  <si>
    <t>PersonsArgyll and ButeLiver</t>
  </si>
  <si>
    <t>PersonsArgyll and ButeLung</t>
  </si>
  <si>
    <t>PersonsArgyll and ButeMalignant Melanoma</t>
  </si>
  <si>
    <t>PersonsArgyll and ButeMultiple myeloma</t>
  </si>
  <si>
    <t>PersonsArgyll and ButeNon-Hodgkin lymphoma</t>
  </si>
  <si>
    <t>PersonsArgyll and ButeOesophagus</t>
  </si>
  <si>
    <t>PersonsArgyll and ButeOvary</t>
  </si>
  <si>
    <t>PersonsArgyll and ButePancreas</t>
  </si>
  <si>
    <t>PersonsArgyll and ButeProstate</t>
  </si>
  <si>
    <t>PersonsArgyll and ButeStomach</t>
  </si>
  <si>
    <t>PersonsArgyll and ButeUterus</t>
  </si>
  <si>
    <t>PersonsCity of EdinburghBladder</t>
  </si>
  <si>
    <t>PersonsCity of EdinburghBreast</t>
  </si>
  <si>
    <t>PersonsCity of EdinburghCentral Nervous System (including Brain)</t>
  </si>
  <si>
    <t>PersonsCity of EdinburghCervix</t>
  </si>
  <si>
    <t>PersonsCity of EdinburghColorectal</t>
  </si>
  <si>
    <t>PersonsCity of EdinburghHead and neck</t>
  </si>
  <si>
    <t>PersonsCity of EdinburghHodgkin lymphoma</t>
  </si>
  <si>
    <t>PersonsCity of EdinburghKidney and unspecified urinary organs</t>
  </si>
  <si>
    <t>PersonsCity of EdinburghLeukaemia - Acute Myeloid</t>
  </si>
  <si>
    <t>PersonsCity of EdinburghLeukaemia - Chronic Lymphocytic</t>
  </si>
  <si>
    <t>PersonsCity of EdinburghLiver</t>
  </si>
  <si>
    <t>PersonsCity of EdinburghLung</t>
  </si>
  <si>
    <t>PersonsCity of EdinburghMalignant Melanoma</t>
  </si>
  <si>
    <t>PersonsCity of EdinburghMultiple myeloma</t>
  </si>
  <si>
    <t>PersonsCity of EdinburghNon-Hodgkin lymphoma</t>
  </si>
  <si>
    <t>PersonsCity of EdinburghOesophagus</t>
  </si>
  <si>
    <t>PersonsCity of EdinburghOvary</t>
  </si>
  <si>
    <t>PersonsCity of EdinburghPancreas</t>
  </si>
  <si>
    <t>PersonsCity of EdinburghProstate</t>
  </si>
  <si>
    <t>PersonsCity of EdinburghStomach</t>
  </si>
  <si>
    <t>PersonsCity of EdinburghUterus</t>
  </si>
  <si>
    <t>PersonsClackmannanshireBladder</t>
  </si>
  <si>
    <t>PersonsClackmannanshireBreast</t>
  </si>
  <si>
    <t>PersonsClackmannanshireCentral Nervous System (including Brain)</t>
  </si>
  <si>
    <t>PersonsClackmannanshireCervix</t>
  </si>
  <si>
    <t>PersonsClackmannanshireColorectal</t>
  </si>
  <si>
    <t>PersonsClackmannanshireHead and neck</t>
  </si>
  <si>
    <t>PersonsClackmannanshireHodgkin lymphoma</t>
  </si>
  <si>
    <t>PersonsClackmannanshireKidney and unspecified urinary organs</t>
  </si>
  <si>
    <t>PersonsClackmannanshireLeukaemia - Acute Myeloid</t>
  </si>
  <si>
    <t>PersonsClackmannanshireLeukaemia - Chronic Lymphocytic</t>
  </si>
  <si>
    <t>PersonsClackmannanshireLiver</t>
  </si>
  <si>
    <t>PersonsClackmannanshireLung</t>
  </si>
  <si>
    <t>PersonsClackmannanshireMalignant Melanoma</t>
  </si>
  <si>
    <t>PersonsClackmannanshireMultiple myeloma</t>
  </si>
  <si>
    <t>PersonsClackmannanshireNon-Hodgkin lymphoma</t>
  </si>
  <si>
    <t>PersonsClackmannanshireOesophagus</t>
  </si>
  <si>
    <t>PersonsClackmannanshireOvary</t>
  </si>
  <si>
    <t>PersonsClackmannanshirePancreas</t>
  </si>
  <si>
    <t>PersonsClackmannanshireProstate</t>
  </si>
  <si>
    <t>PersonsClackmannanshireStomach</t>
  </si>
  <si>
    <t>PersonsClackmannanshireUterus</t>
  </si>
  <si>
    <t>PersonsComhairle nan Eilean SiarBladder</t>
  </si>
  <si>
    <t>PersonsComhairle nan Eilean SiarBreast</t>
  </si>
  <si>
    <t>PersonsComhairle nan Eilean SiarCentral Nervous System (including Brain)</t>
  </si>
  <si>
    <t>PersonsComhairle nan Eilean SiarCervix</t>
  </si>
  <si>
    <t>PersonsComhairle nan Eilean SiarColorectal</t>
  </si>
  <si>
    <t>PersonsComhairle nan Eilean SiarHead and neck</t>
  </si>
  <si>
    <t>PersonsComhairle nan Eilean SiarHodgkin lymphoma</t>
  </si>
  <si>
    <t>PersonsComhairle nan Eilean SiarKidney and unspecified urinary organs</t>
  </si>
  <si>
    <t>PersonsComhairle nan Eilean SiarLeukaemia - Acute Myeloid</t>
  </si>
  <si>
    <t>PersonsComhairle nan Eilean SiarLeukaemia - Chronic Lymphocytic</t>
  </si>
  <si>
    <t>PersonsComhairle nan Eilean SiarLiver</t>
  </si>
  <si>
    <t>PersonsComhairle nan Eilean SiarLung</t>
  </si>
  <si>
    <t>PersonsComhairle nan Eilean SiarMalignant Melanoma</t>
  </si>
  <si>
    <t>PersonsComhairle nan Eilean SiarMultiple myeloma</t>
  </si>
  <si>
    <t>PersonsComhairle nan Eilean SiarNon-Hodgkin lymphoma</t>
  </si>
  <si>
    <t>PersonsComhairle nan Eilean SiarOesophagus</t>
  </si>
  <si>
    <t>PersonsComhairle nan Eilean SiarOvary</t>
  </si>
  <si>
    <t>PersonsComhairle nan Eilean SiarPancreas</t>
  </si>
  <si>
    <t>PersonsComhairle nan Eilean SiarProstate</t>
  </si>
  <si>
    <t>PersonsComhairle nan Eilean SiarStomach</t>
  </si>
  <si>
    <t>PersonsComhairle nan Eilean SiarUterus</t>
  </si>
  <si>
    <t>PersonsDundee CityBladder</t>
  </si>
  <si>
    <t>PersonsDundee CityBreast</t>
  </si>
  <si>
    <t>PersonsDundee CityCentral Nervous System (including Brain)</t>
  </si>
  <si>
    <t>PersonsDundee CityCervix</t>
  </si>
  <si>
    <t>PersonsDundee CityColorectal</t>
  </si>
  <si>
    <t>PersonsDundee CityHead and neck</t>
  </si>
  <si>
    <t>PersonsDundee CityHodgkin lymphoma</t>
  </si>
  <si>
    <t>PersonsDundee CityKidney and unspecified urinary organs</t>
  </si>
  <si>
    <t>PersonsDundee CityLeukaemia - Acute Myeloid</t>
  </si>
  <si>
    <t>PersonsDundee CityLeukaemia - Chronic Lymphocytic</t>
  </si>
  <si>
    <t>PersonsDundee CityLiver</t>
  </si>
  <si>
    <t>PersonsDundee CityLung</t>
  </si>
  <si>
    <t>PersonsDundee CityMalignant Melanoma</t>
  </si>
  <si>
    <t>PersonsDundee CityMultiple myeloma</t>
  </si>
  <si>
    <t>PersonsDundee CityNon-Hodgkin lymphoma</t>
  </si>
  <si>
    <t>PersonsDundee CityOesophagus</t>
  </si>
  <si>
    <t>PersonsDundee CityOvary</t>
  </si>
  <si>
    <t>PersonsDundee CityPancreas</t>
  </si>
  <si>
    <t>PersonsDundee CityProstate</t>
  </si>
  <si>
    <t>PersonsDundee CityStomach</t>
  </si>
  <si>
    <t>PersonsDundee CityUterus</t>
  </si>
  <si>
    <t>PersonsEast AyrshireBladder</t>
  </si>
  <si>
    <t>PersonsEast AyrshireBreast</t>
  </si>
  <si>
    <t>PersonsEast AyrshireCentral Nervous System (including Brain)</t>
  </si>
  <si>
    <t>PersonsEast AyrshireCervix</t>
  </si>
  <si>
    <t>PersonsEast AyrshireColorectal</t>
  </si>
  <si>
    <t>PersonsEast AyrshireHead and neck</t>
  </si>
  <si>
    <t>PersonsEast AyrshireHodgkin lymphoma</t>
  </si>
  <si>
    <t>PersonsEast AyrshireKidney and unspecified urinary organs</t>
  </si>
  <si>
    <t>PersonsEast AyrshireLeukaemia - Acute Myeloid</t>
  </si>
  <si>
    <t>PersonsEast AyrshireLeukaemia - Chronic Lymphocytic</t>
  </si>
  <si>
    <t>PersonsEast AyrshireLiver</t>
  </si>
  <si>
    <t>PersonsEast AyrshireLung</t>
  </si>
  <si>
    <t>PersonsEast AyrshireMalignant Melanoma</t>
  </si>
  <si>
    <t>PersonsEast AyrshireMultiple myeloma</t>
  </si>
  <si>
    <t>PersonsEast AyrshireNon-Hodgkin lymphoma</t>
  </si>
  <si>
    <t>PersonsEast AyrshireOesophagus</t>
  </si>
  <si>
    <t>PersonsEast AyrshireOvary</t>
  </si>
  <si>
    <t>PersonsEast AyrshirePancreas</t>
  </si>
  <si>
    <t>PersonsEast AyrshireProstate</t>
  </si>
  <si>
    <t>PersonsEast AyrshireStomach</t>
  </si>
  <si>
    <t>PersonsEast AyrshireUterus</t>
  </si>
  <si>
    <t>PersonsEast DunbartonshireBladder</t>
  </si>
  <si>
    <t>PersonsEast DunbartonshireBreast</t>
  </si>
  <si>
    <t>PersonsEast DunbartonshireCentral Nervous System (including Brain)</t>
  </si>
  <si>
    <t>PersonsEast DunbartonshireCervix</t>
  </si>
  <si>
    <t>PersonsEast DunbartonshireColorectal</t>
  </si>
  <si>
    <t>PersonsEast DunbartonshireHead and neck</t>
  </si>
  <si>
    <t>PersonsEast DunbartonshireHodgkin lymphoma</t>
  </si>
  <si>
    <t>PersonsEast DunbartonshireKidney and unspecified urinary organs</t>
  </si>
  <si>
    <t>PersonsEast DunbartonshireLeukaemia - Acute Myeloid</t>
  </si>
  <si>
    <t>PersonsEast DunbartonshireLeukaemia - Chronic Lymphocytic</t>
  </si>
  <si>
    <t>PersonsEast DunbartonshireLiver</t>
  </si>
  <si>
    <t>PersonsEast DunbartonshireLung</t>
  </si>
  <si>
    <t>PersonsEast DunbartonshireMalignant Melanoma</t>
  </si>
  <si>
    <t>PersonsEast DunbartonshireMultiple myeloma</t>
  </si>
  <si>
    <t>PersonsEast DunbartonshireNon-Hodgkin lymphoma</t>
  </si>
  <si>
    <t>PersonsEast DunbartonshireOesophagus</t>
  </si>
  <si>
    <t>PersonsEast DunbartonshireOvary</t>
  </si>
  <si>
    <t>PersonsEast DunbartonshirePancreas</t>
  </si>
  <si>
    <t>PersonsEast DunbartonshireProstate</t>
  </si>
  <si>
    <t>PersonsEast DunbartonshireStomach</t>
  </si>
  <si>
    <t>PersonsEast DunbartonshireUterus</t>
  </si>
  <si>
    <t>PersonsEast LothianBladder</t>
  </si>
  <si>
    <t>PersonsEast LothianBreast</t>
  </si>
  <si>
    <t>PersonsEast LothianCentral Nervous System (including Brain)</t>
  </si>
  <si>
    <t>PersonsEast LothianCervix</t>
  </si>
  <si>
    <t>PersonsEast LothianColorectal</t>
  </si>
  <si>
    <t>PersonsEast LothianHead and neck</t>
  </si>
  <si>
    <t>PersonsEast LothianHodgkin lymphoma</t>
  </si>
  <si>
    <t>PersonsEast LothianKidney and unspecified urinary organs</t>
  </si>
  <si>
    <t>PersonsEast LothianLeukaemia - Acute Myeloid</t>
  </si>
  <si>
    <t>PersonsEast LothianLeukaemia - Chronic Lymphocytic</t>
  </si>
  <si>
    <t>PersonsEast LothianLiver</t>
  </si>
  <si>
    <t>PersonsEast LothianLung</t>
  </si>
  <si>
    <t>PersonsEast LothianMalignant Melanoma</t>
  </si>
  <si>
    <t>PersonsEast LothianMultiple myeloma</t>
  </si>
  <si>
    <t>PersonsEast LothianNon-Hodgkin lymphoma</t>
  </si>
  <si>
    <t>PersonsEast LothianOesophagus</t>
  </si>
  <si>
    <t>PersonsEast LothianOvary</t>
  </si>
  <si>
    <t>PersonsEast LothianPancreas</t>
  </si>
  <si>
    <t>PersonsEast LothianProstate</t>
  </si>
  <si>
    <t>PersonsEast LothianStomach</t>
  </si>
  <si>
    <t>PersonsEast LothianUterus</t>
  </si>
  <si>
    <t>PersonsEast RenfrewshireBladder</t>
  </si>
  <si>
    <t>PersonsEast RenfrewshireBreast</t>
  </si>
  <si>
    <t>PersonsEast RenfrewshireCentral Nervous System (including Brain)</t>
  </si>
  <si>
    <t>PersonsEast RenfrewshireCervix</t>
  </si>
  <si>
    <t>PersonsEast RenfrewshireColorectal</t>
  </si>
  <si>
    <t>PersonsEast RenfrewshireHead and neck</t>
  </si>
  <si>
    <t>PersonsEast RenfrewshireHodgkin lymphoma</t>
  </si>
  <si>
    <t>PersonsEast RenfrewshireKidney and unspecified urinary organs</t>
  </si>
  <si>
    <t>PersonsEast RenfrewshireLeukaemia - Acute Myeloid</t>
  </si>
  <si>
    <t>PersonsEast RenfrewshireLeukaemia - Chronic Lymphocytic</t>
  </si>
  <si>
    <t>PersonsEast RenfrewshireLiver</t>
  </si>
  <si>
    <t>PersonsEast RenfrewshireLung</t>
  </si>
  <si>
    <t>PersonsEast RenfrewshireMalignant Melanoma</t>
  </si>
  <si>
    <t>PersonsEast RenfrewshireMultiple myeloma</t>
  </si>
  <si>
    <t>PersonsEast RenfrewshireNon-Hodgkin lymphoma</t>
  </si>
  <si>
    <t>PersonsEast RenfrewshireOesophagus</t>
  </si>
  <si>
    <t>PersonsEast RenfrewshireOvary</t>
  </si>
  <si>
    <t>PersonsEast RenfrewshirePancreas</t>
  </si>
  <si>
    <t>PersonsEast RenfrewshireProstate</t>
  </si>
  <si>
    <t>PersonsEast RenfrewshireStomach</t>
  </si>
  <si>
    <t>PersonsEast RenfrewshireUterus</t>
  </si>
  <si>
    <t>PersonsFalkirkBladder</t>
  </si>
  <si>
    <t>PersonsFalkirkBreast</t>
  </si>
  <si>
    <t>PersonsFalkirkCentral Nervous System (including Brain)</t>
  </si>
  <si>
    <t>PersonsFalkirkCervix</t>
  </si>
  <si>
    <t>PersonsFalkirkColorectal</t>
  </si>
  <si>
    <t>PersonsFalkirkHead and neck</t>
  </si>
  <si>
    <t>PersonsFalkirkHodgkin lymphoma</t>
  </si>
  <si>
    <t>PersonsFalkirkKidney and unspecified urinary organs</t>
  </si>
  <si>
    <t>PersonsFalkirkLeukaemia - Acute Myeloid</t>
  </si>
  <si>
    <t>PersonsFalkirkLeukaemia - Chronic Lymphocytic</t>
  </si>
  <si>
    <t>PersonsFalkirkLiver</t>
  </si>
  <si>
    <t>PersonsFalkirkLung</t>
  </si>
  <si>
    <t>PersonsFalkirkMalignant Melanoma</t>
  </si>
  <si>
    <t>PersonsFalkirkMultiple myeloma</t>
  </si>
  <si>
    <t>PersonsFalkirkNon-Hodgkin lymphoma</t>
  </si>
  <si>
    <t>PersonsFalkirkOesophagus</t>
  </si>
  <si>
    <t>PersonsFalkirkOvary</t>
  </si>
  <si>
    <t>PersonsFalkirkPancreas</t>
  </si>
  <si>
    <t>PersonsFalkirkProstate</t>
  </si>
  <si>
    <t>PersonsFalkirkStomach</t>
  </si>
  <si>
    <t>PersonsFalkirkUterus</t>
  </si>
  <si>
    <t>PersonsGlasgow CityBladder</t>
  </si>
  <si>
    <t>PersonsGlasgow CityBreast</t>
  </si>
  <si>
    <t>PersonsGlasgow CityCentral Nervous System (including Brain)</t>
  </si>
  <si>
    <t>PersonsGlasgow CityCervix</t>
  </si>
  <si>
    <t>PersonsGlasgow CityColorectal</t>
  </si>
  <si>
    <t>PersonsGlasgow CityHead and neck</t>
  </si>
  <si>
    <t>PersonsGlasgow CityHodgkin lymphoma</t>
  </si>
  <si>
    <t>PersonsGlasgow CityKidney and unspecified urinary organs</t>
  </si>
  <si>
    <t>PersonsGlasgow CityLeukaemia - Acute Myeloid</t>
  </si>
  <si>
    <t>PersonsGlasgow CityLeukaemia - Chronic Lymphocytic</t>
  </si>
  <si>
    <t>PersonsGlasgow CityLiver</t>
  </si>
  <si>
    <t>PersonsGlasgow CityLung</t>
  </si>
  <si>
    <t>PersonsGlasgow CityMalignant Melanoma</t>
  </si>
  <si>
    <t>PersonsGlasgow CityMultiple myeloma</t>
  </si>
  <si>
    <t>PersonsGlasgow CityNon-Hodgkin lymphoma</t>
  </si>
  <si>
    <t>PersonsGlasgow CityOesophagus</t>
  </si>
  <si>
    <t>PersonsGlasgow CityOvary</t>
  </si>
  <si>
    <t>PersonsGlasgow CityPancreas</t>
  </si>
  <si>
    <t>PersonsGlasgow CityProstate</t>
  </si>
  <si>
    <t>PersonsGlasgow CityStomach</t>
  </si>
  <si>
    <t>PersonsGlasgow CityUterus</t>
  </si>
  <si>
    <t>PersonsHighlandBladder</t>
  </si>
  <si>
    <t>PersonsHighlandBreast</t>
  </si>
  <si>
    <t>PersonsHighlandCentral Nervous System (including Brain)</t>
  </si>
  <si>
    <t>PersonsHighlandCervix</t>
  </si>
  <si>
    <t>PersonsHighlandColorectal</t>
  </si>
  <si>
    <t>PersonsHighlandHead and neck</t>
  </si>
  <si>
    <t>PersonsHighlandHodgkin lymphoma</t>
  </si>
  <si>
    <t>PersonsHighlandKidney and unspecified urinary organs</t>
  </si>
  <si>
    <t>PersonsHighlandLeukaemia - Acute Myeloid</t>
  </si>
  <si>
    <t>PersonsHighlandLeukaemia - Chronic Lymphocytic</t>
  </si>
  <si>
    <t>PersonsHighlandLiver</t>
  </si>
  <si>
    <t>PersonsHighlandLung</t>
  </si>
  <si>
    <t>PersonsHighlandMalignant Melanoma</t>
  </si>
  <si>
    <t>PersonsHighlandMultiple myeloma</t>
  </si>
  <si>
    <t>PersonsHighlandNon-Hodgkin lymphoma</t>
  </si>
  <si>
    <t>PersonsHighlandOesophagus</t>
  </si>
  <si>
    <t>PersonsHighlandOvary</t>
  </si>
  <si>
    <t>PersonsHighlandPancreas</t>
  </si>
  <si>
    <t>PersonsHighlandProstate</t>
  </si>
  <si>
    <t>PersonsHighlandStomach</t>
  </si>
  <si>
    <t>PersonsHighlandUterus</t>
  </si>
  <si>
    <t>PersonsInverclydeBladder</t>
  </si>
  <si>
    <t>PersonsInverclydeBreast</t>
  </si>
  <si>
    <t>PersonsInverclydeCentral Nervous System (including Brain)</t>
  </si>
  <si>
    <t>PersonsInverclydeCervix</t>
  </si>
  <si>
    <t>PersonsInverclydeColorectal</t>
  </si>
  <si>
    <t>PersonsInverclydeHead and neck</t>
  </si>
  <si>
    <t>PersonsInverclydeHodgkin lymphoma</t>
  </si>
  <si>
    <t>PersonsInverclydeKidney and unspecified urinary organs</t>
  </si>
  <si>
    <t>PersonsInverclydeLeukaemia - Acute Myeloid</t>
  </si>
  <si>
    <t>PersonsInverclydeLeukaemia - Chronic Lymphocytic</t>
  </si>
  <si>
    <t>PersonsInverclydeLiver</t>
  </si>
  <si>
    <t>PersonsInverclydeLung</t>
  </si>
  <si>
    <t>PersonsInverclydeMalignant Melanoma</t>
  </si>
  <si>
    <t>PersonsInverclydeMultiple myeloma</t>
  </si>
  <si>
    <t>PersonsInverclydeNon-Hodgkin lymphoma</t>
  </si>
  <si>
    <t>PersonsInverclydeOesophagus</t>
  </si>
  <si>
    <t>PersonsInverclydeOvary</t>
  </si>
  <si>
    <t>PersonsInverclydePancreas</t>
  </si>
  <si>
    <t>PersonsInverclydeProstate</t>
  </si>
  <si>
    <t>PersonsInverclydeStomach</t>
  </si>
  <si>
    <t>PersonsInverclydeUterus</t>
  </si>
  <si>
    <t>PersonsMidlothianBladder</t>
  </si>
  <si>
    <t>PersonsMidlothianBreast</t>
  </si>
  <si>
    <t>PersonsMidlothianCentral Nervous System (including Brain)</t>
  </si>
  <si>
    <t>PersonsMidlothianCervix</t>
  </si>
  <si>
    <t>PersonsMidlothianColorectal</t>
  </si>
  <si>
    <t>PersonsMidlothianHead and neck</t>
  </si>
  <si>
    <t>PersonsMidlothianHodgkin lymphoma</t>
  </si>
  <si>
    <t>PersonsMidlothianKidney and unspecified urinary organs</t>
  </si>
  <si>
    <t>PersonsMidlothianLeukaemia - Acute Myeloid</t>
  </si>
  <si>
    <t>PersonsMidlothianLeukaemia - Chronic Lymphocytic</t>
  </si>
  <si>
    <t>PersonsMidlothianLiver</t>
  </si>
  <si>
    <t>PersonsMidlothianLung</t>
  </si>
  <si>
    <t>PersonsMidlothianMalignant Melanoma</t>
  </si>
  <si>
    <t>PersonsMidlothianMultiple myeloma</t>
  </si>
  <si>
    <t>PersonsMidlothianNon-Hodgkin lymphoma</t>
  </si>
  <si>
    <t>PersonsMidlothianOesophagus</t>
  </si>
  <si>
    <t>PersonsMidlothianOvary</t>
  </si>
  <si>
    <t>PersonsMidlothianPancreas</t>
  </si>
  <si>
    <t>PersonsMidlothianProstate</t>
  </si>
  <si>
    <t>PersonsMidlothianStomach</t>
  </si>
  <si>
    <t>PersonsMidlothianUterus</t>
  </si>
  <si>
    <t>PersonsMorayBladder</t>
  </si>
  <si>
    <t>PersonsMorayBreast</t>
  </si>
  <si>
    <t>PersonsMorayCentral Nervous System (including Brain)</t>
  </si>
  <si>
    <t>PersonsMorayCervix</t>
  </si>
  <si>
    <t>PersonsMorayColorectal</t>
  </si>
  <si>
    <t>PersonsMorayHead and neck</t>
  </si>
  <si>
    <t>PersonsMorayHodgkin lymphoma</t>
  </si>
  <si>
    <t>PersonsMorayKidney and unspecified urinary organs</t>
  </si>
  <si>
    <t>PersonsMorayLeukaemia - Acute Myeloid</t>
  </si>
  <si>
    <t>PersonsMorayLeukaemia - Chronic Lymphocytic</t>
  </si>
  <si>
    <t>PersonsMorayLiver</t>
  </si>
  <si>
    <t>PersonsMorayLung</t>
  </si>
  <si>
    <t>PersonsMorayMalignant Melanoma</t>
  </si>
  <si>
    <t>PersonsMorayMultiple myeloma</t>
  </si>
  <si>
    <t>PersonsMorayNon-Hodgkin lymphoma</t>
  </si>
  <si>
    <t>PersonsMorayOesophagus</t>
  </si>
  <si>
    <t>PersonsMorayOvary</t>
  </si>
  <si>
    <t>PersonsMorayPancreas</t>
  </si>
  <si>
    <t>PersonsMorayProstate</t>
  </si>
  <si>
    <t>PersonsMorayStomach</t>
  </si>
  <si>
    <t>PersonsMorayUterus</t>
  </si>
  <si>
    <t>PersonsNorth AyrshireBladder</t>
  </si>
  <si>
    <t>PersonsNorth AyrshireBreast</t>
  </si>
  <si>
    <t>PersonsNorth AyrshireCentral Nervous System (including Brain)</t>
  </si>
  <si>
    <t>PersonsNorth AyrshireCervix</t>
  </si>
  <si>
    <t>PersonsNorth AyrshireColorectal</t>
  </si>
  <si>
    <t>PersonsNorth AyrshireHead and neck</t>
  </si>
  <si>
    <t>PersonsNorth AyrshireHodgkin lymphoma</t>
  </si>
  <si>
    <t>PersonsNorth AyrshireKidney and unspecified urinary organs</t>
  </si>
  <si>
    <t>PersonsNorth AyrshireLeukaemia - Acute Myeloid</t>
  </si>
  <si>
    <t>PersonsNorth AyrshireLeukaemia - Chronic Lymphocytic</t>
  </si>
  <si>
    <t>PersonsNorth AyrshireLiver</t>
  </si>
  <si>
    <t>PersonsNorth AyrshireLung</t>
  </si>
  <si>
    <t>PersonsNorth AyrshireMalignant Melanoma</t>
  </si>
  <si>
    <t>PersonsNorth AyrshireMultiple myeloma</t>
  </si>
  <si>
    <t>PersonsNorth AyrshireNon-Hodgkin lymphoma</t>
  </si>
  <si>
    <t>PersonsNorth AyrshireOesophagus</t>
  </si>
  <si>
    <t>PersonsNorth AyrshireOvary</t>
  </si>
  <si>
    <t>PersonsNorth AyrshirePancreas</t>
  </si>
  <si>
    <t>PersonsNorth AyrshireProstate</t>
  </si>
  <si>
    <t>PersonsNorth AyrshireStomach</t>
  </si>
  <si>
    <t>PersonsNorth AyrshireUterus</t>
  </si>
  <si>
    <t>PersonsNorth LanarkshireBladder</t>
  </si>
  <si>
    <t>PersonsNorth LanarkshireBreast</t>
  </si>
  <si>
    <t>PersonsNorth LanarkshireCentral Nervous System (including Brain)</t>
  </si>
  <si>
    <t>PersonsNorth LanarkshireCervix</t>
  </si>
  <si>
    <t>PersonsNorth LanarkshireColorectal</t>
  </si>
  <si>
    <t>PersonsNorth LanarkshireHead and neck</t>
  </si>
  <si>
    <t>PersonsNorth LanarkshireHodgkin lymphoma</t>
  </si>
  <si>
    <t>PersonsNorth LanarkshireKidney and unspecified urinary organs</t>
  </si>
  <si>
    <t>PersonsNorth LanarkshireLeukaemia - Acute Myeloid</t>
  </si>
  <si>
    <t>PersonsNorth LanarkshireLeukaemia - Chronic Lymphocytic</t>
  </si>
  <si>
    <t>PersonsNorth LanarkshireLiver</t>
  </si>
  <si>
    <t>PersonsNorth LanarkshireLung</t>
  </si>
  <si>
    <t>PersonsNorth LanarkshireMalignant Melanoma</t>
  </si>
  <si>
    <t>PersonsNorth LanarkshireMultiple myeloma</t>
  </si>
  <si>
    <t>PersonsNorth LanarkshireNon-Hodgkin lymphoma</t>
  </si>
  <si>
    <t>PersonsNorth LanarkshireOesophagus</t>
  </si>
  <si>
    <t>PersonsNorth LanarkshireOvary</t>
  </si>
  <si>
    <t>PersonsNorth LanarkshirePancreas</t>
  </si>
  <si>
    <t>PersonsNorth LanarkshireProstate</t>
  </si>
  <si>
    <t>PersonsNorth LanarkshireStomach</t>
  </si>
  <si>
    <t>PersonsNorth LanarkshireUterus</t>
  </si>
  <si>
    <t>PersonsOrkney IslandsBladder</t>
  </si>
  <si>
    <t>PersonsOrkney IslandsBreast</t>
  </si>
  <si>
    <t>PersonsOrkney IslandsCentral Nervous System (including Brain)</t>
  </si>
  <si>
    <t>PersonsOrkney IslandsCervix</t>
  </si>
  <si>
    <t>PersonsOrkney IslandsColorectal</t>
  </si>
  <si>
    <t>PersonsOrkney IslandsHead and neck</t>
  </si>
  <si>
    <t>PersonsOrkney IslandsHodgkin lymphoma</t>
  </si>
  <si>
    <t>PersonsOrkney IslandsKidney and unspecified urinary organs</t>
  </si>
  <si>
    <t>PersonsOrkney IslandsLeukaemia - Acute Myeloid</t>
  </si>
  <si>
    <t>PersonsOrkney IslandsLeukaemia - Chronic Lymphocytic</t>
  </si>
  <si>
    <t>PersonsOrkney IslandsLiver</t>
  </si>
  <si>
    <t>PersonsOrkney IslandsLung</t>
  </si>
  <si>
    <t>PersonsOrkney IslandsMalignant Melanoma</t>
  </si>
  <si>
    <t>PersonsOrkney IslandsMultiple myeloma</t>
  </si>
  <si>
    <t>PersonsOrkney IslandsNon-Hodgkin lymphoma</t>
  </si>
  <si>
    <t>PersonsOrkney IslandsOesophagus</t>
  </si>
  <si>
    <t>PersonsOrkney IslandsOvary</t>
  </si>
  <si>
    <t>PersonsOrkney IslandsPancreas</t>
  </si>
  <si>
    <t>PersonsOrkney IslandsProstate</t>
  </si>
  <si>
    <t>PersonsOrkney IslandsStomach</t>
  </si>
  <si>
    <t>PersonsOrkney IslandsUterus</t>
  </si>
  <si>
    <t>PersonsPerth and KinrossBladder</t>
  </si>
  <si>
    <t>PersonsPerth and KinrossBreast</t>
  </si>
  <si>
    <t>PersonsPerth and KinrossCentral Nervous System (including Brain)</t>
  </si>
  <si>
    <t>PersonsPerth and KinrossCervix</t>
  </si>
  <si>
    <t>PersonsPerth and KinrossColorectal</t>
  </si>
  <si>
    <t>PersonsPerth and KinrossHead and neck</t>
  </si>
  <si>
    <t>PersonsPerth and KinrossHodgkin lymphoma</t>
  </si>
  <si>
    <t>PersonsPerth and KinrossKidney and unspecified urinary organs</t>
  </si>
  <si>
    <t>PersonsPerth and KinrossLeukaemia - Acute Myeloid</t>
  </si>
  <si>
    <t>PersonsPerth and KinrossLeukaemia - Chronic Lymphocytic</t>
  </si>
  <si>
    <t>PersonsPerth and KinrossLiver</t>
  </si>
  <si>
    <t>PersonsPerth and KinrossLung</t>
  </si>
  <si>
    <t>PersonsPerth and KinrossMalignant Melanoma</t>
  </si>
  <si>
    <t>PersonsPerth and KinrossMultiple myeloma</t>
  </si>
  <si>
    <t>PersonsPerth and KinrossNon-Hodgkin lymphoma</t>
  </si>
  <si>
    <t>PersonsPerth and KinrossOesophagus</t>
  </si>
  <si>
    <t>PersonsPerth and KinrossOvary</t>
  </si>
  <si>
    <t>PersonsPerth and KinrossPancreas</t>
  </si>
  <si>
    <t>PersonsPerth and KinrossProstate</t>
  </si>
  <si>
    <t>PersonsPerth and KinrossStomach</t>
  </si>
  <si>
    <t>PersonsPerth and KinrossUterus</t>
  </si>
  <si>
    <t>PersonsRenfrewshireBladder</t>
  </si>
  <si>
    <t>PersonsRenfrewshireBreast</t>
  </si>
  <si>
    <t>PersonsRenfrewshireCentral Nervous System (including Brain)</t>
  </si>
  <si>
    <t>PersonsRenfrewshireCervix</t>
  </si>
  <si>
    <t>PersonsRenfrewshireColorectal</t>
  </si>
  <si>
    <t>PersonsRenfrewshireHead and neck</t>
  </si>
  <si>
    <t>PersonsRenfrewshireHodgkin lymphoma</t>
  </si>
  <si>
    <t>PersonsRenfrewshireKidney and unspecified urinary organs</t>
  </si>
  <si>
    <t>PersonsRenfrewshireLeukaemia - Acute Myeloid</t>
  </si>
  <si>
    <t>PersonsRenfrewshireLeukaemia - Chronic Lymphocytic</t>
  </si>
  <si>
    <t>PersonsRenfrewshireLiver</t>
  </si>
  <si>
    <t>PersonsRenfrewshireLung</t>
  </si>
  <si>
    <t>PersonsRenfrewshireMalignant Melanoma</t>
  </si>
  <si>
    <t>PersonsRenfrewshireMultiple myeloma</t>
  </si>
  <si>
    <t>PersonsRenfrewshireNon-Hodgkin lymphoma</t>
  </si>
  <si>
    <t>PersonsRenfrewshireOesophagus</t>
  </si>
  <si>
    <t>PersonsRenfrewshireOvary</t>
  </si>
  <si>
    <t>PersonsRenfrewshirePancreas</t>
  </si>
  <si>
    <t>PersonsRenfrewshireProstate</t>
  </si>
  <si>
    <t>PersonsRenfrewshireStomach</t>
  </si>
  <si>
    <t>PersonsRenfrewshireUterus</t>
  </si>
  <si>
    <t>PersonsScottish BordersBladder</t>
  </si>
  <si>
    <t>PersonsScottish BordersBreast</t>
  </si>
  <si>
    <t>PersonsScottish BordersCentral Nervous System (including Brain)</t>
  </si>
  <si>
    <t>PersonsScottish BordersCervix</t>
  </si>
  <si>
    <t>PersonsScottish BordersColorectal</t>
  </si>
  <si>
    <t>PersonsScottish BordersHead and neck</t>
  </si>
  <si>
    <t>PersonsScottish BordersHodgkin lymphoma</t>
  </si>
  <si>
    <t>PersonsScottish BordersKidney and unspecified urinary organs</t>
  </si>
  <si>
    <t>PersonsScottish BordersLeukaemia - Acute Myeloid</t>
  </si>
  <si>
    <t>PersonsScottish BordersLeukaemia - Chronic Lymphocytic</t>
  </si>
  <si>
    <t>PersonsScottish BordersLiver</t>
  </si>
  <si>
    <t>PersonsScottish BordersLung</t>
  </si>
  <si>
    <t>PersonsScottish BordersMalignant Melanoma</t>
  </si>
  <si>
    <t>PersonsScottish BordersMultiple myeloma</t>
  </si>
  <si>
    <t>PersonsScottish BordersNon-Hodgkin lymphoma</t>
  </si>
  <si>
    <t>PersonsScottish BordersOesophagus</t>
  </si>
  <si>
    <t>PersonsScottish BordersOvary</t>
  </si>
  <si>
    <t>PersonsScottish BordersPancreas</t>
  </si>
  <si>
    <t>PersonsScottish BordersProstate</t>
  </si>
  <si>
    <t>PersonsScottish BordersStomach</t>
  </si>
  <si>
    <t>PersonsScottish BordersUterus</t>
  </si>
  <si>
    <t>PersonsShetland IslandsBladder</t>
  </si>
  <si>
    <t>PersonsShetland IslandsBreast</t>
  </si>
  <si>
    <t>PersonsShetland IslandsCentral Nervous System (including Brain)</t>
  </si>
  <si>
    <t>PersonsShetland IslandsCervix</t>
  </si>
  <si>
    <t>PersonsShetland IslandsColorectal</t>
  </si>
  <si>
    <t>PersonsShetland IslandsHead and neck</t>
  </si>
  <si>
    <t>PersonsShetland IslandsHodgkin lymphoma</t>
  </si>
  <si>
    <t>PersonsShetland IslandsKidney and unspecified urinary organs</t>
  </si>
  <si>
    <t>PersonsShetland IslandsLeukaemia - Acute Myeloid</t>
  </si>
  <si>
    <t>PersonsShetland IslandsLeukaemia - Chronic Lymphocytic</t>
  </si>
  <si>
    <t>PersonsShetland IslandsLiver</t>
  </si>
  <si>
    <t>PersonsShetland IslandsLung</t>
  </si>
  <si>
    <t>PersonsShetland IslandsMalignant Melanoma</t>
  </si>
  <si>
    <t>PersonsShetland IslandsMultiple myeloma</t>
  </si>
  <si>
    <t>PersonsShetland IslandsNon-Hodgkin lymphoma</t>
  </si>
  <si>
    <t>PersonsShetland IslandsOesophagus</t>
  </si>
  <si>
    <t>PersonsShetland IslandsOvary</t>
  </si>
  <si>
    <t>PersonsShetland IslandsPancreas</t>
  </si>
  <si>
    <t>PersonsShetland IslandsProstate</t>
  </si>
  <si>
    <t>PersonsShetland IslandsStomach</t>
  </si>
  <si>
    <t>PersonsShetland IslandsUterus</t>
  </si>
  <si>
    <t>PersonsSouth AyrshireBladder</t>
  </si>
  <si>
    <t>PersonsSouth AyrshireBreast</t>
  </si>
  <si>
    <t>PersonsSouth AyrshireCentral Nervous System (including Brain)</t>
  </si>
  <si>
    <t>PersonsSouth AyrshireCervix</t>
  </si>
  <si>
    <t>PersonsSouth AyrshireColorectal</t>
  </si>
  <si>
    <t>PersonsSouth AyrshireHead and neck</t>
  </si>
  <si>
    <t>PersonsSouth AyrshireHodgkin lymphoma</t>
  </si>
  <si>
    <t>PersonsSouth AyrshireKidney and unspecified urinary organs</t>
  </si>
  <si>
    <t>PersonsSouth AyrshireLeukaemia - Acute Myeloid</t>
  </si>
  <si>
    <t>PersonsSouth AyrshireLeukaemia - Chronic Lymphocytic</t>
  </si>
  <si>
    <t>PersonsSouth AyrshireLiver</t>
  </si>
  <si>
    <t>PersonsSouth AyrshireLung</t>
  </si>
  <si>
    <t>PersonsSouth AyrshireMalignant Melanoma</t>
  </si>
  <si>
    <t>PersonsSouth AyrshireMultiple myeloma</t>
  </si>
  <si>
    <t>PersonsSouth AyrshireNon-Hodgkin lymphoma</t>
  </si>
  <si>
    <t>PersonsSouth AyrshireOesophagus</t>
  </si>
  <si>
    <t>PersonsSouth AyrshireOvary</t>
  </si>
  <si>
    <t>PersonsSouth AyrshirePancreas</t>
  </si>
  <si>
    <t>PersonsSouth AyrshireProstate</t>
  </si>
  <si>
    <t>PersonsSouth AyrshireStomach</t>
  </si>
  <si>
    <t>PersonsSouth AyrshireUterus</t>
  </si>
  <si>
    <t>PersonsSouth LanarkshireBladder</t>
  </si>
  <si>
    <t>PersonsSouth LanarkshireBreast</t>
  </si>
  <si>
    <t>PersonsSouth LanarkshireCentral Nervous System (including Brain)</t>
  </si>
  <si>
    <t>PersonsSouth LanarkshireCervix</t>
  </si>
  <si>
    <t>PersonsSouth LanarkshireColorectal</t>
  </si>
  <si>
    <t>PersonsSouth LanarkshireHead and neck</t>
  </si>
  <si>
    <t>PersonsSouth LanarkshireHodgkin lymphoma</t>
  </si>
  <si>
    <t>PersonsSouth LanarkshireKidney and unspecified urinary organs</t>
  </si>
  <si>
    <t>PersonsSouth LanarkshireLeukaemia - Acute Myeloid</t>
  </si>
  <si>
    <t>PersonsSouth LanarkshireLeukaemia - Chronic Lymphocytic</t>
  </si>
  <si>
    <t>PersonsSouth LanarkshireLiver</t>
  </si>
  <si>
    <t>PersonsSouth LanarkshireLung</t>
  </si>
  <si>
    <t>PersonsSouth LanarkshireMalignant Melanoma</t>
  </si>
  <si>
    <t>PersonsSouth LanarkshireMultiple myeloma</t>
  </si>
  <si>
    <t>PersonsSouth LanarkshireNon-Hodgkin lymphoma</t>
  </si>
  <si>
    <t>PersonsSouth LanarkshireOesophagus</t>
  </si>
  <si>
    <t>PersonsSouth LanarkshireOvary</t>
  </si>
  <si>
    <t>PersonsSouth LanarkshirePancreas</t>
  </si>
  <si>
    <t>PersonsSouth LanarkshireProstate</t>
  </si>
  <si>
    <t>PersonsSouth LanarkshireStomach</t>
  </si>
  <si>
    <t>PersonsSouth LanarkshireUterus</t>
  </si>
  <si>
    <t>PersonsStirlingBladder</t>
  </si>
  <si>
    <t>PersonsStirlingBreast</t>
  </si>
  <si>
    <t>PersonsStirlingCentral Nervous System (including Brain)</t>
  </si>
  <si>
    <t>PersonsStirlingCervix</t>
  </si>
  <si>
    <t>PersonsStirlingColorectal</t>
  </si>
  <si>
    <t>PersonsStirlingHead and neck</t>
  </si>
  <si>
    <t>PersonsStirlingHodgkin lymphoma</t>
  </si>
  <si>
    <t>PersonsStirlingKidney and unspecified urinary organs</t>
  </si>
  <si>
    <t>PersonsStirlingLeukaemia - Acute Myeloid</t>
  </si>
  <si>
    <t>PersonsStirlingLeukaemia - Chronic Lymphocytic</t>
  </si>
  <si>
    <t>PersonsStirlingLiver</t>
  </si>
  <si>
    <t>PersonsStirlingLung</t>
  </si>
  <si>
    <t>PersonsStirlingMalignant Melanoma</t>
  </si>
  <si>
    <t>PersonsStirlingMultiple myeloma</t>
  </si>
  <si>
    <t>PersonsStirlingNon-Hodgkin lymphoma</t>
  </si>
  <si>
    <t>PersonsStirlingOesophagus</t>
  </si>
  <si>
    <t>PersonsStirlingOvary</t>
  </si>
  <si>
    <t>PersonsStirlingPancreas</t>
  </si>
  <si>
    <t>PersonsStirlingProstate</t>
  </si>
  <si>
    <t>PersonsStirlingStomach</t>
  </si>
  <si>
    <t>PersonsStirlingUterus</t>
  </si>
  <si>
    <t>PersonsWest DunbartonshireBladder</t>
  </si>
  <si>
    <t>PersonsWest DunbartonshireBreast</t>
  </si>
  <si>
    <t>PersonsWest DunbartonshireCentral Nervous System (including Brain)</t>
  </si>
  <si>
    <t>PersonsWest DunbartonshireCervix</t>
  </si>
  <si>
    <t>PersonsWest DunbartonshireColorectal</t>
  </si>
  <si>
    <t>PersonsWest DunbartonshireHead and neck</t>
  </si>
  <si>
    <t>PersonsWest DunbartonshireHodgkin lymphoma</t>
  </si>
  <si>
    <t>PersonsWest DunbartonshireKidney and unspecified urinary organs</t>
  </si>
  <si>
    <t>PersonsWest DunbartonshireLeukaemia - Acute Myeloid</t>
  </si>
  <si>
    <t>PersonsWest DunbartonshireLeukaemia - Chronic Lymphocytic</t>
  </si>
  <si>
    <t>PersonsWest DunbartonshireLiver</t>
  </si>
  <si>
    <t>PersonsWest DunbartonshireLung</t>
  </si>
  <si>
    <t>PersonsWest DunbartonshireMalignant Melanoma</t>
  </si>
  <si>
    <t>PersonsWest DunbartonshireMultiple myeloma</t>
  </si>
  <si>
    <t>PersonsWest DunbartonshireNon-Hodgkin lymphoma</t>
  </si>
  <si>
    <t>PersonsWest DunbartonshireOesophagus</t>
  </si>
  <si>
    <t>PersonsWest DunbartonshireOvary</t>
  </si>
  <si>
    <t>PersonsWest DunbartonshirePancreas</t>
  </si>
  <si>
    <t>PersonsWest DunbartonshireProstate</t>
  </si>
  <si>
    <t>PersonsWest DunbartonshireStomach</t>
  </si>
  <si>
    <t>PersonsWest DunbartonshireUterus</t>
  </si>
  <si>
    <t>PersonsWest LothianBladder</t>
  </si>
  <si>
    <t>PersonsWest LothianBreast</t>
  </si>
  <si>
    <t>PersonsWest LothianCentral Nervous System (including Brain)</t>
  </si>
  <si>
    <t>PersonsWest LothianCervix</t>
  </si>
  <si>
    <t>PersonsWest LothianColorectal</t>
  </si>
  <si>
    <t>PersonsWest LothianHead and neck</t>
  </si>
  <si>
    <t>PersonsWest LothianHodgkin lymphoma</t>
  </si>
  <si>
    <t>PersonsWest LothianKidney and unspecified urinary organs</t>
  </si>
  <si>
    <t>PersonsWest LothianLeukaemia - Acute Myeloid</t>
  </si>
  <si>
    <t>PersonsWest LothianLeukaemia - Chronic Lymphocytic</t>
  </si>
  <si>
    <t>PersonsWest LothianLiver</t>
  </si>
  <si>
    <t>PersonsWest LothianLung</t>
  </si>
  <si>
    <t>PersonsWest LothianMalignant Melanoma</t>
  </si>
  <si>
    <t>PersonsWest LothianMultiple myeloma</t>
  </si>
  <si>
    <t>PersonsWest LothianNon-Hodgkin lymphoma</t>
  </si>
  <si>
    <t>PersonsWest LothianOesophagus</t>
  </si>
  <si>
    <t>PersonsWest LothianOvary</t>
  </si>
  <si>
    <t>PersonsWest LothianPancreas</t>
  </si>
  <si>
    <t>PersonsWest LothianProstate</t>
  </si>
  <si>
    <t>PersonsWest LothianStomach</t>
  </si>
  <si>
    <t>PersonsWest LothianUterus</t>
  </si>
  <si>
    <t>MalesNorth of Scotland</t>
  </si>
  <si>
    <t>MalesSouth East of Scotland</t>
  </si>
  <si>
    <t>MalesWest of Scotland</t>
  </si>
  <si>
    <t>FemalesNorth of Scotland</t>
  </si>
  <si>
    <t>FemalesSouth East of Scotland</t>
  </si>
  <si>
    <t>FemalesWest of Scotland</t>
  </si>
  <si>
    <t>PersonsNorth of Scotland</t>
  </si>
  <si>
    <t>PersonsSouth East of Scotland</t>
  </si>
  <si>
    <t>PersonsWest of Scotland</t>
  </si>
  <si>
    <t>MalesAyrshire and Arran</t>
  </si>
  <si>
    <t>MalesBorders</t>
  </si>
  <si>
    <t>MalesDumfries and Galloway</t>
  </si>
  <si>
    <t>MalesFife</t>
  </si>
  <si>
    <t>MalesForth Valley</t>
  </si>
  <si>
    <t>MalesGrampian</t>
  </si>
  <si>
    <t>MalesGreater Glasgow and Clyde</t>
  </si>
  <si>
    <t>MalesHighland and Argyll</t>
  </si>
  <si>
    <t>MalesLanarkshire</t>
  </si>
  <si>
    <t>MalesLothian</t>
  </si>
  <si>
    <t>MalesOrkney</t>
  </si>
  <si>
    <t>MalesShetland</t>
  </si>
  <si>
    <t>MalesTayside</t>
  </si>
  <si>
    <t>MalesWestern Isles</t>
  </si>
  <si>
    <t>FemalesAyrshire and Arran</t>
  </si>
  <si>
    <t>FemalesBorders</t>
  </si>
  <si>
    <t>FemalesDumfries and Galloway</t>
  </si>
  <si>
    <t>FemalesFife</t>
  </si>
  <si>
    <t>FemalesForth Valley</t>
  </si>
  <si>
    <t>FemalesGrampian</t>
  </si>
  <si>
    <t>FemalesGreater Glasgow and Clyde</t>
  </si>
  <si>
    <t>FemalesHighland and Argyll</t>
  </si>
  <si>
    <t>FemalesLanarkshire</t>
  </si>
  <si>
    <t>FemalesLothian</t>
  </si>
  <si>
    <t>FemalesOrkney</t>
  </si>
  <si>
    <t>FemalesShetland</t>
  </si>
  <si>
    <t>FemalesTayside</t>
  </si>
  <si>
    <t>FemalesWestern Isles</t>
  </si>
  <si>
    <t>PersonsAyrshire and Arran</t>
  </si>
  <si>
    <t>PersonsBorders</t>
  </si>
  <si>
    <t>PersonsDumfries and Galloway</t>
  </si>
  <si>
    <t>PersonsFife</t>
  </si>
  <si>
    <t>PersonsForth Valley</t>
  </si>
  <si>
    <t>PersonsGrampian</t>
  </si>
  <si>
    <t>PersonsGreater Glasgow and Clyde</t>
  </si>
  <si>
    <t>PersonsHighland and Argyll</t>
  </si>
  <si>
    <t>PersonsLanarkshire</t>
  </si>
  <si>
    <t>PersonsLothian</t>
  </si>
  <si>
    <t>PersonsOrkney</t>
  </si>
  <si>
    <t>PersonsShetland</t>
  </si>
  <si>
    <t>PersonsTayside</t>
  </si>
  <si>
    <t>PersonsWestern Isles</t>
  </si>
  <si>
    <t>MalesAberdeen City</t>
  </si>
  <si>
    <t>MalesAberdeenshire</t>
  </si>
  <si>
    <t>MalesAngus</t>
  </si>
  <si>
    <t>MalesArgyll and Bute</t>
  </si>
  <si>
    <t>MalesCity of Edinburgh</t>
  </si>
  <si>
    <t>MalesClackmannanshire</t>
  </si>
  <si>
    <t>MalesComhairle nan Eilean Siar</t>
  </si>
  <si>
    <t>MalesDundee City</t>
  </si>
  <si>
    <t>MalesEast Ayrshire</t>
  </si>
  <si>
    <t>MalesEast Dunbartonshire</t>
  </si>
  <si>
    <t>MalesEast Lothian</t>
  </si>
  <si>
    <t>MalesEast Renfrewshire</t>
  </si>
  <si>
    <t>MalesFalkirk</t>
  </si>
  <si>
    <t>MalesGlasgow City</t>
  </si>
  <si>
    <t>MalesHighland</t>
  </si>
  <si>
    <t>MalesInverclyde</t>
  </si>
  <si>
    <t>MalesMidlothian</t>
  </si>
  <si>
    <t>MalesMoray</t>
  </si>
  <si>
    <t>MalesNorth Ayrshire</t>
  </si>
  <si>
    <t>MalesNorth Lanarkshire</t>
  </si>
  <si>
    <t>MalesOrkney Islands</t>
  </si>
  <si>
    <t>MalesPerth and Kinross</t>
  </si>
  <si>
    <t>MalesRenfrewshire</t>
  </si>
  <si>
    <t>MalesScottish Borders</t>
  </si>
  <si>
    <t>MalesShetland Islands</t>
  </si>
  <si>
    <t>MalesSouth Ayrshire</t>
  </si>
  <si>
    <t>MalesSouth Lanarkshire</t>
  </si>
  <si>
    <t>MalesStirling</t>
  </si>
  <si>
    <t>MalesWest Dunbartonshire</t>
  </si>
  <si>
    <t>MalesWest Lothian</t>
  </si>
  <si>
    <t>FemalesAberdeen City</t>
  </si>
  <si>
    <t>FemalesAberdeenshire</t>
  </si>
  <si>
    <t>FemalesAngus</t>
  </si>
  <si>
    <t>FemalesArgyll and Bute</t>
  </si>
  <si>
    <t>FemalesCity of Edinburgh</t>
  </si>
  <si>
    <t>FemalesClackmannanshire</t>
  </si>
  <si>
    <t>FemalesComhairle nan Eilean Siar</t>
  </si>
  <si>
    <t>FemalesDundee City</t>
  </si>
  <si>
    <t>FemalesEast Ayrshire</t>
  </si>
  <si>
    <t>FemalesEast Dunbartonshire</t>
  </si>
  <si>
    <t>FemalesEast Lothian</t>
  </si>
  <si>
    <t>FemalesEast Renfrewshire</t>
  </si>
  <si>
    <t>FemalesFalkirk</t>
  </si>
  <si>
    <t>FemalesGlasgow City</t>
  </si>
  <si>
    <t>FemalesHighland</t>
  </si>
  <si>
    <t>FemalesInverclyde</t>
  </si>
  <si>
    <t>FemalesMidlothian</t>
  </si>
  <si>
    <t>FemalesMoray</t>
  </si>
  <si>
    <t>FemalesNorth Ayrshire</t>
  </si>
  <si>
    <t>FemalesNorth Lanarkshire</t>
  </si>
  <si>
    <t>FemalesOrkney Islands</t>
  </si>
  <si>
    <t>FemalesPerth and Kinross</t>
  </si>
  <si>
    <t>FemalesRenfrewshire</t>
  </si>
  <si>
    <t>FemalesScottish Borders</t>
  </si>
  <si>
    <t>FemalesShetland Islands</t>
  </si>
  <si>
    <t>FemalesSouth Ayrshire</t>
  </si>
  <si>
    <t>FemalesSouth Lanarkshire</t>
  </si>
  <si>
    <t>FemalesStirling</t>
  </si>
  <si>
    <t>FemalesWest Dunbartonshire</t>
  </si>
  <si>
    <t>FemalesWest Lothian</t>
  </si>
  <si>
    <t>PersonsAberdeen City</t>
  </si>
  <si>
    <t>PersonsAberdeenshire</t>
  </si>
  <si>
    <t>PersonsAngus</t>
  </si>
  <si>
    <t>PersonsArgyll and Bute</t>
  </si>
  <si>
    <t>PersonsCity of Edinburgh</t>
  </si>
  <si>
    <t>PersonsComhairle nan Eilean Siar</t>
  </si>
  <si>
    <t>;</t>
  </si>
  <si>
    <t>PersonsDundee City</t>
  </si>
  <si>
    <t>PersonsEast Ayrshire</t>
  </si>
  <si>
    <t>PersonsEast Dunbartonshire</t>
  </si>
  <si>
    <t>PersonsEast Lothian</t>
  </si>
  <si>
    <t>PersonsFalkirk</t>
  </si>
  <si>
    <t>PersonsGlasgow City</t>
  </si>
  <si>
    <t>PersonsMidlothian</t>
  </si>
  <si>
    <t>PersonsMoray</t>
  </si>
  <si>
    <t>PersonsNorth Ayrshire</t>
  </si>
  <si>
    <t>PersonsNorth Lanarkshire</t>
  </si>
  <si>
    <t>PersonsOrkney Islands</t>
  </si>
  <si>
    <t>PersonsPerth and Kinross</t>
  </si>
  <si>
    <t>PersonsRenfrewshire</t>
  </si>
  <si>
    <t>PersonsShetland Islands</t>
  </si>
  <si>
    <t>PersonsSouth Ayrshire</t>
  </si>
  <si>
    <t>PersonsSouth Lanarkshire</t>
  </si>
  <si>
    <t>PersonsStirling</t>
  </si>
  <si>
    <t>PersonsWest Lothian</t>
  </si>
  <si>
    <t>PersonsClackmannanshire</t>
  </si>
  <si>
    <t>PersonsEast Renfrewshire</t>
  </si>
  <si>
    <t>PersonsHighland</t>
  </si>
  <si>
    <t>PersonsInverclyde</t>
  </si>
  <si>
    <t>PersonsScottish Borders</t>
  </si>
  <si>
    <t>PersonsWest Dunbartonshire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</si>
</sst>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_ ;\-#,##0\ "/>
  </numFmts>
  <fonts count="75">
    <font>
      <sz val="11"/>
      <color theme="1"/>
      <name val="Calibri"/>
      <family val="2"/>
      <scheme val="minor"/>
    </font>
    <font>
      <sz val="8"/>
      <color theme="1"/>
      <name val="Arial"/>
      <family val="2"/>
    </font>
    <font>
      <sz val="10"/>
      <color theme="1"/>
      <name val="Arial"/>
      <family val="2"/>
    </font>
    <font>
      <b/>
      <sz val="11"/>
      <color theme="1"/>
      <name val="Calibri"/>
      <family val="2"/>
      <scheme val="minor"/>
    </font>
    <font>
      <b/>
      <sz val="10"/>
      <color theme="0"/>
      <name val="Arial"/>
      <family val="2"/>
    </font>
    <font>
      <sz val="11"/>
      <color theme="1"/>
      <name val="Calibri"/>
      <family val="2"/>
      <scheme val="minor"/>
    </font>
    <font>
      <b/>
      <sz val="18"/>
      <color rgb="FF00B050"/>
      <name val="Arial"/>
      <family val="2"/>
    </font>
    <font>
      <sz val="11"/>
      <color theme="1"/>
      <name val="Arial"/>
      <family val="2"/>
    </font>
    <font>
      <b/>
      <sz val="11"/>
      <color theme="0"/>
      <name val="Arial"/>
      <family val="2"/>
    </font>
    <font>
      <b/>
      <sz val="18"/>
      <color theme="1"/>
      <name val="Arial"/>
      <family val="2"/>
    </font>
    <font>
      <sz val="12"/>
      <color theme="1"/>
      <name val="Arial"/>
      <family val="2"/>
    </font>
    <font>
      <b/>
      <sz val="11"/>
      <color theme="1"/>
      <name val="Arial"/>
      <family val="2"/>
    </font>
    <font>
      <b/>
      <sz val="18"/>
      <color rgb="FF00A246"/>
      <name val="Arial"/>
      <family val="2"/>
    </font>
    <font>
      <sz val="14"/>
      <color rgb="FF00A246"/>
      <name val="Arial"/>
      <family val="2"/>
    </font>
    <font>
      <sz val="9"/>
      <color theme="1"/>
      <name val="Arial"/>
      <family val="2"/>
    </font>
    <font>
      <b/>
      <sz val="9"/>
      <color theme="1"/>
      <name val="Arial"/>
      <family val="2"/>
    </font>
    <font>
      <sz val="9"/>
      <color theme="0"/>
      <name val="Arial"/>
      <family val="2"/>
    </font>
    <font>
      <sz val="10"/>
      <color theme="0"/>
      <name val="Arial"/>
      <family val="2"/>
    </font>
    <font>
      <b/>
      <sz val="12"/>
      <color theme="1"/>
      <name val="Arial"/>
      <family val="2"/>
    </font>
    <font>
      <b/>
      <sz val="12"/>
      <color rgb="FF00A246"/>
      <name val="Arial"/>
      <family val="2"/>
    </font>
    <font>
      <i/>
      <sz val="11"/>
      <color rgb="FFFF000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u/>
      <sz val="10.45"/>
      <color indexed="12"/>
      <name val="Arial"/>
      <family val="2"/>
    </font>
    <font>
      <u/>
      <sz val="12"/>
      <color indexed="12"/>
      <name val="Arial"/>
      <family val="2"/>
    </font>
    <font>
      <u/>
      <sz val="11"/>
      <color theme="10"/>
      <name val="Calibri"/>
      <family val="2"/>
    </font>
    <font>
      <sz val="11"/>
      <color indexed="62"/>
      <name val="Calibri"/>
      <family val="2"/>
    </font>
    <font>
      <sz val="11"/>
      <color indexed="52"/>
      <name val="Calibri"/>
      <family val="2"/>
    </font>
    <font>
      <sz val="11"/>
      <color indexed="60"/>
      <name val="Calibri"/>
      <family val="2"/>
    </font>
    <font>
      <sz val="12"/>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1"/>
      <color theme="0"/>
      <name val="Calibri"/>
      <family val="2"/>
      <scheme val="minor"/>
    </font>
    <font>
      <sz val="11"/>
      <color rgb="FFFF0000"/>
      <name val="Calibri"/>
      <family val="2"/>
      <scheme val="minor"/>
    </font>
    <font>
      <sz val="11"/>
      <color theme="0"/>
      <name val="Calibri"/>
      <family val="2"/>
      <scheme val="minor"/>
    </font>
    <font>
      <sz val="11"/>
      <color theme="0"/>
      <name val="Arial"/>
      <family val="2"/>
    </font>
    <font>
      <b/>
      <sz val="18"/>
      <color theme="0"/>
      <name val="Calibri"/>
      <family val="2"/>
      <scheme val="minor"/>
    </font>
    <font>
      <sz val="18"/>
      <color theme="0"/>
      <name val="Calibri"/>
      <family val="2"/>
      <scheme val="minor"/>
    </font>
    <font>
      <sz val="35"/>
      <color rgb="FF00A246"/>
      <name val="Arial"/>
      <family val="2"/>
    </font>
    <font>
      <sz val="45"/>
      <color theme="0"/>
      <name val="Calibri"/>
      <family val="2"/>
      <scheme val="minor"/>
    </font>
    <font>
      <sz val="42"/>
      <color rgb="FF00A551"/>
      <name val="Calibri"/>
      <family val="2"/>
      <scheme val="minor"/>
    </font>
    <font>
      <b/>
      <sz val="23"/>
      <color theme="0"/>
      <name val="Calibri"/>
      <family val="2"/>
      <scheme val="minor"/>
    </font>
    <font>
      <sz val="16"/>
      <color theme="0"/>
      <name val="Calibri"/>
      <family val="2"/>
      <scheme val="minor"/>
    </font>
    <font>
      <b/>
      <sz val="9"/>
      <color theme="0"/>
      <name val="Arial"/>
      <family val="2"/>
    </font>
    <font>
      <i/>
      <sz val="11"/>
      <color rgb="FFFF0000"/>
      <name val="Calibri"/>
      <family val="2"/>
      <scheme val="minor"/>
    </font>
    <font>
      <u/>
      <sz val="11"/>
      <color theme="10"/>
      <name val="Calibri"/>
      <family val="2"/>
      <scheme val="minor"/>
    </font>
    <font>
      <u/>
      <sz val="11"/>
      <color theme="0"/>
      <name val="Calibri"/>
      <family val="2"/>
      <scheme val="minor"/>
    </font>
    <font>
      <sz val="11"/>
      <color theme="0" tint="-0.249977111117893"/>
      <name val="Calibri"/>
      <family val="2"/>
      <scheme val="minor"/>
    </font>
    <font>
      <b/>
      <sz val="10"/>
      <color theme="0" tint="-0.249977111117893"/>
      <name val="Arial"/>
      <family val="2"/>
    </font>
    <font>
      <b/>
      <sz val="11"/>
      <color theme="0" tint="-0.249977111117893"/>
      <name val="Calibri"/>
      <family val="2"/>
      <scheme val="minor"/>
    </font>
    <font>
      <sz val="10"/>
      <color theme="0"/>
      <name val="Calibri"/>
      <family val="2"/>
      <scheme val="minor"/>
    </font>
    <font>
      <sz val="10"/>
      <color theme="1"/>
      <name val="Calibri"/>
      <family val="2"/>
      <scheme val="minor"/>
    </font>
    <font>
      <u/>
      <sz val="10"/>
      <color theme="1"/>
      <name val="Calibri"/>
      <family val="2"/>
      <scheme val="minor"/>
    </font>
    <font>
      <sz val="12"/>
      <color rgb="FFFF0000"/>
      <name val="Arial"/>
      <family val="2"/>
    </font>
    <font>
      <b/>
      <sz val="12"/>
      <color rgb="FFFF0000"/>
      <name val="Arial"/>
      <family val="2"/>
    </font>
    <font>
      <sz val="12"/>
      <color rgb="FFFF0000"/>
      <name val="Calibri"/>
      <family val="2"/>
      <scheme val="minor"/>
    </font>
    <font>
      <sz val="12"/>
      <color theme="1"/>
      <name val="Calibri"/>
      <family val="2"/>
      <scheme val="minor"/>
    </font>
    <font>
      <b/>
      <sz val="14"/>
      <color rgb="FF00A246"/>
      <name val="Arial"/>
      <family val="2"/>
    </font>
    <font>
      <u/>
      <sz val="12"/>
      <color theme="10"/>
      <name val="Calibri"/>
      <family val="2"/>
      <scheme val="minor"/>
    </font>
    <font>
      <b/>
      <sz val="10"/>
      <name val="Arial"/>
      <family val="2"/>
    </font>
    <font>
      <b/>
      <sz val="11"/>
      <name val="Calibri"/>
      <family val="2"/>
      <scheme val="minor"/>
    </font>
    <font>
      <i/>
      <u/>
      <sz val="11"/>
      <color theme="0"/>
      <name val="Calibri"/>
      <family val="2"/>
      <scheme val="minor"/>
    </font>
    <font>
      <u/>
      <sz val="11"/>
      <color theme="1"/>
      <name val="Calibri"/>
      <family val="2"/>
      <scheme val="minor"/>
    </font>
  </fonts>
  <fills count="25">
    <fill>
      <patternFill patternType="none"/>
    </fill>
    <fill>
      <patternFill patternType="gray125"/>
    </fill>
    <fill>
      <patternFill patternType="solid">
        <fgColor rgb="FFBFBDAF"/>
        <bgColor indexed="64"/>
      </patternFill>
    </fill>
    <fill>
      <patternFill patternType="solid">
        <fgColor theme="0"/>
        <bgColor indexed="64"/>
      </patternFill>
    </fill>
    <fill>
      <patternFill patternType="solid">
        <fgColor theme="1"/>
        <bgColor indexed="64"/>
      </patternFill>
    </fill>
    <fill>
      <patternFill patternType="solid">
        <fgColor rgb="FF00A246"/>
        <bgColor indexed="64"/>
      </patternFill>
    </fill>
    <fill>
      <patternFill patternType="solid">
        <fgColor rgb="FFAECFC5"/>
        <bgColor indexed="64"/>
      </patternFill>
    </fill>
    <fill>
      <patternFill patternType="solid">
        <fgColor rgb="FFD2E4DE"/>
        <bgColor indexed="64"/>
      </patternFill>
    </fill>
    <fill>
      <patternFill patternType="solid">
        <fgColor rgb="FFFFFFCC"/>
      </patternFill>
    </fill>
    <fill>
      <patternFill patternType="solid">
        <fgColor indexed="22"/>
      </patternFill>
    </fill>
    <fill>
      <patternFill patternType="solid">
        <fgColor indexed="47"/>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00A551"/>
        <bgColor indexed="64"/>
      </patternFill>
    </fill>
    <fill>
      <patternFill patternType="solid">
        <fgColor theme="0" tint="-4.9989318521683403E-2"/>
        <bgColor indexed="64"/>
      </patternFill>
    </fill>
    <fill>
      <patternFill patternType="solid">
        <fgColor rgb="FF005C4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style="medium">
        <color rgb="FF009E49"/>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medium">
        <color theme="0" tint="-4.9989318521683403E-2"/>
      </bottom>
      <diagonal/>
    </border>
    <border>
      <left/>
      <right/>
      <top/>
      <bottom style="medium">
        <color theme="0" tint="-4.9989318521683403E-2"/>
      </bottom>
      <diagonal/>
    </border>
    <border>
      <left style="thin">
        <color theme="0"/>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style="thin">
        <color indexed="64"/>
      </right>
      <top/>
      <bottom style="thin">
        <color indexed="64"/>
      </bottom>
      <diagonal/>
    </border>
    <border>
      <left style="thin">
        <color rgb="FFDAD7CB"/>
      </left>
      <right style="thin">
        <color rgb="FFDAD7CB"/>
      </right>
      <top style="thin">
        <color rgb="FFDAD7CB"/>
      </top>
      <bottom style="thin">
        <color rgb="FFDAD7CB"/>
      </bottom>
      <diagonal/>
    </border>
    <border>
      <left style="thin">
        <color rgb="FFDAD7CB"/>
      </left>
      <right style="thin">
        <color rgb="FFDAD7CB"/>
      </right>
      <top style="thin">
        <color rgb="FFDAD7CB"/>
      </top>
      <bottom/>
      <diagonal/>
    </border>
    <border>
      <left style="thin">
        <color rgb="FFDAD7CB"/>
      </left>
      <right style="thin">
        <color rgb="FFDAD7CB"/>
      </right>
      <top/>
      <bottom style="thin">
        <color rgb="FFDAD7CB"/>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22"/>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ck">
        <color theme="0" tint="-4.9989318521683403E-2"/>
      </left>
      <right/>
      <top style="thick">
        <color theme="0" tint="-4.9989318521683403E-2"/>
      </top>
      <bottom/>
      <diagonal/>
    </border>
    <border>
      <left/>
      <right/>
      <top style="thick">
        <color theme="0" tint="-4.9989318521683403E-2"/>
      </top>
      <bottom/>
      <diagonal/>
    </border>
    <border>
      <left/>
      <right style="thick">
        <color theme="0" tint="-4.9989318521683403E-2"/>
      </right>
      <top style="thick">
        <color theme="0" tint="-4.9989318521683403E-2"/>
      </top>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bottom style="thick">
        <color theme="0" tint="-4.9989318521683403E-2"/>
      </bottom>
      <diagonal/>
    </border>
    <border>
      <left/>
      <right/>
      <top/>
      <bottom style="thick">
        <color theme="0" tint="-4.9989318521683403E-2"/>
      </bottom>
      <diagonal/>
    </border>
    <border>
      <left/>
      <right style="thick">
        <color theme="0" tint="-4.9989318521683403E-2"/>
      </right>
      <top/>
      <bottom style="thick">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left>
      <right/>
      <top style="thin">
        <color theme="0"/>
      </top>
      <bottom style="thin">
        <color theme="0"/>
      </bottom>
      <diagonal/>
    </border>
    <border>
      <left/>
      <right style="thin">
        <color theme="0"/>
      </right>
      <top style="thin">
        <color theme="0"/>
      </top>
      <bottom/>
      <diagonal/>
    </border>
    <border>
      <left/>
      <right style="thin">
        <color theme="0"/>
      </right>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s>
  <cellStyleXfs count="56">
    <xf numFmtId="0" fontId="0" fillId="0" borderId="0"/>
    <xf numFmtId="0" fontId="1" fillId="0" borderId="0"/>
    <xf numFmtId="43" fontId="5" fillId="0" borderId="0" applyFont="0" applyFill="0" applyBorder="0" applyAlignment="0" applyProtection="0"/>
    <xf numFmtId="9" fontId="5" fillId="0" borderId="0" applyFont="0" applyFill="0" applyBorder="0" applyAlignment="0" applyProtection="0"/>
    <xf numFmtId="0" fontId="21" fillId="0" borderId="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4" fillId="18" borderId="0" applyNumberFormat="0" applyBorder="0" applyAlignment="0" applyProtection="0"/>
    <xf numFmtId="0" fontId="25" fillId="19" borderId="18" applyNumberFormat="0" applyAlignment="0" applyProtection="0"/>
    <xf numFmtId="0" fontId="26" fillId="20" borderId="19" applyNumberFormat="0" applyAlignment="0" applyProtection="0"/>
    <xf numFmtId="0" fontId="27" fillId="0" borderId="0" applyNumberFormat="0" applyFill="0" applyBorder="0" applyAlignment="0" applyProtection="0"/>
    <xf numFmtId="0" fontId="28" fillId="21" borderId="0" applyNumberFormat="0" applyBorder="0" applyAlignment="0" applyProtection="0"/>
    <xf numFmtId="0" fontId="29" fillId="0" borderId="20" applyNumberFormat="0" applyFill="0" applyAlignment="0" applyProtection="0"/>
    <xf numFmtId="0" fontId="30" fillId="0" borderId="21" applyNumberFormat="0" applyFill="0" applyAlignment="0" applyProtection="0"/>
    <xf numFmtId="0" fontId="31" fillId="0" borderId="22"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10" borderId="18" applyNumberFormat="0" applyAlignment="0" applyProtection="0"/>
    <xf numFmtId="0" fontId="37" fillId="0" borderId="23" applyNumberFormat="0" applyFill="0" applyAlignment="0" applyProtection="0"/>
    <xf numFmtId="0" fontId="38" fillId="10" borderId="0" applyNumberFormat="0" applyBorder="0" applyAlignment="0" applyProtection="0"/>
    <xf numFmtId="0" fontId="21" fillId="0" borderId="0"/>
    <xf numFmtId="0" fontId="39" fillId="0" borderId="0"/>
    <xf numFmtId="0" fontId="5" fillId="0" borderId="0"/>
    <xf numFmtId="0" fontId="5" fillId="8" borderId="17" applyNumberFormat="0" applyFont="0" applyAlignment="0" applyProtection="0"/>
    <xf numFmtId="0" fontId="21" fillId="11" borderId="24" applyNumberFormat="0" applyFont="0" applyAlignment="0" applyProtection="0"/>
    <xf numFmtId="0" fontId="40" fillId="19" borderId="25" applyNumberFormat="0" applyAlignment="0" applyProtection="0"/>
    <xf numFmtId="9" fontId="21" fillId="0" borderId="0" applyFont="0" applyFill="0" applyBorder="0" applyAlignment="0" applyProtection="0"/>
    <xf numFmtId="0" fontId="41" fillId="0" borderId="0" applyNumberFormat="0" applyFill="0" applyBorder="0" applyAlignment="0" applyProtection="0"/>
    <xf numFmtId="0" fontId="42" fillId="0" borderId="26" applyNumberFormat="0" applyFill="0" applyAlignment="0" applyProtection="0"/>
    <xf numFmtId="0" fontId="43" fillId="0" borderId="0" applyNumberFormat="0" applyFill="0" applyBorder="0" applyAlignment="0" applyProtection="0"/>
    <xf numFmtId="0" fontId="57" fillId="0" borderId="0" applyNumberFormat="0" applyFill="0" applyBorder="0" applyAlignment="0" applyProtection="0"/>
  </cellStyleXfs>
  <cellXfs count="180">
    <xf numFmtId="0" fontId="0" fillId="0" borderId="0" xfId="0"/>
    <xf numFmtId="0" fontId="9" fillId="3" borderId="0" xfId="0" applyFont="1" applyFill="1" applyAlignment="1">
      <alignment vertical="center"/>
    </xf>
    <xf numFmtId="0" fontId="7" fillId="3" borderId="0" xfId="0" applyFont="1" applyFill="1" applyAlignment="1">
      <alignment vertical="center"/>
    </xf>
    <xf numFmtId="0" fontId="12" fillId="3"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13" fillId="3" borderId="0" xfId="0" applyFont="1" applyFill="1" applyAlignment="1">
      <alignment vertical="center"/>
    </xf>
    <xf numFmtId="0" fontId="11" fillId="2" borderId="0" xfId="0" applyFont="1" applyFill="1" applyAlignment="1">
      <alignment vertical="center"/>
    </xf>
    <xf numFmtId="0" fontId="2" fillId="2" borderId="0" xfId="0" applyFont="1" applyFill="1" applyAlignment="1">
      <alignment vertical="center"/>
    </xf>
    <xf numFmtId="0" fontId="14" fillId="2" borderId="0" xfId="0" applyFont="1" applyFill="1" applyAlignment="1">
      <alignment vertical="center"/>
    </xf>
    <xf numFmtId="0" fontId="2" fillId="2" borderId="0" xfId="0" applyFont="1" applyFill="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11" fillId="3" borderId="0" xfId="0" applyFont="1" applyFill="1" applyAlignment="1">
      <alignment vertical="center"/>
    </xf>
    <xf numFmtId="0" fontId="4" fillId="5" borderId="0" xfId="0" applyFont="1" applyFill="1" applyAlignment="1">
      <alignment horizontal="center" vertical="center" wrapText="1"/>
    </xf>
    <xf numFmtId="49" fontId="4" fillId="5" borderId="5" xfId="1" applyNumberFormat="1" applyFont="1" applyFill="1" applyBorder="1" applyAlignment="1">
      <alignment vertical="center" wrapText="1"/>
    </xf>
    <xf numFmtId="49" fontId="4" fillId="5" borderId="6" xfId="1" applyNumberFormat="1" applyFont="1" applyFill="1" applyBorder="1" applyAlignment="1">
      <alignment vertical="center" wrapText="1"/>
    </xf>
    <xf numFmtId="0" fontId="1" fillId="2" borderId="0" xfId="0" applyFont="1" applyFill="1" applyAlignment="1">
      <alignment vertical="center"/>
    </xf>
    <xf numFmtId="0" fontId="1" fillId="2" borderId="0" xfId="1" applyFill="1" applyAlignment="1">
      <alignment vertical="center"/>
    </xf>
    <xf numFmtId="0" fontId="2" fillId="2" borderId="0" xfId="1" applyFont="1" applyFill="1" applyAlignment="1">
      <alignment vertical="center"/>
    </xf>
    <xf numFmtId="0" fontId="12" fillId="2" borderId="0" xfId="0" applyFont="1" applyFill="1" applyAlignment="1">
      <alignment vertical="center"/>
    </xf>
    <xf numFmtId="0" fontId="10" fillId="2" borderId="0" xfId="0" applyFont="1" applyFill="1" applyAlignment="1">
      <alignment vertical="center"/>
    </xf>
    <xf numFmtId="0" fontId="10" fillId="2" borderId="0" xfId="1" applyFont="1" applyFill="1" applyAlignment="1">
      <alignment vertical="center"/>
    </xf>
    <xf numFmtId="0" fontId="13" fillId="2" borderId="0" xfId="0" applyFont="1" applyFill="1" applyAlignment="1">
      <alignment vertical="center"/>
    </xf>
    <xf numFmtId="0" fontId="1" fillId="3" borderId="1" xfId="1" applyFill="1" applyBorder="1" applyAlignment="1">
      <alignment vertical="center" wrapText="1"/>
    </xf>
    <xf numFmtId="0" fontId="1" fillId="3" borderId="1" xfId="1" applyFill="1" applyBorder="1" applyAlignment="1">
      <alignment vertical="center"/>
    </xf>
    <xf numFmtId="0" fontId="1" fillId="3" borderId="2" xfId="1" applyFill="1" applyBorder="1" applyAlignment="1">
      <alignment vertical="center" wrapText="1"/>
    </xf>
    <xf numFmtId="0" fontId="18" fillId="2" borderId="0" xfId="1" applyFont="1" applyFill="1" applyAlignment="1">
      <alignment vertical="center"/>
    </xf>
    <xf numFmtId="0" fontId="4" fillId="4" borderId="11" xfId="1" applyFont="1" applyFill="1" applyBorder="1" applyAlignment="1">
      <alignment vertical="center"/>
    </xf>
    <xf numFmtId="0" fontId="17" fillId="4" borderId="11" xfId="0" applyFont="1" applyFill="1" applyBorder="1" applyAlignment="1">
      <alignment vertical="center"/>
    </xf>
    <xf numFmtId="0" fontId="7" fillId="2" borderId="0" xfId="0" applyFont="1" applyFill="1"/>
    <xf numFmtId="0" fontId="7" fillId="2" borderId="0" xfId="0" applyFont="1" applyFill="1" applyAlignment="1">
      <alignment horizontal="center"/>
    </xf>
    <xf numFmtId="0" fontId="11" fillId="2" borderId="0" xfId="0" applyFont="1" applyFill="1" applyAlignment="1">
      <alignment horizontal="center"/>
    </xf>
    <xf numFmtId="0" fontId="14" fillId="2" borderId="0" xfId="0" applyFont="1" applyFill="1"/>
    <xf numFmtId="0" fontId="14" fillId="2" borderId="0" xfId="0" applyFont="1" applyFill="1" applyAlignment="1">
      <alignment horizontal="center"/>
    </xf>
    <xf numFmtId="0" fontId="14" fillId="2" borderId="13" xfId="0" applyFont="1" applyFill="1" applyBorder="1" applyAlignment="1">
      <alignment horizontal="center"/>
    </xf>
    <xf numFmtId="0" fontId="8" fillId="4" borderId="13" xfId="0" applyFont="1" applyFill="1" applyBorder="1" applyAlignment="1">
      <alignment horizontal="center"/>
    </xf>
    <xf numFmtId="0" fontId="16" fillId="4" borderId="13" xfId="0" applyFont="1" applyFill="1" applyBorder="1" applyAlignment="1">
      <alignment horizontal="center"/>
    </xf>
    <xf numFmtId="0" fontId="19" fillId="2" borderId="0" xfId="0" applyFont="1" applyFill="1"/>
    <xf numFmtId="0" fontId="14" fillId="2" borderId="14" xfId="0" applyFont="1" applyFill="1" applyBorder="1" applyAlignment="1">
      <alignment horizontal="center"/>
    </xf>
    <xf numFmtId="0" fontId="16" fillId="4" borderId="15" xfId="0" applyFont="1" applyFill="1" applyBorder="1" applyAlignment="1">
      <alignment horizontal="center"/>
    </xf>
    <xf numFmtId="0" fontId="16" fillId="4" borderId="14" xfId="0" applyFont="1" applyFill="1" applyBorder="1" applyAlignment="1">
      <alignment horizontal="center"/>
    </xf>
    <xf numFmtId="0" fontId="20" fillId="2" borderId="0" xfId="0" applyFont="1" applyFill="1" applyAlignment="1">
      <alignment vertical="center"/>
    </xf>
    <xf numFmtId="0" fontId="8" fillId="2" borderId="0" xfId="0" applyFont="1" applyFill="1" applyAlignment="1">
      <alignment vertical="center"/>
    </xf>
    <xf numFmtId="0" fontId="1" fillId="3" borderId="12" xfId="1" applyFill="1" applyBorder="1" applyAlignment="1">
      <alignment vertical="center"/>
    </xf>
    <xf numFmtId="0" fontId="0" fillId="2" borderId="0" xfId="0" applyFill="1"/>
    <xf numFmtId="49" fontId="0" fillId="2" borderId="0" xfId="0" applyNumberFormat="1" applyFill="1"/>
    <xf numFmtId="0" fontId="3" fillId="2" borderId="0" xfId="0" applyFont="1" applyFill="1"/>
    <xf numFmtId="49" fontId="3" fillId="2" borderId="0" xfId="0" applyNumberFormat="1" applyFont="1" applyFill="1"/>
    <xf numFmtId="0" fontId="3" fillId="2" borderId="0" xfId="0" applyFont="1" applyFill="1" applyAlignment="1">
      <alignment horizontal="center"/>
    </xf>
    <xf numFmtId="49" fontId="0" fillId="2" borderId="16" xfId="0" applyNumberFormat="1" applyFill="1" applyBorder="1"/>
    <xf numFmtId="49" fontId="0" fillId="2" borderId="1" xfId="0" applyNumberFormat="1" applyFill="1" applyBorder="1"/>
    <xf numFmtId="164" fontId="0" fillId="2" borderId="1" xfId="2" applyNumberFormat="1" applyFont="1" applyFill="1" applyBorder="1"/>
    <xf numFmtId="0" fontId="0" fillId="2" borderId="1" xfId="0" applyFill="1" applyBorder="1"/>
    <xf numFmtId="164" fontId="0" fillId="2" borderId="0" xfId="2" applyNumberFormat="1" applyFont="1" applyFill="1" applyBorder="1"/>
    <xf numFmtId="0" fontId="0" fillId="2" borderId="16" xfId="0" applyFill="1" applyBorder="1"/>
    <xf numFmtId="164" fontId="0" fillId="2" borderId="0" xfId="0" applyNumberFormat="1" applyFill="1"/>
    <xf numFmtId="2" fontId="0" fillId="2" borderId="0" xfId="0" applyNumberFormat="1" applyFill="1" applyAlignment="1">
      <alignment horizontal="center"/>
    </xf>
    <xf numFmtId="165" fontId="7" fillId="2" borderId="0" xfId="0" applyNumberFormat="1" applyFont="1" applyFill="1" applyAlignment="1">
      <alignment vertical="center"/>
    </xf>
    <xf numFmtId="165" fontId="14" fillId="2" borderId="0" xfId="0" applyNumberFormat="1" applyFont="1" applyFill="1" applyAlignment="1">
      <alignment vertical="center"/>
    </xf>
    <xf numFmtId="166" fontId="14" fillId="6" borderId="7" xfId="2" applyNumberFormat="1" applyFont="1" applyFill="1" applyBorder="1" applyAlignment="1">
      <alignment horizontal="center"/>
    </xf>
    <xf numFmtId="166" fontId="14" fillId="6" borderId="8" xfId="2" applyNumberFormat="1" applyFont="1" applyFill="1" applyBorder="1" applyAlignment="1">
      <alignment horizontal="center"/>
    </xf>
    <xf numFmtId="166" fontId="15" fillId="6" borderId="8" xfId="2" applyNumberFormat="1" applyFont="1" applyFill="1" applyBorder="1" applyAlignment="1">
      <alignment horizontal="center"/>
    </xf>
    <xf numFmtId="165" fontId="14" fillId="7" borderId="9" xfId="3" applyNumberFormat="1" applyFont="1" applyFill="1" applyBorder="1" applyAlignment="1">
      <alignment horizontal="center"/>
    </xf>
    <xf numFmtId="165" fontId="14" fillId="7" borderId="10" xfId="3" applyNumberFormat="1" applyFont="1" applyFill="1" applyBorder="1" applyAlignment="1">
      <alignment horizontal="center"/>
    </xf>
    <xf numFmtId="165" fontId="15" fillId="7" borderId="10" xfId="3" applyNumberFormat="1" applyFont="1" applyFill="1" applyBorder="1" applyAlignment="1">
      <alignment horizontal="center"/>
    </xf>
    <xf numFmtId="9" fontId="14" fillId="6" borderId="7" xfId="3" applyFont="1" applyFill="1" applyBorder="1" applyAlignment="1">
      <alignment horizontal="center" vertical="center"/>
    </xf>
    <xf numFmtId="9" fontId="14" fillId="6" borderId="8" xfId="3" applyFont="1" applyFill="1" applyBorder="1" applyAlignment="1">
      <alignment horizontal="center" vertical="center"/>
    </xf>
    <xf numFmtId="9" fontId="15" fillId="6" borderId="8" xfId="3" applyFont="1" applyFill="1" applyBorder="1" applyAlignment="1">
      <alignment horizontal="center" vertical="center"/>
    </xf>
    <xf numFmtId="9" fontId="14" fillId="7" borderId="9" xfId="3" applyFont="1" applyFill="1" applyBorder="1" applyAlignment="1">
      <alignment horizontal="center" vertical="center"/>
    </xf>
    <xf numFmtId="9" fontId="14" fillId="7" borderId="10" xfId="3" applyFont="1" applyFill="1" applyBorder="1" applyAlignment="1">
      <alignment horizontal="center" vertical="center"/>
    </xf>
    <xf numFmtId="9" fontId="15" fillId="7" borderId="10" xfId="3" applyFont="1" applyFill="1" applyBorder="1" applyAlignment="1">
      <alignment horizontal="center" vertical="center"/>
    </xf>
    <xf numFmtId="9" fontId="14" fillId="6" borderId="9" xfId="3" applyFont="1" applyFill="1" applyBorder="1" applyAlignment="1">
      <alignment horizontal="center" vertical="center"/>
    </xf>
    <xf numFmtId="9" fontId="14" fillId="6" borderId="10" xfId="3" applyFont="1" applyFill="1" applyBorder="1" applyAlignment="1">
      <alignment horizontal="center" vertical="center"/>
    </xf>
    <xf numFmtId="9" fontId="15" fillId="6" borderId="10" xfId="3" applyFont="1" applyFill="1" applyBorder="1" applyAlignment="1">
      <alignment horizontal="center" vertical="center"/>
    </xf>
    <xf numFmtId="165" fontId="14" fillId="6" borderId="7" xfId="3" applyNumberFormat="1" applyFont="1" applyFill="1" applyBorder="1" applyAlignment="1">
      <alignment horizontal="center" vertical="center"/>
    </xf>
    <xf numFmtId="165" fontId="14" fillId="6" borderId="8" xfId="3" applyNumberFormat="1" applyFont="1" applyFill="1" applyBorder="1" applyAlignment="1">
      <alignment horizontal="center" vertical="center"/>
    </xf>
    <xf numFmtId="165" fontId="15" fillId="6" borderId="8" xfId="3" applyNumberFormat="1" applyFont="1" applyFill="1" applyBorder="1" applyAlignment="1">
      <alignment horizontal="center" vertical="center"/>
    </xf>
    <xf numFmtId="165" fontId="14" fillId="7" borderId="9" xfId="3" applyNumberFormat="1" applyFont="1" applyFill="1" applyBorder="1" applyAlignment="1">
      <alignment horizontal="center" vertical="center"/>
    </xf>
    <xf numFmtId="165" fontId="14" fillId="7" borderId="10" xfId="3" applyNumberFormat="1" applyFont="1" applyFill="1" applyBorder="1" applyAlignment="1">
      <alignment horizontal="center" vertical="center"/>
    </xf>
    <xf numFmtId="165" fontId="15" fillId="7" borderId="10" xfId="3" applyNumberFormat="1" applyFont="1" applyFill="1" applyBorder="1" applyAlignment="1">
      <alignment horizontal="center" vertical="center"/>
    </xf>
    <xf numFmtId="165" fontId="14" fillId="6" borderId="9" xfId="3" applyNumberFormat="1" applyFont="1" applyFill="1" applyBorder="1" applyAlignment="1">
      <alignment horizontal="center" vertical="center"/>
    </xf>
    <xf numFmtId="165" fontId="14" fillId="6" borderId="10" xfId="3" applyNumberFormat="1" applyFont="1" applyFill="1" applyBorder="1" applyAlignment="1">
      <alignment horizontal="center" vertical="center"/>
    </xf>
    <xf numFmtId="165" fontId="15" fillId="6" borderId="10" xfId="3" applyNumberFormat="1" applyFont="1" applyFill="1" applyBorder="1" applyAlignment="1">
      <alignment horizontal="center" vertical="center"/>
    </xf>
    <xf numFmtId="3" fontId="14" fillId="6" borderId="7" xfId="3" applyNumberFormat="1" applyFont="1" applyFill="1" applyBorder="1" applyAlignment="1">
      <alignment horizontal="center" vertical="center"/>
    </xf>
    <xf numFmtId="3" fontId="14" fillId="6" borderId="8" xfId="3" applyNumberFormat="1" applyFont="1" applyFill="1" applyBorder="1" applyAlignment="1">
      <alignment horizontal="center" vertical="center"/>
    </xf>
    <xf numFmtId="3" fontId="15" fillId="6" borderId="8" xfId="3" applyNumberFormat="1" applyFont="1" applyFill="1" applyBorder="1" applyAlignment="1">
      <alignment horizontal="center" vertical="center"/>
    </xf>
    <xf numFmtId="3" fontId="14" fillId="2" borderId="0" xfId="0" applyNumberFormat="1" applyFont="1" applyFill="1" applyAlignment="1">
      <alignment vertical="center"/>
    </xf>
    <xf numFmtId="3" fontId="14" fillId="7" borderId="9" xfId="3" applyNumberFormat="1" applyFont="1" applyFill="1" applyBorder="1" applyAlignment="1">
      <alignment horizontal="center" vertical="center"/>
    </xf>
    <xf numFmtId="3" fontId="14" fillId="7" borderId="10" xfId="3" applyNumberFormat="1" applyFont="1" applyFill="1" applyBorder="1" applyAlignment="1">
      <alignment horizontal="center" vertical="center"/>
    </xf>
    <xf numFmtId="3" fontId="15" fillId="7" borderId="10" xfId="3" applyNumberFormat="1" applyFont="1" applyFill="1" applyBorder="1" applyAlignment="1">
      <alignment horizontal="center" vertical="center"/>
    </xf>
    <xf numFmtId="3" fontId="14" fillId="6" borderId="9" xfId="3" applyNumberFormat="1" applyFont="1" applyFill="1" applyBorder="1" applyAlignment="1">
      <alignment horizontal="center" vertical="center"/>
    </xf>
    <xf numFmtId="3" fontId="14" fillId="6" borderId="10" xfId="3" applyNumberFormat="1" applyFont="1" applyFill="1" applyBorder="1" applyAlignment="1">
      <alignment horizontal="center" vertical="center"/>
    </xf>
    <xf numFmtId="3" fontId="15" fillId="6" borderId="10" xfId="3" applyNumberFormat="1" applyFont="1" applyFill="1" applyBorder="1" applyAlignment="1">
      <alignment horizontal="center" vertical="center"/>
    </xf>
    <xf numFmtId="0" fontId="8" fillId="4" borderId="0" xfId="0" applyFont="1" applyFill="1" applyAlignment="1">
      <alignment horizontal="center"/>
    </xf>
    <xf numFmtId="49" fontId="4" fillId="5" borderId="5" xfId="1" applyNumberFormat="1" applyFont="1" applyFill="1" applyBorder="1" applyAlignment="1">
      <alignment horizontal="center" vertical="center" wrapText="1"/>
    </xf>
    <xf numFmtId="49" fontId="4" fillId="5" borderId="6" xfId="1" applyNumberFormat="1" applyFont="1" applyFill="1" applyBorder="1" applyAlignment="1">
      <alignment horizontal="center" vertical="center" wrapText="1"/>
    </xf>
    <xf numFmtId="0" fontId="16" fillId="4" borderId="0" xfId="0" applyFont="1" applyFill="1" applyAlignment="1">
      <alignment horizontal="center"/>
    </xf>
    <xf numFmtId="0" fontId="46" fillId="2" borderId="0" xfId="0" applyFont="1" applyFill="1"/>
    <xf numFmtId="0" fontId="3" fillId="3" borderId="0" xfId="0" applyFont="1" applyFill="1"/>
    <xf numFmtId="0" fontId="0" fillId="3" borderId="0" xfId="0" applyFill="1"/>
    <xf numFmtId="0" fontId="46" fillId="3" borderId="0" xfId="0" applyFont="1" applyFill="1"/>
    <xf numFmtId="0" fontId="44" fillId="2" borderId="0" xfId="0" applyFont="1" applyFill="1"/>
    <xf numFmtId="0" fontId="46" fillId="2" borderId="0" xfId="3" applyNumberFormat="1" applyFont="1" applyFill="1" applyAlignment="1">
      <alignment vertical="top"/>
    </xf>
    <xf numFmtId="0" fontId="46" fillId="22" borderId="0" xfId="0" applyFont="1" applyFill="1" applyAlignment="1">
      <alignment vertical="center"/>
    </xf>
    <xf numFmtId="0" fontId="0" fillId="22" borderId="0" xfId="0" applyFill="1" applyAlignment="1">
      <alignment vertical="center"/>
    </xf>
    <xf numFmtId="0" fontId="0" fillId="2" borderId="0" xfId="0" applyFill="1" applyAlignment="1">
      <alignment vertical="center"/>
    </xf>
    <xf numFmtId="0" fontId="46" fillId="2" borderId="0" xfId="0" applyFont="1" applyFill="1" applyAlignment="1">
      <alignment vertical="center"/>
    </xf>
    <xf numFmtId="0" fontId="49" fillId="5" borderId="0" xfId="0" applyFont="1" applyFill="1" applyAlignment="1">
      <alignment vertical="center"/>
    </xf>
    <xf numFmtId="0" fontId="46" fillId="5" borderId="0" xfId="0" applyFont="1" applyFill="1" applyAlignment="1">
      <alignment vertical="center"/>
    </xf>
    <xf numFmtId="3" fontId="50" fillId="23" borderId="0" xfId="0" applyNumberFormat="1" applyFont="1" applyFill="1" applyAlignment="1">
      <alignment horizontal="center" vertical="center"/>
    </xf>
    <xf numFmtId="0" fontId="0" fillId="5" borderId="0" xfId="0" applyFill="1" applyAlignment="1">
      <alignment vertical="center"/>
    </xf>
    <xf numFmtId="0" fontId="51" fillId="22" borderId="0" xfId="0" applyFont="1" applyFill="1" applyAlignment="1">
      <alignment vertical="center"/>
    </xf>
    <xf numFmtId="0" fontId="52" fillId="5" borderId="0" xfId="0" applyFont="1" applyFill="1" applyAlignment="1">
      <alignment horizontal="center" vertical="center"/>
    </xf>
    <xf numFmtId="0" fontId="53" fillId="22" borderId="0" xfId="0" applyFont="1" applyFill="1" applyAlignment="1">
      <alignment vertical="center" wrapText="1"/>
    </xf>
    <xf numFmtId="0" fontId="54" fillId="5" borderId="0" xfId="0" applyFont="1" applyFill="1" applyAlignment="1">
      <alignment vertical="center"/>
    </xf>
    <xf numFmtId="0" fontId="49" fillId="5" borderId="0" xfId="0" applyFont="1" applyFill="1"/>
    <xf numFmtId="0" fontId="45" fillId="2" borderId="0" xfId="0" applyFont="1" applyFill="1" applyAlignment="1">
      <alignment horizontal="right" vertical="top"/>
    </xf>
    <xf numFmtId="0" fontId="8" fillId="2" borderId="28" xfId="0" applyFont="1" applyFill="1" applyBorder="1" applyAlignment="1">
      <alignment vertical="center"/>
    </xf>
    <xf numFmtId="0" fontId="47" fillId="2" borderId="0" xfId="0" applyFont="1" applyFill="1" applyAlignment="1">
      <alignment vertical="center"/>
    </xf>
    <xf numFmtId="0" fontId="11" fillId="2" borderId="31" xfId="0" applyFont="1" applyFill="1" applyBorder="1" applyAlignment="1">
      <alignment vertical="center"/>
    </xf>
    <xf numFmtId="0" fontId="7" fillId="2" borderId="33" xfId="0" applyFont="1" applyFill="1" applyBorder="1" applyAlignment="1">
      <alignment vertical="center"/>
    </xf>
    <xf numFmtId="0" fontId="11" fillId="2" borderId="33" xfId="0" applyFont="1" applyFill="1" applyBorder="1" applyAlignment="1">
      <alignment vertical="center"/>
    </xf>
    <xf numFmtId="0" fontId="11" fillId="2" borderId="34" xfId="0" applyFont="1" applyFill="1" applyBorder="1" applyAlignment="1">
      <alignment vertical="center"/>
    </xf>
    <xf numFmtId="0" fontId="56" fillId="2" borderId="0" xfId="0" applyFont="1" applyFill="1" applyAlignment="1">
      <alignment vertical="top"/>
    </xf>
    <xf numFmtId="0" fontId="58" fillId="2" borderId="0" xfId="55" applyFont="1" applyFill="1" applyAlignment="1">
      <alignment vertical="center"/>
    </xf>
    <xf numFmtId="0" fontId="56" fillId="2" borderId="0" xfId="0" applyFont="1" applyFill="1"/>
    <xf numFmtId="0" fontId="59" fillId="2" borderId="0" xfId="0" applyFont="1" applyFill="1"/>
    <xf numFmtId="0" fontId="59" fillId="3" borderId="0" xfId="0" applyFont="1" applyFill="1"/>
    <xf numFmtId="0" fontId="59" fillId="2" borderId="0" xfId="0" applyFont="1" applyFill="1" applyAlignment="1">
      <alignment horizontal="right"/>
    </xf>
    <xf numFmtId="0" fontId="59" fillId="2" borderId="0" xfId="0" applyFont="1" applyFill="1" applyAlignment="1">
      <alignment horizontal="right" vertical="top"/>
    </xf>
    <xf numFmtId="0" fontId="60" fillId="2" borderId="0" xfId="0" applyFont="1" applyFill="1" applyAlignment="1">
      <alignment horizontal="right" vertical="top" wrapText="1"/>
    </xf>
    <xf numFmtId="0" fontId="61" fillId="2" borderId="0" xfId="0" applyFont="1" applyFill="1" applyAlignment="1">
      <alignment horizontal="right" vertical="top"/>
    </xf>
    <xf numFmtId="0" fontId="61" fillId="2" borderId="0" xfId="0" applyFont="1" applyFill="1" applyAlignment="1">
      <alignment vertical="top"/>
    </xf>
    <xf numFmtId="0" fontId="59" fillId="2" borderId="0" xfId="0" applyFont="1" applyFill="1" applyAlignment="1">
      <alignment vertical="top"/>
    </xf>
    <xf numFmtId="0" fontId="59" fillId="2" borderId="0" xfId="0" applyFont="1" applyFill="1" applyAlignment="1">
      <alignment vertical="center"/>
    </xf>
    <xf numFmtId="0" fontId="2" fillId="3" borderId="0" xfId="0" applyFont="1" applyFill="1" applyAlignment="1">
      <alignment vertical="center"/>
    </xf>
    <xf numFmtId="0" fontId="4" fillId="24" borderId="35" xfId="1" applyFont="1" applyFill="1" applyBorder="1" applyAlignment="1">
      <alignment horizontal="center" vertical="center"/>
    </xf>
    <xf numFmtId="0" fontId="4" fillId="24" borderId="35" xfId="0" applyFont="1" applyFill="1" applyBorder="1" applyAlignment="1">
      <alignment horizontal="center" vertical="center"/>
    </xf>
    <xf numFmtId="0" fontId="62" fillId="22" borderId="37" xfId="55" applyFont="1" applyFill="1" applyBorder="1" applyAlignment="1">
      <alignment vertical="center"/>
    </xf>
    <xf numFmtId="0" fontId="62" fillId="22" borderId="38" xfId="55" applyFont="1" applyFill="1" applyBorder="1" applyAlignment="1">
      <alignment vertical="center"/>
    </xf>
    <xf numFmtId="0" fontId="62" fillId="22" borderId="5" xfId="55" applyFont="1" applyFill="1" applyBorder="1" applyAlignment="1">
      <alignment vertical="center" wrapText="1"/>
    </xf>
    <xf numFmtId="0" fontId="1" fillId="3" borderId="0" xfId="0" applyFont="1" applyFill="1" applyAlignment="1">
      <alignment vertical="center"/>
    </xf>
    <xf numFmtId="0" fontId="65" fillId="3" borderId="0" xfId="0" applyFont="1" applyFill="1" applyAlignment="1">
      <alignment vertical="center"/>
    </xf>
    <xf numFmtId="0" fontId="66" fillId="3" borderId="0" xfId="0" applyFont="1" applyFill="1" applyAlignment="1">
      <alignment vertical="center"/>
    </xf>
    <xf numFmtId="0" fontId="67" fillId="3" borderId="0" xfId="0" applyFont="1" applyFill="1"/>
    <xf numFmtId="0" fontId="68" fillId="3" borderId="0" xfId="0" applyFont="1" applyFill="1"/>
    <xf numFmtId="0" fontId="6" fillId="3" borderId="0" xfId="0" applyFont="1" applyFill="1" applyAlignment="1">
      <alignment vertical="center"/>
    </xf>
    <xf numFmtId="0" fontId="69" fillId="3" borderId="0" xfId="0" applyFont="1" applyFill="1" applyAlignment="1">
      <alignment vertical="center"/>
    </xf>
    <xf numFmtId="0" fontId="10" fillId="3" borderId="0" xfId="0" applyFont="1" applyFill="1" applyAlignment="1">
      <alignment vertical="center"/>
    </xf>
    <xf numFmtId="0" fontId="70" fillId="3" borderId="0" xfId="55" applyFont="1" applyFill="1"/>
    <xf numFmtId="0" fontId="70" fillId="3" borderId="0" xfId="55" applyFont="1" applyFill="1" applyAlignment="1">
      <alignment vertical="center"/>
    </xf>
    <xf numFmtId="0" fontId="71" fillId="2" borderId="1" xfId="0" applyFont="1" applyFill="1" applyBorder="1" applyAlignment="1">
      <alignment horizontal="right" vertical="top" wrapText="1"/>
    </xf>
    <xf numFmtId="0" fontId="72" fillId="2" borderId="1" xfId="0" applyFont="1" applyFill="1" applyBorder="1" applyAlignment="1">
      <alignment horizontal="right" vertical="top"/>
    </xf>
    <xf numFmtId="0" fontId="72" fillId="2" borderId="1" xfId="0" applyFont="1" applyFill="1" applyBorder="1" applyAlignment="1">
      <alignment vertical="top"/>
    </xf>
    <xf numFmtId="0" fontId="72" fillId="2" borderId="1" xfId="0" applyFont="1" applyFill="1" applyBorder="1" applyAlignment="1">
      <alignment horizontal="right"/>
    </xf>
    <xf numFmtId="0" fontId="73" fillId="2" borderId="0" xfId="55" applyFont="1" applyFill="1" applyAlignment="1">
      <alignment vertical="center"/>
    </xf>
    <xf numFmtId="0" fontId="17" fillId="2" borderId="0" xfId="0" applyFont="1" applyFill="1" applyAlignment="1">
      <alignment vertical="center"/>
    </xf>
    <xf numFmtId="0" fontId="62" fillId="2" borderId="0" xfId="0" applyFont="1" applyFill="1"/>
    <xf numFmtId="0" fontId="63" fillId="2" borderId="0" xfId="0" applyFont="1" applyFill="1"/>
    <xf numFmtId="0" fontId="64" fillId="2" borderId="0" xfId="0" applyFont="1" applyFill="1"/>
    <xf numFmtId="0" fontId="74" fillId="3" borderId="0" xfId="55" applyFont="1" applyFill="1" applyAlignment="1">
      <alignment vertical="center"/>
    </xf>
    <xf numFmtId="0" fontId="74" fillId="3" borderId="0" xfId="55" applyFont="1" applyFill="1"/>
    <xf numFmtId="0" fontId="9" fillId="3" borderId="0" xfId="0" applyFont="1" applyFill="1" applyAlignment="1">
      <alignment horizontal="center" vertical="center"/>
    </xf>
    <xf numFmtId="0" fontId="12" fillId="3" borderId="0" xfId="0" applyFont="1" applyFill="1" applyAlignment="1">
      <alignment horizontal="center" vertical="center"/>
    </xf>
    <xf numFmtId="49" fontId="58" fillId="22" borderId="36" xfId="55" applyNumberFormat="1" applyFont="1" applyFill="1" applyBorder="1" applyAlignment="1">
      <alignment horizontal="center" vertical="center" wrapText="1"/>
    </xf>
    <xf numFmtId="0" fontId="8" fillId="24" borderId="39" xfId="0" applyFont="1" applyFill="1" applyBorder="1" applyAlignment="1">
      <alignment horizontal="left" vertical="center"/>
    </xf>
    <xf numFmtId="0" fontId="8" fillId="24" borderId="40" xfId="0" applyFont="1" applyFill="1" applyBorder="1" applyAlignment="1">
      <alignment horizontal="left" vertical="center"/>
    </xf>
    <xf numFmtId="0" fontId="8" fillId="24" borderId="41" xfId="0" applyFont="1" applyFill="1" applyBorder="1" applyAlignment="1">
      <alignment horizontal="left" vertical="center"/>
    </xf>
    <xf numFmtId="0" fontId="48" fillId="5" borderId="0" xfId="0" applyFont="1" applyFill="1" applyAlignment="1">
      <alignment horizontal="left" vertical="center" wrapText="1"/>
    </xf>
    <xf numFmtId="0" fontId="8" fillId="2" borderId="27" xfId="0" applyFont="1" applyFill="1" applyBorder="1" applyAlignment="1">
      <alignment horizontal="center" vertical="center" textRotation="90"/>
    </xf>
    <xf numFmtId="0" fontId="8" fillId="2" borderId="30" xfId="0" applyFont="1" applyFill="1" applyBorder="1" applyAlignment="1">
      <alignment horizontal="center" vertical="center" textRotation="90"/>
    </xf>
    <xf numFmtId="0" fontId="8" fillId="2" borderId="32" xfId="0" applyFont="1" applyFill="1" applyBorder="1" applyAlignment="1">
      <alignment horizontal="center" vertical="center" textRotation="90"/>
    </xf>
    <xf numFmtId="0" fontId="55" fillId="2" borderId="28" xfId="0" applyFont="1" applyFill="1" applyBorder="1" applyAlignment="1">
      <alignment horizontal="left" vertical="center" wrapText="1"/>
    </xf>
    <xf numFmtId="0" fontId="55" fillId="2" borderId="0" xfId="0" applyFont="1" applyFill="1" applyAlignment="1">
      <alignment horizontal="left" vertical="center" wrapText="1"/>
    </xf>
    <xf numFmtId="0" fontId="55" fillId="2" borderId="29" xfId="0" applyFont="1" applyFill="1" applyBorder="1" applyAlignment="1">
      <alignment horizontal="left" vertical="center" wrapText="1"/>
    </xf>
    <xf numFmtId="0" fontId="55" fillId="2" borderId="31" xfId="0" applyFont="1" applyFill="1" applyBorder="1" applyAlignment="1">
      <alignment horizontal="left" vertical="center" wrapText="1"/>
    </xf>
    <xf numFmtId="0" fontId="8" fillId="5" borderId="3" xfId="0" applyFont="1" applyFill="1" applyBorder="1" applyAlignment="1">
      <alignment horizontal="center" vertical="center"/>
    </xf>
    <xf numFmtId="0" fontId="4" fillId="5" borderId="3" xfId="0" applyFont="1" applyFill="1" applyBorder="1" applyAlignment="1">
      <alignment horizontal="center" vertical="center"/>
    </xf>
    <xf numFmtId="0" fontId="3" fillId="2" borderId="0" xfId="0" applyFont="1" applyFill="1" applyAlignment="1">
      <alignment horizontal="center"/>
    </xf>
  </cellXfs>
  <cellStyles count="56">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xfId="2" builtinId="3"/>
    <cellStyle name="Explanatory Text 2" xfId="32" xr:uid="{00000000-0005-0000-0000-00001C000000}"/>
    <cellStyle name="Good 2" xfId="33" xr:uid="{00000000-0005-0000-0000-00001D000000}"/>
    <cellStyle name="Heading 1 2" xfId="34" xr:uid="{00000000-0005-0000-0000-00001E000000}"/>
    <cellStyle name="Heading 2 2" xfId="35" xr:uid="{00000000-0005-0000-0000-00001F000000}"/>
    <cellStyle name="Heading 3 2" xfId="36" xr:uid="{00000000-0005-0000-0000-000020000000}"/>
    <cellStyle name="Heading 4 2" xfId="37" xr:uid="{00000000-0005-0000-0000-000021000000}"/>
    <cellStyle name="Hyperlink" xfId="55" builtinId="8"/>
    <cellStyle name="Hyperlink 2" xfId="38" xr:uid="{00000000-0005-0000-0000-000023000000}"/>
    <cellStyle name="Hyperlink 3" xfId="39" xr:uid="{00000000-0005-0000-0000-000024000000}"/>
    <cellStyle name="Hyperlink 4" xfId="40" xr:uid="{00000000-0005-0000-0000-000025000000}"/>
    <cellStyle name="Hyperlink 5" xfId="41" xr:uid="{00000000-0005-0000-0000-000026000000}"/>
    <cellStyle name="Input 2" xfId="42" xr:uid="{00000000-0005-0000-0000-000027000000}"/>
    <cellStyle name="Linked Cell 2" xfId="43" xr:uid="{00000000-0005-0000-0000-000028000000}"/>
    <cellStyle name="Neutral 2" xfId="44" xr:uid="{00000000-0005-0000-0000-000029000000}"/>
    <cellStyle name="Normal" xfId="0" builtinId="0"/>
    <cellStyle name="Normal 2" xfId="1" xr:uid="{00000000-0005-0000-0000-00002B000000}"/>
    <cellStyle name="Normal 2 2" xfId="4" xr:uid="{00000000-0005-0000-0000-00002C000000}"/>
    <cellStyle name="Normal 2 3" xfId="45" xr:uid="{00000000-0005-0000-0000-00002D000000}"/>
    <cellStyle name="Normal 3" xfId="46" xr:uid="{00000000-0005-0000-0000-00002E000000}"/>
    <cellStyle name="Normal 4" xfId="47" xr:uid="{00000000-0005-0000-0000-00002F000000}"/>
    <cellStyle name="Note 2" xfId="48" xr:uid="{00000000-0005-0000-0000-000030000000}"/>
    <cellStyle name="Note 3" xfId="49" xr:uid="{00000000-0005-0000-0000-000031000000}"/>
    <cellStyle name="Output 2" xfId="50" xr:uid="{00000000-0005-0000-0000-000032000000}"/>
    <cellStyle name="Percent" xfId="3" builtinId="5"/>
    <cellStyle name="Percent 2" xfId="51" xr:uid="{00000000-0005-0000-0000-000034000000}"/>
    <cellStyle name="Title 2" xfId="52" xr:uid="{00000000-0005-0000-0000-000035000000}"/>
    <cellStyle name="Total 2" xfId="53" xr:uid="{00000000-0005-0000-0000-000036000000}"/>
    <cellStyle name="Warning Text 2" xfId="54" xr:uid="{00000000-0005-0000-0000-000037000000}"/>
  </cellStyles>
  <dxfs count="21">
    <dxf>
      <font>
        <color theme="6" tint="-0.499984740745262"/>
      </font>
    </dxf>
    <dxf>
      <font>
        <color theme="6" tint="-0.499984740745262"/>
      </font>
    </dxf>
    <dxf>
      <font>
        <color theme="6" tint="0.3999450666829432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3999450666829432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39994506668294322"/>
      </font>
    </dxf>
    <dxf>
      <font>
        <color theme="6" tint="-0.499984740745262"/>
      </font>
    </dxf>
    <dxf>
      <font>
        <color theme="6" tint="-0.499984740745262"/>
      </font>
    </dxf>
    <dxf>
      <font>
        <color theme="6" tint="-0.499984740745262"/>
      </font>
    </dxf>
    <dxf>
      <font>
        <color theme="6" tint="-0.499984740745262"/>
      </font>
    </dxf>
  </dxfs>
  <tableStyles count="0" defaultTableStyle="TableStyleMedium2" defaultPivotStyle="PivotStyleLight16"/>
  <colors>
    <mruColors>
      <color rgb="FF822433"/>
      <color rgb="FF00A246"/>
      <color rgb="FFBFBDAF"/>
      <color rgb="FFDAD7CB"/>
      <color rgb="FF48473A"/>
      <color rgb="FF62604E"/>
      <color rgb="FFD2E4DE"/>
      <color rgb="FFAECFC5"/>
      <color rgb="FF5DAD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a:solidFill>
                  <a:srgbClr val="BFBDAF"/>
                </a:solidFill>
              </a:rPr>
              <a:t>Time since diagnosis distribution</a:t>
            </a:r>
          </a:p>
        </c:rich>
      </c:tx>
      <c:layout>
        <c:manualLayout>
          <c:xMode val="edge"/>
          <c:yMode val="edge"/>
          <c:x val="1.08127853881279E-2"/>
          <c:y val="2.5000008202102436E-2"/>
        </c:manualLayout>
      </c:layout>
      <c:overlay val="0"/>
    </c:title>
    <c:autoTitleDeleted val="0"/>
    <c:plotArea>
      <c:layout>
        <c:manualLayout>
          <c:layoutTarget val="inner"/>
          <c:xMode val="edge"/>
          <c:yMode val="edge"/>
          <c:x val="4.752777777777778E-2"/>
          <c:y val="0.14938277413542347"/>
          <c:w val="0.88971430625966252"/>
          <c:h val="0.73463740046171089"/>
        </c:manualLayout>
      </c:layout>
      <c:barChart>
        <c:barDir val="bar"/>
        <c:grouping val="percentStacked"/>
        <c:varyColors val="0"/>
        <c:ser>
          <c:idx val="0"/>
          <c:order val="0"/>
          <c:tx>
            <c:strRef>
              <c:f>control!$AB$5</c:f>
              <c:strCache>
                <c:ptCount val="1"/>
                <c:pt idx="0">
                  <c:v>0-1 years</c:v>
                </c:pt>
              </c:strCache>
            </c:strRef>
          </c:tx>
          <c:spPr>
            <a:solidFill>
              <a:srgbClr val="002776"/>
            </a:solidFill>
          </c:spPr>
          <c:invertIfNegative val="0"/>
          <c:val>
            <c:numRef>
              <c:f>control!$AA$5</c:f>
              <c:numCache>
                <c:formatCode>General</c:formatCode>
                <c:ptCount val="1"/>
                <c:pt idx="0">
                  <c:v>77</c:v>
                </c:pt>
              </c:numCache>
            </c:numRef>
          </c:val>
          <c:extLst>
            <c:ext xmlns:c16="http://schemas.microsoft.com/office/drawing/2014/chart" uri="{C3380CC4-5D6E-409C-BE32-E72D297353CC}">
              <c16:uniqueId val="{00000000-8A11-44A6-A6E2-DB361DEB9FFC}"/>
            </c:ext>
          </c:extLst>
        </c:ser>
        <c:ser>
          <c:idx val="1"/>
          <c:order val="1"/>
          <c:tx>
            <c:strRef>
              <c:f>control!$AB$6</c:f>
              <c:strCache>
                <c:ptCount val="1"/>
                <c:pt idx="0">
                  <c:v>1-2 years</c:v>
                </c:pt>
              </c:strCache>
            </c:strRef>
          </c:tx>
          <c:spPr>
            <a:solidFill>
              <a:srgbClr val="00B092"/>
            </a:solidFill>
          </c:spPr>
          <c:invertIfNegative val="0"/>
          <c:val>
            <c:numRef>
              <c:f>control!$AA$6</c:f>
              <c:numCache>
                <c:formatCode>General</c:formatCode>
                <c:ptCount val="1"/>
                <c:pt idx="0">
                  <c:v>59</c:v>
                </c:pt>
              </c:numCache>
            </c:numRef>
          </c:val>
          <c:extLst>
            <c:ext xmlns:c16="http://schemas.microsoft.com/office/drawing/2014/chart" uri="{C3380CC4-5D6E-409C-BE32-E72D297353CC}">
              <c16:uniqueId val="{00000001-8A11-44A6-A6E2-DB361DEB9FFC}"/>
            </c:ext>
          </c:extLst>
        </c:ser>
        <c:ser>
          <c:idx val="2"/>
          <c:order val="2"/>
          <c:tx>
            <c:strRef>
              <c:f>control!$AB$7</c:f>
              <c:strCache>
                <c:ptCount val="1"/>
                <c:pt idx="0">
                  <c:v>2-5 years</c:v>
                </c:pt>
              </c:strCache>
            </c:strRef>
          </c:tx>
          <c:spPr>
            <a:solidFill>
              <a:srgbClr val="E9994A"/>
            </a:solidFill>
          </c:spPr>
          <c:invertIfNegative val="0"/>
          <c:val>
            <c:numRef>
              <c:f>control!$AA$7</c:f>
              <c:numCache>
                <c:formatCode>General</c:formatCode>
                <c:ptCount val="1"/>
                <c:pt idx="0">
                  <c:v>126</c:v>
                </c:pt>
              </c:numCache>
            </c:numRef>
          </c:val>
          <c:extLst>
            <c:ext xmlns:c16="http://schemas.microsoft.com/office/drawing/2014/chart" uri="{C3380CC4-5D6E-409C-BE32-E72D297353CC}">
              <c16:uniqueId val="{00000002-8A11-44A6-A6E2-DB361DEB9FFC}"/>
            </c:ext>
          </c:extLst>
        </c:ser>
        <c:ser>
          <c:idx val="3"/>
          <c:order val="3"/>
          <c:tx>
            <c:strRef>
              <c:f>control!$AB$8</c:f>
              <c:strCache>
                <c:ptCount val="1"/>
                <c:pt idx="0">
                  <c:v>5-10 years</c:v>
                </c:pt>
              </c:strCache>
            </c:strRef>
          </c:tx>
          <c:spPr>
            <a:solidFill>
              <a:srgbClr val="5A5A8E"/>
            </a:solidFill>
          </c:spPr>
          <c:invertIfNegative val="0"/>
          <c:val>
            <c:numRef>
              <c:f>control!$AA$8</c:f>
              <c:numCache>
                <c:formatCode>General</c:formatCode>
                <c:ptCount val="1"/>
                <c:pt idx="0">
                  <c:v>83</c:v>
                </c:pt>
              </c:numCache>
            </c:numRef>
          </c:val>
          <c:extLst>
            <c:ext xmlns:c16="http://schemas.microsoft.com/office/drawing/2014/chart" uri="{C3380CC4-5D6E-409C-BE32-E72D297353CC}">
              <c16:uniqueId val="{00000003-8A11-44A6-A6E2-DB361DEB9FFC}"/>
            </c:ext>
          </c:extLst>
        </c:ser>
        <c:ser>
          <c:idx val="4"/>
          <c:order val="4"/>
          <c:tx>
            <c:strRef>
              <c:f>control!$AB$9</c:f>
              <c:strCache>
                <c:ptCount val="1"/>
                <c:pt idx="0">
                  <c:v>10-15 years</c:v>
                </c:pt>
              </c:strCache>
            </c:strRef>
          </c:tx>
          <c:spPr>
            <a:solidFill>
              <a:srgbClr val="822433"/>
            </a:solidFill>
          </c:spPr>
          <c:invertIfNegative val="0"/>
          <c:val>
            <c:numRef>
              <c:f>control!$AA$9</c:f>
              <c:numCache>
                <c:formatCode>General</c:formatCode>
                <c:ptCount val="1"/>
                <c:pt idx="0">
                  <c:v>25</c:v>
                </c:pt>
              </c:numCache>
            </c:numRef>
          </c:val>
          <c:extLst>
            <c:ext xmlns:c16="http://schemas.microsoft.com/office/drawing/2014/chart" uri="{C3380CC4-5D6E-409C-BE32-E72D297353CC}">
              <c16:uniqueId val="{00000004-8A11-44A6-A6E2-DB361DEB9FFC}"/>
            </c:ext>
          </c:extLst>
        </c:ser>
        <c:ser>
          <c:idx val="5"/>
          <c:order val="5"/>
          <c:tx>
            <c:strRef>
              <c:f>control!$AB$10</c:f>
              <c:strCache>
                <c:ptCount val="1"/>
                <c:pt idx="0">
                  <c:v>15-20 years</c:v>
                </c:pt>
              </c:strCache>
            </c:strRef>
          </c:tx>
          <c:spPr>
            <a:solidFill>
              <a:srgbClr val="A4AEB5"/>
            </a:solidFill>
          </c:spPr>
          <c:invertIfNegative val="0"/>
          <c:val>
            <c:numRef>
              <c:f>control!$AA$10</c:f>
              <c:numCache>
                <c:formatCode>General</c:formatCode>
                <c:ptCount val="1"/>
                <c:pt idx="0">
                  <c:v>10</c:v>
                </c:pt>
              </c:numCache>
            </c:numRef>
          </c:val>
          <c:extLst>
            <c:ext xmlns:c16="http://schemas.microsoft.com/office/drawing/2014/chart" uri="{C3380CC4-5D6E-409C-BE32-E72D297353CC}">
              <c16:uniqueId val="{00000005-8A11-44A6-A6E2-DB361DEB9FFC}"/>
            </c:ext>
          </c:extLst>
        </c:ser>
        <c:dLbls>
          <c:showLegendKey val="0"/>
          <c:showVal val="0"/>
          <c:showCatName val="0"/>
          <c:showSerName val="0"/>
          <c:showPercent val="0"/>
          <c:showBubbleSize val="0"/>
        </c:dLbls>
        <c:gapWidth val="150"/>
        <c:overlap val="100"/>
        <c:axId val="105099648"/>
        <c:axId val="105101184"/>
      </c:barChart>
      <c:catAx>
        <c:axId val="105099648"/>
        <c:scaling>
          <c:orientation val="minMax"/>
        </c:scaling>
        <c:delete val="1"/>
        <c:axPos val="l"/>
        <c:numFmt formatCode="General" sourceLinked="1"/>
        <c:majorTickMark val="out"/>
        <c:minorTickMark val="none"/>
        <c:tickLblPos val="none"/>
        <c:crossAx val="105101184"/>
        <c:crosses val="autoZero"/>
        <c:auto val="1"/>
        <c:lblAlgn val="ctr"/>
        <c:lblOffset val="100"/>
        <c:noMultiLvlLbl val="0"/>
      </c:catAx>
      <c:valAx>
        <c:axId val="105101184"/>
        <c:scaling>
          <c:orientation val="minMax"/>
        </c:scaling>
        <c:delete val="0"/>
        <c:axPos val="b"/>
        <c:majorGridlines/>
        <c:numFmt formatCode="0%" sourceLinked="1"/>
        <c:majorTickMark val="out"/>
        <c:minorTickMark val="none"/>
        <c:tickLblPos val="nextTo"/>
        <c:crossAx val="105099648"/>
        <c:crosses val="autoZero"/>
        <c:crossBetween val="between"/>
      </c:valAx>
    </c:plotArea>
    <c:legend>
      <c:legendPos val="r"/>
      <c:layout>
        <c:manualLayout>
          <c:xMode val="edge"/>
          <c:yMode val="edge"/>
          <c:x val="4.4945600977959896E-2"/>
          <c:y val="0.14699646038551994"/>
          <c:w val="0.89166044655377286"/>
          <c:h val="9.4895742198892644E-2"/>
        </c:manualLayout>
      </c:layout>
      <c:overlay val="0"/>
      <c:spPr>
        <a:solidFill>
          <a:srgbClr val="BFBDAF"/>
        </a:solidFill>
      </c:spPr>
      <c:txPr>
        <a:bodyPr/>
        <a:lstStyle/>
        <a:p>
          <a:pPr>
            <a:defRPr sz="800"/>
          </a:pPr>
          <a:endParaRPr lang="en-US"/>
        </a:p>
      </c:txPr>
    </c:legend>
    <c:plotVisOnly val="1"/>
    <c:dispBlanksAs val="gap"/>
    <c:showDLblsOverMax val="0"/>
  </c:chart>
  <c:spPr>
    <a:ln w="28575">
      <a:solidFill>
        <a:srgbClr val="00A246"/>
      </a:solidFill>
    </a:ln>
  </c:spPr>
  <c:printSettings>
    <c:headerFooter/>
    <c:pageMargins b="0.75000000000000189" l="0.70000000000000062" r="0.70000000000000062" t="0.750000000000001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67157027449666"/>
          <c:y val="6.9534975271282218E-2"/>
          <c:w val="0.64382997579848411"/>
          <c:h val="0.84336671924678841"/>
        </c:manualLayout>
      </c:layout>
      <c:barChart>
        <c:barDir val="bar"/>
        <c:grouping val="percentStacked"/>
        <c:varyColors val="0"/>
        <c:ser>
          <c:idx val="0"/>
          <c:order val="0"/>
          <c:tx>
            <c:strRef>
              <c:f>Scotland_LCA!$S$51</c:f>
              <c:strCache>
                <c:ptCount val="1"/>
                <c:pt idx="0">
                  <c:v>0-1 yrs</c:v>
                </c:pt>
              </c:strCache>
            </c:strRef>
          </c:tx>
          <c:spPr>
            <a:solidFill>
              <a:srgbClr val="002776"/>
            </a:solidFill>
          </c:spPr>
          <c:invertIfNegative val="0"/>
          <c:cat>
            <c:strRef>
              <c:f>Scotland_LCA!$B$52:$B$72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Scotland_LCA!$S$52:$S$72</c:f>
              <c:numCache>
                <c:formatCode>0%</c:formatCode>
                <c:ptCount val="21"/>
                <c:pt idx="0">
                  <c:v>0.12328767123287671</c:v>
                </c:pt>
                <c:pt idx="1">
                  <c:v>8.629989212513485E-2</c:v>
                </c:pt>
                <c:pt idx="2">
                  <c:v>9.0909090909090912E-2</c:v>
                </c:pt>
                <c:pt idx="3">
                  <c:v>0.12987012987012986</c:v>
                </c:pt>
                <c:pt idx="4">
                  <c:v>0.13592233009708737</c:v>
                </c:pt>
                <c:pt idx="5">
                  <c:v>0.16083916083916083</c:v>
                </c:pt>
                <c:pt idx="6">
                  <c:v>0.4</c:v>
                </c:pt>
                <c:pt idx="7">
                  <c:v>0.17241379310344829</c:v>
                </c:pt>
                <c:pt idx="8">
                  <c:v>0</c:v>
                </c:pt>
                <c:pt idx="9">
                  <c:v>0</c:v>
                </c:pt>
                <c:pt idx="10">
                  <c:v>0</c:v>
                </c:pt>
                <c:pt idx="11">
                  <c:v>0.41379310344827586</c:v>
                </c:pt>
                <c:pt idx="12">
                  <c:v>9.9630996309963096E-2</c:v>
                </c:pt>
                <c:pt idx="13">
                  <c:v>0.13157894736842105</c:v>
                </c:pt>
                <c:pt idx="14">
                  <c:v>0.10687022900763359</c:v>
                </c:pt>
                <c:pt idx="15">
                  <c:v>0.31707317073170732</c:v>
                </c:pt>
                <c:pt idx="16">
                  <c:v>0.1</c:v>
                </c:pt>
                <c:pt idx="17">
                  <c:v>1</c:v>
                </c:pt>
                <c:pt idx="18">
                  <c:v>0.14285714285714285</c:v>
                </c:pt>
                <c:pt idx="19">
                  <c:v>0.18181818181818182</c:v>
                </c:pt>
                <c:pt idx="20">
                  <c:v>8.2644628099173556E-2</c:v>
                </c:pt>
              </c:numCache>
            </c:numRef>
          </c:val>
          <c:extLst>
            <c:ext xmlns:c16="http://schemas.microsoft.com/office/drawing/2014/chart" uri="{C3380CC4-5D6E-409C-BE32-E72D297353CC}">
              <c16:uniqueId val="{00000000-4DEB-4162-88AC-4CD65A81C07C}"/>
            </c:ext>
          </c:extLst>
        </c:ser>
        <c:ser>
          <c:idx val="1"/>
          <c:order val="1"/>
          <c:tx>
            <c:strRef>
              <c:f>Scotland_LCA!$T$51</c:f>
              <c:strCache>
                <c:ptCount val="1"/>
                <c:pt idx="0">
                  <c:v>1-2 yrs</c:v>
                </c:pt>
              </c:strCache>
            </c:strRef>
          </c:tx>
          <c:spPr>
            <a:solidFill>
              <a:srgbClr val="00B092"/>
            </a:solidFill>
          </c:spPr>
          <c:invertIfNegative val="0"/>
          <c:cat>
            <c:strRef>
              <c:f>Scotland_LCA!$B$52:$B$72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Scotland_LCA!$T$52:$T$72</c:f>
              <c:numCache>
                <c:formatCode>0%</c:formatCode>
                <c:ptCount val="21"/>
                <c:pt idx="0">
                  <c:v>0.1095890410958904</c:v>
                </c:pt>
                <c:pt idx="1">
                  <c:v>0.11650485436893204</c:v>
                </c:pt>
                <c:pt idx="2">
                  <c:v>0</c:v>
                </c:pt>
                <c:pt idx="3">
                  <c:v>0.12987012987012986</c:v>
                </c:pt>
                <c:pt idx="4">
                  <c:v>0.11650485436893204</c:v>
                </c:pt>
                <c:pt idx="5">
                  <c:v>9.0909090909090912E-2</c:v>
                </c:pt>
                <c:pt idx="6">
                  <c:v>0</c:v>
                </c:pt>
                <c:pt idx="7">
                  <c:v>8.6206896551724144E-2</c:v>
                </c:pt>
                <c:pt idx="8">
                  <c:v>0</c:v>
                </c:pt>
                <c:pt idx="9">
                  <c:v>7.2463768115942032E-2</c:v>
                </c:pt>
                <c:pt idx="10">
                  <c:v>0</c:v>
                </c:pt>
                <c:pt idx="11">
                  <c:v>0.13793103448275862</c:v>
                </c:pt>
                <c:pt idx="12">
                  <c:v>8.1180811808118078E-2</c:v>
                </c:pt>
                <c:pt idx="13">
                  <c:v>0.13157894736842105</c:v>
                </c:pt>
                <c:pt idx="14">
                  <c:v>9.1603053435114504E-2</c:v>
                </c:pt>
                <c:pt idx="15">
                  <c:v>0.1951219512195122</c:v>
                </c:pt>
                <c:pt idx="16">
                  <c:v>8.3333333333333329E-2</c:v>
                </c:pt>
                <c:pt idx="17">
                  <c:v>0</c:v>
                </c:pt>
                <c:pt idx="18">
                  <c:v>9.5238095238095233E-2</c:v>
                </c:pt>
                <c:pt idx="19">
                  <c:v>0.15151515151515152</c:v>
                </c:pt>
                <c:pt idx="20">
                  <c:v>0.18181818181818182</c:v>
                </c:pt>
              </c:numCache>
            </c:numRef>
          </c:val>
          <c:extLst>
            <c:ext xmlns:c16="http://schemas.microsoft.com/office/drawing/2014/chart" uri="{C3380CC4-5D6E-409C-BE32-E72D297353CC}">
              <c16:uniqueId val="{00000001-4DEB-4162-88AC-4CD65A81C07C}"/>
            </c:ext>
          </c:extLst>
        </c:ser>
        <c:ser>
          <c:idx val="2"/>
          <c:order val="2"/>
          <c:tx>
            <c:strRef>
              <c:f>Scotland_LCA!$U$51</c:f>
              <c:strCache>
                <c:ptCount val="1"/>
                <c:pt idx="0">
                  <c:v>2-5 yrs</c:v>
                </c:pt>
              </c:strCache>
            </c:strRef>
          </c:tx>
          <c:spPr>
            <a:solidFill>
              <a:srgbClr val="E9994A"/>
            </a:solidFill>
          </c:spPr>
          <c:invertIfNegative val="0"/>
          <c:cat>
            <c:strRef>
              <c:f>Scotland_LCA!$B$52:$B$72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Scotland_LCA!$U$52:$U$72</c:f>
              <c:numCache>
                <c:formatCode>0%</c:formatCode>
                <c:ptCount val="21"/>
                <c:pt idx="0">
                  <c:v>0.15068493150684931</c:v>
                </c:pt>
                <c:pt idx="1">
                  <c:v>0.2319309600862999</c:v>
                </c:pt>
                <c:pt idx="2">
                  <c:v>0.2</c:v>
                </c:pt>
                <c:pt idx="3">
                  <c:v>0.2857142857142857</c:v>
                </c:pt>
                <c:pt idx="4">
                  <c:v>0.18252427184466019</c:v>
                </c:pt>
                <c:pt idx="5">
                  <c:v>0.23776223776223776</c:v>
                </c:pt>
                <c:pt idx="6">
                  <c:v>0</c:v>
                </c:pt>
                <c:pt idx="7">
                  <c:v>0.27586206896551724</c:v>
                </c:pt>
                <c:pt idx="8">
                  <c:v>0</c:v>
                </c:pt>
                <c:pt idx="9">
                  <c:v>0.13043478260869565</c:v>
                </c:pt>
                <c:pt idx="10">
                  <c:v>0</c:v>
                </c:pt>
                <c:pt idx="11">
                  <c:v>0.17241379310344829</c:v>
                </c:pt>
                <c:pt idx="12">
                  <c:v>0.28044280442804426</c:v>
                </c:pt>
                <c:pt idx="13">
                  <c:v>0.34210526315789475</c:v>
                </c:pt>
                <c:pt idx="14">
                  <c:v>0.17557251908396945</c:v>
                </c:pt>
                <c:pt idx="15">
                  <c:v>0.24390243902439024</c:v>
                </c:pt>
                <c:pt idx="16">
                  <c:v>0.25</c:v>
                </c:pt>
                <c:pt idx="17">
                  <c:v>0</c:v>
                </c:pt>
                <c:pt idx="18">
                  <c:v>0.32080200501253131</c:v>
                </c:pt>
                <c:pt idx="19">
                  <c:v>0.15151515151515152</c:v>
                </c:pt>
                <c:pt idx="20">
                  <c:v>0.18181818181818182</c:v>
                </c:pt>
              </c:numCache>
            </c:numRef>
          </c:val>
          <c:extLst>
            <c:ext xmlns:c16="http://schemas.microsoft.com/office/drawing/2014/chart" uri="{C3380CC4-5D6E-409C-BE32-E72D297353CC}">
              <c16:uniqueId val="{00000002-4DEB-4162-88AC-4CD65A81C07C}"/>
            </c:ext>
          </c:extLst>
        </c:ser>
        <c:ser>
          <c:idx val="3"/>
          <c:order val="3"/>
          <c:tx>
            <c:strRef>
              <c:f>Scotland_LCA!$V$51</c:f>
              <c:strCache>
                <c:ptCount val="1"/>
                <c:pt idx="0">
                  <c:v>5-10 yrs</c:v>
                </c:pt>
              </c:strCache>
            </c:strRef>
          </c:tx>
          <c:spPr>
            <a:solidFill>
              <a:srgbClr val="5A5A8E"/>
            </a:solidFill>
          </c:spPr>
          <c:invertIfNegative val="0"/>
          <c:cat>
            <c:strRef>
              <c:f>Scotland_LCA!$B$52:$B$72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Scotland_LCA!$V$52:$V$72</c:f>
              <c:numCache>
                <c:formatCode>0%</c:formatCode>
                <c:ptCount val="21"/>
                <c:pt idx="0">
                  <c:v>0.23287671232876711</c:v>
                </c:pt>
                <c:pt idx="1">
                  <c:v>0.25782092772384035</c:v>
                </c:pt>
                <c:pt idx="2">
                  <c:v>0.21818181818181817</c:v>
                </c:pt>
                <c:pt idx="3">
                  <c:v>0.31168831168831168</c:v>
                </c:pt>
                <c:pt idx="4">
                  <c:v>0.28155339805825241</c:v>
                </c:pt>
                <c:pt idx="5">
                  <c:v>0.32867132867132864</c:v>
                </c:pt>
                <c:pt idx="6">
                  <c:v>0</c:v>
                </c:pt>
                <c:pt idx="7">
                  <c:v>0.27586206896551724</c:v>
                </c:pt>
                <c:pt idx="8">
                  <c:v>0</c:v>
                </c:pt>
                <c:pt idx="9">
                  <c:v>0.46376811594202899</c:v>
                </c:pt>
                <c:pt idx="10">
                  <c:v>0</c:v>
                </c:pt>
                <c:pt idx="11">
                  <c:v>0.12931034482758622</c:v>
                </c:pt>
                <c:pt idx="12">
                  <c:v>0.23616236162361623</c:v>
                </c:pt>
                <c:pt idx="13">
                  <c:v>0.13157894736842105</c:v>
                </c:pt>
                <c:pt idx="14">
                  <c:v>0.25954198473282442</c:v>
                </c:pt>
                <c:pt idx="15">
                  <c:v>0.24390243902439024</c:v>
                </c:pt>
                <c:pt idx="16">
                  <c:v>0.28333333333333333</c:v>
                </c:pt>
                <c:pt idx="17">
                  <c:v>0</c:v>
                </c:pt>
                <c:pt idx="18">
                  <c:v>0.2957393483709273</c:v>
                </c:pt>
                <c:pt idx="19">
                  <c:v>0.18181818181818182</c:v>
                </c:pt>
                <c:pt idx="20">
                  <c:v>0.23140495867768596</c:v>
                </c:pt>
              </c:numCache>
            </c:numRef>
          </c:val>
          <c:extLst>
            <c:ext xmlns:c16="http://schemas.microsoft.com/office/drawing/2014/chart" uri="{C3380CC4-5D6E-409C-BE32-E72D297353CC}">
              <c16:uniqueId val="{00000003-4DEB-4162-88AC-4CD65A81C07C}"/>
            </c:ext>
          </c:extLst>
        </c:ser>
        <c:ser>
          <c:idx val="4"/>
          <c:order val="4"/>
          <c:tx>
            <c:strRef>
              <c:f>Scotland_LCA!$W$51</c:f>
              <c:strCache>
                <c:ptCount val="1"/>
                <c:pt idx="0">
                  <c:v>10-15 yrs</c:v>
                </c:pt>
              </c:strCache>
            </c:strRef>
          </c:tx>
          <c:spPr>
            <a:solidFill>
              <a:srgbClr val="822433"/>
            </a:solidFill>
          </c:spPr>
          <c:invertIfNegative val="0"/>
          <c:cat>
            <c:strRef>
              <c:f>Scotland_LCA!$B$52:$B$72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Scotland_LCA!$W$52:$W$72</c:f>
              <c:numCache>
                <c:formatCode>0%</c:formatCode>
                <c:ptCount val="21"/>
                <c:pt idx="0">
                  <c:v>0.21917808219178081</c:v>
                </c:pt>
                <c:pt idx="1">
                  <c:v>0.19525350593311758</c:v>
                </c:pt>
                <c:pt idx="2">
                  <c:v>0.25454545454545452</c:v>
                </c:pt>
                <c:pt idx="3">
                  <c:v>6.4935064935064929E-2</c:v>
                </c:pt>
                <c:pt idx="4">
                  <c:v>0.2</c:v>
                </c:pt>
                <c:pt idx="5">
                  <c:v>0.13286713286713286</c:v>
                </c:pt>
                <c:pt idx="6">
                  <c:v>0.2</c:v>
                </c:pt>
                <c:pt idx="7">
                  <c:v>0.18965517241379309</c:v>
                </c:pt>
                <c:pt idx="8">
                  <c:v>0</c:v>
                </c:pt>
                <c:pt idx="9">
                  <c:v>0.18840579710144928</c:v>
                </c:pt>
                <c:pt idx="10">
                  <c:v>0</c:v>
                </c:pt>
                <c:pt idx="11">
                  <c:v>0.10344827586206896</c:v>
                </c:pt>
                <c:pt idx="12">
                  <c:v>0.17343173431734318</c:v>
                </c:pt>
                <c:pt idx="13">
                  <c:v>0.13157894736842105</c:v>
                </c:pt>
                <c:pt idx="14">
                  <c:v>0.21374045801526717</c:v>
                </c:pt>
                <c:pt idx="15">
                  <c:v>0</c:v>
                </c:pt>
                <c:pt idx="16">
                  <c:v>0.18333333333333332</c:v>
                </c:pt>
                <c:pt idx="17">
                  <c:v>0</c:v>
                </c:pt>
                <c:pt idx="18">
                  <c:v>0.12030075187969924</c:v>
                </c:pt>
                <c:pt idx="19">
                  <c:v>0.33333333333333331</c:v>
                </c:pt>
                <c:pt idx="20">
                  <c:v>0.20661157024793389</c:v>
                </c:pt>
              </c:numCache>
            </c:numRef>
          </c:val>
          <c:extLst>
            <c:ext xmlns:c16="http://schemas.microsoft.com/office/drawing/2014/chart" uri="{C3380CC4-5D6E-409C-BE32-E72D297353CC}">
              <c16:uniqueId val="{00000004-4DEB-4162-88AC-4CD65A81C07C}"/>
            </c:ext>
          </c:extLst>
        </c:ser>
        <c:ser>
          <c:idx val="5"/>
          <c:order val="5"/>
          <c:tx>
            <c:strRef>
              <c:f>Scotland_LCA!$X$51</c:f>
              <c:strCache>
                <c:ptCount val="1"/>
                <c:pt idx="0">
                  <c:v>15-20 yrs</c:v>
                </c:pt>
              </c:strCache>
            </c:strRef>
          </c:tx>
          <c:spPr>
            <a:solidFill>
              <a:srgbClr val="A4AEB5"/>
            </a:solidFill>
          </c:spPr>
          <c:invertIfNegative val="0"/>
          <c:cat>
            <c:strRef>
              <c:f>Scotland_LCA!$B$52:$B$72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Scotland_LCA!$X$52:$X$72</c:f>
              <c:numCache>
                <c:formatCode>0%</c:formatCode>
                <c:ptCount val="21"/>
                <c:pt idx="0">
                  <c:v>0.16438356164383561</c:v>
                </c:pt>
                <c:pt idx="1">
                  <c:v>0.1121898597626753</c:v>
                </c:pt>
                <c:pt idx="2">
                  <c:v>0.23636363636363636</c:v>
                </c:pt>
                <c:pt idx="3">
                  <c:v>7.792207792207792E-2</c:v>
                </c:pt>
                <c:pt idx="4">
                  <c:v>8.3495145631067955E-2</c:v>
                </c:pt>
                <c:pt idx="5">
                  <c:v>4.8951048951048952E-2</c:v>
                </c:pt>
                <c:pt idx="6">
                  <c:v>0.4</c:v>
                </c:pt>
                <c:pt idx="7">
                  <c:v>0</c:v>
                </c:pt>
                <c:pt idx="8">
                  <c:v>0</c:v>
                </c:pt>
                <c:pt idx="9">
                  <c:v>0.14492753623188406</c:v>
                </c:pt>
                <c:pt idx="10">
                  <c:v>0</c:v>
                </c:pt>
                <c:pt idx="11">
                  <c:v>4.3103448275862072E-2</c:v>
                </c:pt>
                <c:pt idx="12">
                  <c:v>0.12915129151291513</c:v>
                </c:pt>
                <c:pt idx="13">
                  <c:v>0.13157894736842105</c:v>
                </c:pt>
                <c:pt idx="14">
                  <c:v>0.15267175572519084</c:v>
                </c:pt>
                <c:pt idx="15">
                  <c:v>0</c:v>
                </c:pt>
                <c:pt idx="16">
                  <c:v>0.1</c:v>
                </c:pt>
                <c:pt idx="17">
                  <c:v>0</c:v>
                </c:pt>
                <c:pt idx="18">
                  <c:v>2.5062656641604009E-2</c:v>
                </c:pt>
                <c:pt idx="19">
                  <c:v>0</c:v>
                </c:pt>
                <c:pt idx="20">
                  <c:v>0.11570247933884298</c:v>
                </c:pt>
              </c:numCache>
            </c:numRef>
          </c:val>
          <c:extLst>
            <c:ext xmlns:c16="http://schemas.microsoft.com/office/drawing/2014/chart" uri="{C3380CC4-5D6E-409C-BE32-E72D297353CC}">
              <c16:uniqueId val="{00000005-4DEB-4162-88AC-4CD65A81C07C}"/>
            </c:ext>
          </c:extLst>
        </c:ser>
        <c:dLbls>
          <c:showLegendKey val="0"/>
          <c:showVal val="0"/>
          <c:showCatName val="0"/>
          <c:showSerName val="0"/>
          <c:showPercent val="0"/>
          <c:showBubbleSize val="0"/>
        </c:dLbls>
        <c:gapWidth val="150"/>
        <c:overlap val="100"/>
        <c:axId val="127683968"/>
        <c:axId val="127689856"/>
      </c:barChart>
      <c:catAx>
        <c:axId val="127683968"/>
        <c:scaling>
          <c:orientation val="maxMin"/>
        </c:scaling>
        <c:delete val="0"/>
        <c:axPos val="l"/>
        <c:numFmt formatCode="General" sourceLinked="0"/>
        <c:majorTickMark val="out"/>
        <c:minorTickMark val="none"/>
        <c:tickLblPos val="nextTo"/>
        <c:txPr>
          <a:bodyPr/>
          <a:lstStyle/>
          <a:p>
            <a:pPr>
              <a:defRPr sz="800"/>
            </a:pPr>
            <a:endParaRPr lang="en-US"/>
          </a:p>
        </c:txPr>
        <c:crossAx val="127689856"/>
        <c:crosses val="autoZero"/>
        <c:auto val="1"/>
        <c:lblAlgn val="ctr"/>
        <c:lblOffset val="100"/>
        <c:noMultiLvlLbl val="0"/>
      </c:catAx>
      <c:valAx>
        <c:axId val="127689856"/>
        <c:scaling>
          <c:orientation val="minMax"/>
        </c:scaling>
        <c:delete val="0"/>
        <c:axPos val="t"/>
        <c:majorGridlines/>
        <c:numFmt formatCode="0%" sourceLinked="1"/>
        <c:majorTickMark val="out"/>
        <c:minorTickMark val="none"/>
        <c:tickLblPos val="nextTo"/>
        <c:crossAx val="127683968"/>
        <c:crosses val="autoZero"/>
        <c:crossBetween val="between"/>
      </c:valAx>
    </c:plotArea>
    <c:legend>
      <c:legendPos val="r"/>
      <c:layout>
        <c:manualLayout>
          <c:xMode val="edge"/>
          <c:yMode val="edge"/>
          <c:x val="0.26648571161383444"/>
          <c:y val="0.93616722075574343"/>
          <c:w val="0.73142446732291888"/>
          <c:h val="5.0454594439588711E-2"/>
        </c:manualLayout>
      </c:layout>
      <c:overlay val="0"/>
      <c:txPr>
        <a:bodyPr/>
        <a:lstStyle/>
        <a:p>
          <a:pPr>
            <a:defRPr sz="800"/>
          </a:pPr>
          <a:endParaRPr lang="en-US"/>
        </a:p>
      </c:txPr>
    </c:legend>
    <c:plotVisOnly val="1"/>
    <c:dispBlanksAs val="gap"/>
    <c:showDLblsOverMax val="0"/>
  </c:chart>
  <c:spPr>
    <a:ln w="15875">
      <a:solidFill>
        <a:srgbClr val="BFBDAF"/>
      </a:solidFill>
      <a:prstDash val="solid"/>
    </a:ln>
  </c:spPr>
  <c:printSettings>
    <c:headerFooter/>
    <c:pageMargins b="0.75000000000000211" l="0.70000000000000062" r="0.70000000000000062" t="0.750000000000002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67157027449644"/>
          <c:y val="6.9534975271282218E-2"/>
          <c:w val="0.64382997579848356"/>
          <c:h val="0.84336671924678841"/>
        </c:manualLayout>
      </c:layout>
      <c:barChart>
        <c:barDir val="bar"/>
        <c:grouping val="percentStacked"/>
        <c:varyColors val="0"/>
        <c:ser>
          <c:idx val="0"/>
          <c:order val="0"/>
          <c:tx>
            <c:strRef>
              <c:f>Scotland_RCN!$C$51</c:f>
              <c:strCache>
                <c:ptCount val="1"/>
                <c:pt idx="0">
                  <c:v>0-1 yrs</c:v>
                </c:pt>
              </c:strCache>
            </c:strRef>
          </c:tx>
          <c:spPr>
            <a:solidFill>
              <a:srgbClr val="002776"/>
            </a:solidFill>
          </c:spPr>
          <c:invertIfNegative val="0"/>
          <c:cat>
            <c:strRef>
              <c:f>(Scotland_RCN!$B$52,Scotland_RCN!$B$55:$B$67,Scotland_RCN!$B$69:$B$71)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(Scotland_RCN!$C$52,Scotland_RCN!$C$55:$C$67,Scotland_RCN!$C$69:$C$71)</c:f>
              <c:numCache>
                <c:formatCode>0%</c:formatCode>
                <c:ptCount val="17"/>
                <c:pt idx="0">
                  <c:v>0.124</c:v>
                </c:pt>
                <c:pt idx="1">
                  <c:v>0.14109347442680775</c:v>
                </c:pt>
                <c:pt idx="2">
                  <c:v>0.15110053539559787</c:v>
                </c:pt>
                <c:pt idx="3">
                  <c:v>0.12057272042200452</c:v>
                </c:pt>
                <c:pt idx="4">
                  <c:v>9.8726114649681534E-2</c:v>
                </c:pt>
                <c:pt idx="5">
                  <c:v>0.15226337448559671</c:v>
                </c:pt>
                <c:pt idx="6">
                  <c:v>0.20270270270270271</c:v>
                </c:pt>
                <c:pt idx="7">
                  <c:v>0.1201923076923077</c:v>
                </c:pt>
                <c:pt idx="8">
                  <c:v>0.4336283185840708</c:v>
                </c:pt>
                <c:pt idx="9">
                  <c:v>0.33637284701114489</c:v>
                </c:pt>
                <c:pt idx="10">
                  <c:v>0.10582822085889571</c:v>
                </c:pt>
                <c:pt idx="11">
                  <c:v>0.17374517374517376</c:v>
                </c:pt>
                <c:pt idx="12">
                  <c:v>0.11463187325256291</c:v>
                </c:pt>
                <c:pt idx="13">
                  <c:v>0.31854838709677419</c:v>
                </c:pt>
                <c:pt idx="14">
                  <c:v>0.52054794520547942</c:v>
                </c:pt>
                <c:pt idx="15">
                  <c:v>0.128680479825518</c:v>
                </c:pt>
                <c:pt idx="16">
                  <c:v>0.2264808362369338</c:v>
                </c:pt>
              </c:numCache>
            </c:numRef>
          </c:val>
          <c:extLst>
            <c:ext xmlns:c16="http://schemas.microsoft.com/office/drawing/2014/chart" uri="{C3380CC4-5D6E-409C-BE32-E72D297353CC}">
              <c16:uniqueId val="{00000000-9F6D-4563-A69B-5CA687BCF371}"/>
            </c:ext>
          </c:extLst>
        </c:ser>
        <c:ser>
          <c:idx val="1"/>
          <c:order val="1"/>
          <c:tx>
            <c:strRef>
              <c:f>Scotland_RCN!$D$51</c:f>
              <c:strCache>
                <c:ptCount val="1"/>
                <c:pt idx="0">
                  <c:v>1-2 yrs</c:v>
                </c:pt>
              </c:strCache>
            </c:strRef>
          </c:tx>
          <c:spPr>
            <a:solidFill>
              <a:srgbClr val="00B092"/>
            </a:solidFill>
          </c:spPr>
          <c:invertIfNegative val="0"/>
          <c:cat>
            <c:strRef>
              <c:f>(Scotland_RCN!$B$52,Scotland_RCN!$B$55:$B$67,Scotland_RCN!$B$69:$B$71)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(Scotland_RCN!$D$52,Scotland_RCN!$D$55:$D$67,Scotland_RCN!$D$69:$D$71)</c:f>
              <c:numCache>
                <c:formatCode>0%</c:formatCode>
                <c:ptCount val="17"/>
                <c:pt idx="0">
                  <c:v>6.8000000000000005E-2</c:v>
                </c:pt>
                <c:pt idx="1">
                  <c:v>9.3474426807760136E-2</c:v>
                </c:pt>
                <c:pt idx="2">
                  <c:v>0.12284354550862582</c:v>
                </c:pt>
                <c:pt idx="3">
                  <c:v>0.11077618688771665</c:v>
                </c:pt>
                <c:pt idx="4">
                  <c:v>6.0509554140127389E-2</c:v>
                </c:pt>
                <c:pt idx="5">
                  <c:v>0.11248285322359397</c:v>
                </c:pt>
                <c:pt idx="6">
                  <c:v>0.10810810810810811</c:v>
                </c:pt>
                <c:pt idx="7">
                  <c:v>8.6538461538461536E-2</c:v>
                </c:pt>
                <c:pt idx="8">
                  <c:v>0.19469026548672566</c:v>
                </c:pt>
                <c:pt idx="9">
                  <c:v>0.1651469098277609</c:v>
                </c:pt>
                <c:pt idx="10">
                  <c:v>0.10046012269938651</c:v>
                </c:pt>
                <c:pt idx="11">
                  <c:v>0.22007722007722008</c:v>
                </c:pt>
                <c:pt idx="12">
                  <c:v>0.10531220876048462</c:v>
                </c:pt>
                <c:pt idx="13">
                  <c:v>0.125</c:v>
                </c:pt>
                <c:pt idx="14">
                  <c:v>0.15068493150684931</c:v>
                </c:pt>
                <c:pt idx="15">
                  <c:v>0.11964480448668016</c:v>
                </c:pt>
                <c:pt idx="16">
                  <c:v>0.11846689895470383</c:v>
                </c:pt>
              </c:numCache>
            </c:numRef>
          </c:val>
          <c:extLst>
            <c:ext xmlns:c16="http://schemas.microsoft.com/office/drawing/2014/chart" uri="{C3380CC4-5D6E-409C-BE32-E72D297353CC}">
              <c16:uniqueId val="{00000001-9F6D-4563-A69B-5CA687BCF371}"/>
            </c:ext>
          </c:extLst>
        </c:ser>
        <c:ser>
          <c:idx val="2"/>
          <c:order val="2"/>
          <c:tx>
            <c:strRef>
              <c:f>Scotland_RCN!$E$51</c:f>
              <c:strCache>
                <c:ptCount val="1"/>
                <c:pt idx="0">
                  <c:v>2-5 yrs</c:v>
                </c:pt>
              </c:strCache>
            </c:strRef>
          </c:tx>
          <c:spPr>
            <a:solidFill>
              <a:srgbClr val="E9994A"/>
            </a:solidFill>
          </c:spPr>
          <c:invertIfNegative val="0"/>
          <c:cat>
            <c:strRef>
              <c:f>(Scotland_RCN!$B$52,Scotland_RCN!$B$55:$B$67,Scotland_RCN!$B$69:$B$71)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(Scotland_RCN!$E$52,Scotland_RCN!$E$55:$E$67,Scotland_RCN!$E$69:$E$71)</c:f>
              <c:numCache>
                <c:formatCode>0%</c:formatCode>
                <c:ptCount val="17"/>
                <c:pt idx="0">
                  <c:v>0.17199999999999999</c:v>
                </c:pt>
                <c:pt idx="1">
                  <c:v>0.25749559082892415</c:v>
                </c:pt>
                <c:pt idx="2">
                  <c:v>0.24122546103509815</c:v>
                </c:pt>
                <c:pt idx="3">
                  <c:v>0.24943481537302187</c:v>
                </c:pt>
                <c:pt idx="4">
                  <c:v>0.19745222929936307</c:v>
                </c:pt>
                <c:pt idx="5">
                  <c:v>0.26200274348422498</c:v>
                </c:pt>
                <c:pt idx="6">
                  <c:v>0.16216216216216217</c:v>
                </c:pt>
                <c:pt idx="7">
                  <c:v>0.31971153846153844</c:v>
                </c:pt>
                <c:pt idx="8">
                  <c:v>0.20353982300884957</c:v>
                </c:pt>
                <c:pt idx="9">
                  <c:v>0.22188449848024316</c:v>
                </c:pt>
                <c:pt idx="10">
                  <c:v>0.24616564417177914</c:v>
                </c:pt>
                <c:pt idx="11">
                  <c:v>0.40926640926640928</c:v>
                </c:pt>
                <c:pt idx="12">
                  <c:v>0.24417520969245107</c:v>
                </c:pt>
                <c:pt idx="13">
                  <c:v>0.22177419354838709</c:v>
                </c:pt>
                <c:pt idx="14">
                  <c:v>0.15068493150684931</c:v>
                </c:pt>
                <c:pt idx="15">
                  <c:v>0.30783611154385421</c:v>
                </c:pt>
                <c:pt idx="16">
                  <c:v>0.21951219512195122</c:v>
                </c:pt>
              </c:numCache>
            </c:numRef>
          </c:val>
          <c:extLst>
            <c:ext xmlns:c16="http://schemas.microsoft.com/office/drawing/2014/chart" uri="{C3380CC4-5D6E-409C-BE32-E72D297353CC}">
              <c16:uniqueId val="{00000002-9F6D-4563-A69B-5CA687BCF371}"/>
            </c:ext>
          </c:extLst>
        </c:ser>
        <c:ser>
          <c:idx val="3"/>
          <c:order val="3"/>
          <c:tx>
            <c:strRef>
              <c:f>Scotland_RCN!$F$51</c:f>
              <c:strCache>
                <c:ptCount val="1"/>
                <c:pt idx="0">
                  <c:v>5-10 yrs</c:v>
                </c:pt>
              </c:strCache>
            </c:strRef>
          </c:tx>
          <c:invertIfNegative val="0"/>
          <c:cat>
            <c:strRef>
              <c:f>(Scotland_RCN!$B$52,Scotland_RCN!$B$55:$B$67,Scotland_RCN!$B$69:$B$71)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(Scotland_RCN!$F$52,Scotland_RCN!$F$55:$F$67,Scotland_RCN!$F$69:$F$71)</c:f>
              <c:numCache>
                <c:formatCode>0%</c:formatCode>
                <c:ptCount val="17"/>
                <c:pt idx="0">
                  <c:v>0.20599999999999999</c:v>
                </c:pt>
                <c:pt idx="1">
                  <c:v>0.34744268077601409</c:v>
                </c:pt>
                <c:pt idx="2">
                  <c:v>0.25163593099345627</c:v>
                </c:pt>
                <c:pt idx="3">
                  <c:v>0.27656367746797289</c:v>
                </c:pt>
                <c:pt idx="4">
                  <c:v>0.29936305732484075</c:v>
                </c:pt>
                <c:pt idx="5">
                  <c:v>0.23868312757201646</c:v>
                </c:pt>
                <c:pt idx="6">
                  <c:v>0.27027027027027029</c:v>
                </c:pt>
                <c:pt idx="7">
                  <c:v>0.27884615384615385</c:v>
                </c:pt>
                <c:pt idx="8">
                  <c:v>0.11504424778761062</c:v>
                </c:pt>
                <c:pt idx="9">
                  <c:v>0.14690982776089159</c:v>
                </c:pt>
                <c:pt idx="10">
                  <c:v>0.2469325153374233</c:v>
                </c:pt>
                <c:pt idx="11">
                  <c:v>0.14671814671814673</c:v>
                </c:pt>
                <c:pt idx="12">
                  <c:v>0.28331780055917988</c:v>
                </c:pt>
                <c:pt idx="13">
                  <c:v>0.22983870967741934</c:v>
                </c:pt>
                <c:pt idx="14">
                  <c:v>8.2191780821917804E-2</c:v>
                </c:pt>
                <c:pt idx="15">
                  <c:v>0.30394142389780338</c:v>
                </c:pt>
                <c:pt idx="16">
                  <c:v>0.20905923344947736</c:v>
                </c:pt>
              </c:numCache>
            </c:numRef>
          </c:val>
          <c:extLst>
            <c:ext xmlns:c16="http://schemas.microsoft.com/office/drawing/2014/chart" uri="{C3380CC4-5D6E-409C-BE32-E72D297353CC}">
              <c16:uniqueId val="{00000003-9F6D-4563-A69B-5CA687BCF371}"/>
            </c:ext>
          </c:extLst>
        </c:ser>
        <c:ser>
          <c:idx val="4"/>
          <c:order val="4"/>
          <c:tx>
            <c:strRef>
              <c:f>Scotland_RCN!$G$51</c:f>
              <c:strCache>
                <c:ptCount val="1"/>
                <c:pt idx="0">
                  <c:v>10-15 yrs</c:v>
                </c:pt>
              </c:strCache>
            </c:strRef>
          </c:tx>
          <c:spPr>
            <a:solidFill>
              <a:srgbClr val="822433"/>
            </a:solidFill>
          </c:spPr>
          <c:invertIfNegative val="0"/>
          <c:cat>
            <c:strRef>
              <c:f>(Scotland_RCN!$B$52,Scotland_RCN!$B$55:$B$67,Scotland_RCN!$B$69:$B$71)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(Scotland_RCN!$G$52,Scotland_RCN!$G$55:$G$67,Scotland_RCN!$G$69:$G$71)</c:f>
              <c:numCache>
                <c:formatCode>0%</c:formatCode>
                <c:ptCount val="17"/>
                <c:pt idx="0">
                  <c:v>0.20399999999999999</c:v>
                </c:pt>
                <c:pt idx="1">
                  <c:v>9.3474426807760136E-2</c:v>
                </c:pt>
                <c:pt idx="2">
                  <c:v>0.15437239738251041</c:v>
                </c:pt>
                <c:pt idx="3">
                  <c:v>0.16126601356443104</c:v>
                </c:pt>
                <c:pt idx="4">
                  <c:v>0.1751592356687898</c:v>
                </c:pt>
                <c:pt idx="5">
                  <c:v>0.15089163237311384</c:v>
                </c:pt>
                <c:pt idx="6">
                  <c:v>0.13513513513513514</c:v>
                </c:pt>
                <c:pt idx="7">
                  <c:v>0.13942307692307693</c:v>
                </c:pt>
                <c:pt idx="8">
                  <c:v>5.3097345132743362E-2</c:v>
                </c:pt>
                <c:pt idx="9">
                  <c:v>7.9027355623100301E-2</c:v>
                </c:pt>
                <c:pt idx="10">
                  <c:v>0.18711656441717792</c:v>
                </c:pt>
                <c:pt idx="11">
                  <c:v>5.019305019305019E-2</c:v>
                </c:pt>
                <c:pt idx="12">
                  <c:v>0.15470643056849953</c:v>
                </c:pt>
                <c:pt idx="13">
                  <c:v>6.0483870967741937E-2</c:v>
                </c:pt>
                <c:pt idx="14">
                  <c:v>0</c:v>
                </c:pt>
                <c:pt idx="15">
                  <c:v>0.10375447889079296</c:v>
                </c:pt>
                <c:pt idx="16">
                  <c:v>0.12195121951219512</c:v>
                </c:pt>
              </c:numCache>
            </c:numRef>
          </c:val>
          <c:extLst>
            <c:ext xmlns:c16="http://schemas.microsoft.com/office/drawing/2014/chart" uri="{C3380CC4-5D6E-409C-BE32-E72D297353CC}">
              <c16:uniqueId val="{00000004-9F6D-4563-A69B-5CA687BCF371}"/>
            </c:ext>
          </c:extLst>
        </c:ser>
        <c:ser>
          <c:idx val="5"/>
          <c:order val="5"/>
          <c:tx>
            <c:strRef>
              <c:f>Scotland_RCN!$H$51</c:f>
              <c:strCache>
                <c:ptCount val="1"/>
                <c:pt idx="0">
                  <c:v>15-20 yrs</c:v>
                </c:pt>
              </c:strCache>
            </c:strRef>
          </c:tx>
          <c:spPr>
            <a:solidFill>
              <a:srgbClr val="A4AEB5"/>
            </a:solidFill>
          </c:spPr>
          <c:invertIfNegative val="0"/>
          <c:cat>
            <c:strRef>
              <c:f>(Scotland_RCN!$B$52,Scotland_RCN!$B$55:$B$67,Scotland_RCN!$B$69:$B$71)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(Scotland_RCN!$H$52,Scotland_RCN!$H$55:$H$67,Scotland_RCN!$H$69:$H$71)</c:f>
              <c:numCache>
                <c:formatCode>0%</c:formatCode>
                <c:ptCount val="17"/>
                <c:pt idx="0">
                  <c:v>0.22600000000000001</c:v>
                </c:pt>
                <c:pt idx="1">
                  <c:v>6.7019400352733682E-2</c:v>
                </c:pt>
                <c:pt idx="2">
                  <c:v>7.8822129684711487E-2</c:v>
                </c:pt>
                <c:pt idx="3">
                  <c:v>8.1386586284853055E-2</c:v>
                </c:pt>
                <c:pt idx="4">
                  <c:v>0.16878980891719744</c:v>
                </c:pt>
                <c:pt idx="5">
                  <c:v>8.3676268861454045E-2</c:v>
                </c:pt>
                <c:pt idx="6">
                  <c:v>0.12162162162162163</c:v>
                </c:pt>
                <c:pt idx="7">
                  <c:v>5.5288461538461536E-2</c:v>
                </c:pt>
                <c:pt idx="8">
                  <c:v>0</c:v>
                </c:pt>
                <c:pt idx="9">
                  <c:v>5.0658561296859167E-2</c:v>
                </c:pt>
                <c:pt idx="10">
                  <c:v>0.11349693251533742</c:v>
                </c:pt>
                <c:pt idx="11">
                  <c:v>0</c:v>
                </c:pt>
                <c:pt idx="12">
                  <c:v>9.7856477166821998E-2</c:v>
                </c:pt>
                <c:pt idx="13">
                  <c:v>4.4354838709677422E-2</c:v>
                </c:pt>
                <c:pt idx="14">
                  <c:v>9.5890410958904104E-2</c:v>
                </c:pt>
                <c:pt idx="15">
                  <c:v>3.6142701355351303E-2</c:v>
                </c:pt>
                <c:pt idx="16">
                  <c:v>0.10452961672473868</c:v>
                </c:pt>
              </c:numCache>
            </c:numRef>
          </c:val>
          <c:extLst>
            <c:ext xmlns:c16="http://schemas.microsoft.com/office/drawing/2014/chart" uri="{C3380CC4-5D6E-409C-BE32-E72D297353CC}">
              <c16:uniqueId val="{00000005-9F6D-4563-A69B-5CA687BCF371}"/>
            </c:ext>
          </c:extLst>
        </c:ser>
        <c:dLbls>
          <c:showLegendKey val="0"/>
          <c:showVal val="0"/>
          <c:showCatName val="0"/>
          <c:showSerName val="0"/>
          <c:showPercent val="0"/>
          <c:showBubbleSize val="0"/>
        </c:dLbls>
        <c:gapWidth val="150"/>
        <c:overlap val="100"/>
        <c:axId val="107758336"/>
        <c:axId val="107759872"/>
      </c:barChart>
      <c:catAx>
        <c:axId val="107758336"/>
        <c:scaling>
          <c:orientation val="maxMin"/>
        </c:scaling>
        <c:delete val="0"/>
        <c:axPos val="l"/>
        <c:numFmt formatCode="General" sourceLinked="0"/>
        <c:majorTickMark val="out"/>
        <c:minorTickMark val="none"/>
        <c:tickLblPos val="nextTo"/>
        <c:txPr>
          <a:bodyPr/>
          <a:lstStyle/>
          <a:p>
            <a:pPr>
              <a:defRPr sz="800"/>
            </a:pPr>
            <a:endParaRPr lang="en-US"/>
          </a:p>
        </c:txPr>
        <c:crossAx val="107759872"/>
        <c:crosses val="autoZero"/>
        <c:auto val="1"/>
        <c:lblAlgn val="ctr"/>
        <c:lblOffset val="100"/>
        <c:noMultiLvlLbl val="0"/>
      </c:catAx>
      <c:valAx>
        <c:axId val="107759872"/>
        <c:scaling>
          <c:orientation val="minMax"/>
        </c:scaling>
        <c:delete val="0"/>
        <c:axPos val="t"/>
        <c:majorGridlines/>
        <c:numFmt formatCode="0%" sourceLinked="1"/>
        <c:majorTickMark val="out"/>
        <c:minorTickMark val="none"/>
        <c:tickLblPos val="nextTo"/>
        <c:crossAx val="107758336"/>
        <c:crosses val="autoZero"/>
        <c:crossBetween val="between"/>
      </c:valAx>
    </c:plotArea>
    <c:legend>
      <c:legendPos val="r"/>
      <c:layout>
        <c:manualLayout>
          <c:xMode val="edge"/>
          <c:yMode val="edge"/>
          <c:x val="0.31852203007342073"/>
          <c:y val="0.93065070125380545"/>
          <c:w val="0.64936194663979008"/>
          <c:h val="4.6927347996270283E-2"/>
        </c:manualLayout>
      </c:layout>
      <c:overlay val="0"/>
      <c:txPr>
        <a:bodyPr/>
        <a:lstStyle/>
        <a:p>
          <a:pPr>
            <a:defRPr sz="800"/>
          </a:pPr>
          <a:endParaRPr lang="en-US"/>
        </a:p>
      </c:txPr>
    </c:legend>
    <c:plotVisOnly val="1"/>
    <c:dispBlanksAs val="gap"/>
    <c:showDLblsOverMax val="0"/>
  </c:chart>
  <c:spPr>
    <a:ln w="15875">
      <a:solidFill>
        <a:srgbClr val="BFBDAF"/>
      </a:solidFill>
      <a:prstDash val="solid"/>
    </a:ln>
  </c:spPr>
  <c:printSettings>
    <c:headerFooter/>
    <c:pageMargins b="0.75000000000000189" l="0.70000000000000062" r="0.70000000000000062" t="0.750000000000001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67157027449644"/>
          <c:y val="6.9534975271282218E-2"/>
          <c:w val="0.64382997579848356"/>
          <c:h val="0.84336671924678841"/>
        </c:manualLayout>
      </c:layout>
      <c:barChart>
        <c:barDir val="bar"/>
        <c:grouping val="percentStacked"/>
        <c:varyColors val="0"/>
        <c:ser>
          <c:idx val="0"/>
          <c:order val="0"/>
          <c:tx>
            <c:strRef>
              <c:f>Scotland_RCN!$K$51</c:f>
              <c:strCache>
                <c:ptCount val="1"/>
                <c:pt idx="0">
                  <c:v>0-1 yrs</c:v>
                </c:pt>
              </c:strCache>
            </c:strRef>
          </c:tx>
          <c:spPr>
            <a:solidFill>
              <a:srgbClr val="002776"/>
            </a:solidFill>
          </c:spPr>
          <c:invertIfNegative val="0"/>
          <c:cat>
            <c:strRef>
              <c:f>(Scotland_RCN!$B$52:$B$69,Scotland_RCN!$B$71:$B$72)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(Scotland_RCN!$K$52:$K$69,Scotland_RCN!$K$71:$K$72)</c:f>
              <c:numCache>
                <c:formatCode>0%</c:formatCode>
                <c:ptCount val="20"/>
                <c:pt idx="0">
                  <c:v>9.4430992736077482E-2</c:v>
                </c:pt>
                <c:pt idx="1">
                  <c:v>8.3798882681564241E-2</c:v>
                </c:pt>
                <c:pt idx="2">
                  <c:v>6.5101387406616862E-2</c:v>
                </c:pt>
                <c:pt idx="3">
                  <c:v>0.14782608695652175</c:v>
                </c:pt>
                <c:pt idx="4">
                  <c:v>0.14021774991751898</c:v>
                </c:pt>
                <c:pt idx="5">
                  <c:v>0.14495114006514659</c:v>
                </c:pt>
                <c:pt idx="6">
                  <c:v>7.0833333333333331E-2</c:v>
                </c:pt>
                <c:pt idx="7">
                  <c:v>0.17202268431001891</c:v>
                </c:pt>
                <c:pt idx="8">
                  <c:v>0.15853658536585366</c:v>
                </c:pt>
                <c:pt idx="9">
                  <c:v>0.10661764705882353</c:v>
                </c:pt>
                <c:pt idx="10">
                  <c:v>0.32692307692307693</c:v>
                </c:pt>
                <c:pt idx="11">
                  <c:v>0.32960325534079349</c:v>
                </c:pt>
                <c:pt idx="12">
                  <c:v>6.4593301435406703E-2</c:v>
                </c:pt>
                <c:pt idx="13">
                  <c:v>0.23618090452261306</c:v>
                </c:pt>
                <c:pt idx="14">
                  <c:v>0.13057324840764331</c:v>
                </c:pt>
                <c:pt idx="15">
                  <c:v>0.3716216216216216</c:v>
                </c:pt>
                <c:pt idx="16">
                  <c:v>0.13904761904761906</c:v>
                </c:pt>
                <c:pt idx="17">
                  <c:v>0.58536585365853655</c:v>
                </c:pt>
                <c:pt idx="18">
                  <c:v>0.19553072625698323</c:v>
                </c:pt>
                <c:pt idx="19">
                  <c:v>0.10153148043108338</c:v>
                </c:pt>
              </c:numCache>
            </c:numRef>
          </c:val>
          <c:extLst>
            <c:ext xmlns:c16="http://schemas.microsoft.com/office/drawing/2014/chart" uri="{C3380CC4-5D6E-409C-BE32-E72D297353CC}">
              <c16:uniqueId val="{00000000-C52B-4098-BE88-9128979A07F2}"/>
            </c:ext>
          </c:extLst>
        </c:ser>
        <c:ser>
          <c:idx val="1"/>
          <c:order val="1"/>
          <c:tx>
            <c:strRef>
              <c:f>Scotland_RCN!$L$51</c:f>
              <c:strCache>
                <c:ptCount val="1"/>
                <c:pt idx="0">
                  <c:v>1-2 yrs</c:v>
                </c:pt>
              </c:strCache>
            </c:strRef>
          </c:tx>
          <c:spPr>
            <a:solidFill>
              <a:srgbClr val="00B092"/>
            </a:solidFill>
          </c:spPr>
          <c:invertIfNegative val="0"/>
          <c:cat>
            <c:strRef>
              <c:f>(Scotland_RCN!$B$52:$B$69,Scotland_RCN!$B$71:$B$72)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(Scotland_RCN!$L$52:$L$69,Scotland_RCN!$L$71:$L$72)</c:f>
              <c:numCache>
                <c:formatCode>0%</c:formatCode>
                <c:ptCount val="20"/>
                <c:pt idx="0">
                  <c:v>9.9273607748184015E-2</c:v>
                </c:pt>
                <c:pt idx="1">
                  <c:v>8.7607922803453531E-2</c:v>
                </c:pt>
                <c:pt idx="2">
                  <c:v>5.869797225186766E-2</c:v>
                </c:pt>
                <c:pt idx="3">
                  <c:v>0.10434782608695652</c:v>
                </c:pt>
                <c:pt idx="4">
                  <c:v>0.10623556581986143</c:v>
                </c:pt>
                <c:pt idx="5">
                  <c:v>0.12377850162866449</c:v>
                </c:pt>
                <c:pt idx="6">
                  <c:v>8.7499999999999994E-2</c:v>
                </c:pt>
                <c:pt idx="7">
                  <c:v>0.11531190926275993</c:v>
                </c:pt>
                <c:pt idx="8">
                  <c:v>0.10975609756097561</c:v>
                </c:pt>
                <c:pt idx="9">
                  <c:v>0.10294117647058823</c:v>
                </c:pt>
                <c:pt idx="10">
                  <c:v>0.13461538461538461</c:v>
                </c:pt>
                <c:pt idx="11">
                  <c:v>0.15869786368260427</c:v>
                </c:pt>
                <c:pt idx="12">
                  <c:v>7.5119617224880378E-2</c:v>
                </c:pt>
                <c:pt idx="13">
                  <c:v>0.15075376884422109</c:v>
                </c:pt>
                <c:pt idx="14">
                  <c:v>0.10191082802547771</c:v>
                </c:pt>
                <c:pt idx="15">
                  <c:v>0.10810810810810811</c:v>
                </c:pt>
                <c:pt idx="16">
                  <c:v>7.8095238095238093E-2</c:v>
                </c:pt>
                <c:pt idx="17">
                  <c:v>0.14634146341463414</c:v>
                </c:pt>
                <c:pt idx="18">
                  <c:v>8.3798882681564241E-2</c:v>
                </c:pt>
                <c:pt idx="19">
                  <c:v>8.9619965967101534E-2</c:v>
                </c:pt>
              </c:numCache>
            </c:numRef>
          </c:val>
          <c:extLst>
            <c:ext xmlns:c16="http://schemas.microsoft.com/office/drawing/2014/chart" uri="{C3380CC4-5D6E-409C-BE32-E72D297353CC}">
              <c16:uniqueId val="{00000001-C52B-4098-BE88-9128979A07F2}"/>
            </c:ext>
          </c:extLst>
        </c:ser>
        <c:ser>
          <c:idx val="2"/>
          <c:order val="2"/>
          <c:tx>
            <c:strRef>
              <c:f>Scotland_RCN!$M$51</c:f>
              <c:strCache>
                <c:ptCount val="1"/>
                <c:pt idx="0">
                  <c:v>2-5 yrs</c:v>
                </c:pt>
              </c:strCache>
            </c:strRef>
          </c:tx>
          <c:spPr>
            <a:solidFill>
              <a:srgbClr val="E9994A"/>
            </a:solidFill>
          </c:spPr>
          <c:invertIfNegative val="0"/>
          <c:cat>
            <c:strRef>
              <c:f>(Scotland_RCN!$B$52:$B$69,Scotland_RCN!$B$71:$B$72)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(Scotland_RCN!$M$52:$M$69,Scotland_RCN!$M$71:$M$72)</c:f>
              <c:numCache>
                <c:formatCode>0%</c:formatCode>
                <c:ptCount val="20"/>
                <c:pt idx="0">
                  <c:v>0.15254237288135594</c:v>
                </c:pt>
                <c:pt idx="1">
                  <c:v>0.22820382596918909</c:v>
                </c:pt>
                <c:pt idx="2">
                  <c:v>0.15474919957310565</c:v>
                </c:pt>
                <c:pt idx="3">
                  <c:v>0.28550724637681157</c:v>
                </c:pt>
                <c:pt idx="4">
                  <c:v>0.22203893104585945</c:v>
                </c:pt>
                <c:pt idx="5">
                  <c:v>0.21498371335504887</c:v>
                </c:pt>
                <c:pt idx="6">
                  <c:v>0.13333333333333333</c:v>
                </c:pt>
                <c:pt idx="7">
                  <c:v>0.23629489603024575</c:v>
                </c:pt>
                <c:pt idx="8">
                  <c:v>0.1951219512195122</c:v>
                </c:pt>
                <c:pt idx="9">
                  <c:v>0.24632352941176472</c:v>
                </c:pt>
                <c:pt idx="10">
                  <c:v>0.26923076923076922</c:v>
                </c:pt>
                <c:pt idx="11">
                  <c:v>0.2380467955239064</c:v>
                </c:pt>
                <c:pt idx="12">
                  <c:v>0.23971291866028707</c:v>
                </c:pt>
                <c:pt idx="13">
                  <c:v>0.37185929648241206</c:v>
                </c:pt>
                <c:pt idx="14">
                  <c:v>0.26220806794055201</c:v>
                </c:pt>
                <c:pt idx="15">
                  <c:v>0.17567567567567569</c:v>
                </c:pt>
                <c:pt idx="16">
                  <c:v>0.19904761904761906</c:v>
                </c:pt>
                <c:pt idx="17">
                  <c:v>6.097560975609756E-2</c:v>
                </c:pt>
                <c:pt idx="18">
                  <c:v>0.18435754189944134</c:v>
                </c:pt>
                <c:pt idx="19">
                  <c:v>0.2189449801474759</c:v>
                </c:pt>
              </c:numCache>
            </c:numRef>
          </c:val>
          <c:extLst>
            <c:ext xmlns:c16="http://schemas.microsoft.com/office/drawing/2014/chart" uri="{C3380CC4-5D6E-409C-BE32-E72D297353CC}">
              <c16:uniqueId val="{00000002-C52B-4098-BE88-9128979A07F2}"/>
            </c:ext>
          </c:extLst>
        </c:ser>
        <c:ser>
          <c:idx val="3"/>
          <c:order val="3"/>
          <c:tx>
            <c:strRef>
              <c:f>Scotland_RCN!$N$51</c:f>
              <c:strCache>
                <c:ptCount val="1"/>
                <c:pt idx="0">
                  <c:v>5-10 yrs</c:v>
                </c:pt>
              </c:strCache>
            </c:strRef>
          </c:tx>
          <c:spPr>
            <a:solidFill>
              <a:srgbClr val="5A5A8E"/>
            </a:solidFill>
          </c:spPr>
          <c:invertIfNegative val="0"/>
          <c:cat>
            <c:strRef>
              <c:f>(Scotland_RCN!$B$52:$B$69,Scotland_RCN!$B$71:$B$72)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(Scotland_RCN!$N$52:$N$69,Scotland_RCN!$N$71:$N$72)</c:f>
              <c:numCache>
                <c:formatCode>0%</c:formatCode>
                <c:ptCount val="20"/>
                <c:pt idx="0">
                  <c:v>0.21065375302663439</c:v>
                </c:pt>
                <c:pt idx="1">
                  <c:v>0.28406974775689858</c:v>
                </c:pt>
                <c:pt idx="2">
                  <c:v>0.22838847385272146</c:v>
                </c:pt>
                <c:pt idx="3">
                  <c:v>0.29130434782608694</c:v>
                </c:pt>
                <c:pt idx="4">
                  <c:v>0.24546354338502144</c:v>
                </c:pt>
                <c:pt idx="5">
                  <c:v>0.26384364820846906</c:v>
                </c:pt>
                <c:pt idx="6">
                  <c:v>0.27916666666666667</c:v>
                </c:pt>
                <c:pt idx="7">
                  <c:v>0.22684310018903592</c:v>
                </c:pt>
                <c:pt idx="8">
                  <c:v>0.24390243902439024</c:v>
                </c:pt>
                <c:pt idx="9">
                  <c:v>0.29779411764705882</c:v>
                </c:pt>
                <c:pt idx="10">
                  <c:v>0.17307692307692307</c:v>
                </c:pt>
                <c:pt idx="11">
                  <c:v>0.16174974567650049</c:v>
                </c:pt>
                <c:pt idx="12">
                  <c:v>0.25933014354066986</c:v>
                </c:pt>
                <c:pt idx="13">
                  <c:v>0.20603015075376885</c:v>
                </c:pt>
                <c:pt idx="14">
                  <c:v>0.2505307855626327</c:v>
                </c:pt>
                <c:pt idx="15">
                  <c:v>0.1891891891891892</c:v>
                </c:pt>
                <c:pt idx="16">
                  <c:v>0.23714285714285716</c:v>
                </c:pt>
                <c:pt idx="17">
                  <c:v>0.14634146341463414</c:v>
                </c:pt>
                <c:pt idx="18">
                  <c:v>0.26256983240223464</c:v>
                </c:pt>
                <c:pt idx="19">
                  <c:v>0.27963698241633578</c:v>
                </c:pt>
              </c:numCache>
            </c:numRef>
          </c:val>
          <c:extLst>
            <c:ext xmlns:c16="http://schemas.microsoft.com/office/drawing/2014/chart" uri="{C3380CC4-5D6E-409C-BE32-E72D297353CC}">
              <c16:uniqueId val="{00000003-C52B-4098-BE88-9128979A07F2}"/>
            </c:ext>
          </c:extLst>
        </c:ser>
        <c:ser>
          <c:idx val="4"/>
          <c:order val="4"/>
          <c:tx>
            <c:strRef>
              <c:f>Scotland_RCN!$O$51</c:f>
              <c:strCache>
                <c:ptCount val="1"/>
                <c:pt idx="0">
                  <c:v>10-15 yrs</c:v>
                </c:pt>
              </c:strCache>
            </c:strRef>
          </c:tx>
          <c:spPr>
            <a:solidFill>
              <a:srgbClr val="822433"/>
            </a:solidFill>
          </c:spPr>
          <c:invertIfNegative val="0"/>
          <c:cat>
            <c:strRef>
              <c:f>(Scotland_RCN!$B$52:$B$69,Scotland_RCN!$B$71:$B$72)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(Scotland_RCN!$O$52:$O$69,Scotland_RCN!$O$71:$O$72)</c:f>
              <c:numCache>
                <c:formatCode>0%</c:formatCode>
                <c:ptCount val="20"/>
                <c:pt idx="0">
                  <c:v>0.18886198547215496</c:v>
                </c:pt>
                <c:pt idx="1">
                  <c:v>0.19341459285593363</c:v>
                </c:pt>
                <c:pt idx="2">
                  <c:v>0.23692636072572038</c:v>
                </c:pt>
                <c:pt idx="3">
                  <c:v>0.11304347826086956</c:v>
                </c:pt>
                <c:pt idx="4">
                  <c:v>0.17782909930715934</c:v>
                </c:pt>
                <c:pt idx="5">
                  <c:v>0.16775244299674266</c:v>
                </c:pt>
                <c:pt idx="6">
                  <c:v>0.25416666666666665</c:v>
                </c:pt>
                <c:pt idx="7">
                  <c:v>0.17769376181474481</c:v>
                </c:pt>
                <c:pt idx="8">
                  <c:v>0.1951219512195122</c:v>
                </c:pt>
                <c:pt idx="9">
                  <c:v>0.15073529411764705</c:v>
                </c:pt>
                <c:pt idx="10">
                  <c:v>9.6153846153846159E-2</c:v>
                </c:pt>
                <c:pt idx="11">
                  <c:v>8.0366225839267544E-2</c:v>
                </c:pt>
                <c:pt idx="12">
                  <c:v>0.20717703349282296</c:v>
                </c:pt>
                <c:pt idx="13">
                  <c:v>3.5175879396984924E-2</c:v>
                </c:pt>
                <c:pt idx="14">
                  <c:v>0.16348195329087048</c:v>
                </c:pt>
                <c:pt idx="15">
                  <c:v>0.10135135135135136</c:v>
                </c:pt>
                <c:pt idx="16">
                  <c:v>0.19333333333333333</c:v>
                </c:pt>
                <c:pt idx="17">
                  <c:v>6.097560975609756E-2</c:v>
                </c:pt>
                <c:pt idx="18">
                  <c:v>0.16201117318435754</c:v>
                </c:pt>
                <c:pt idx="19">
                  <c:v>0.18718094157685763</c:v>
                </c:pt>
              </c:numCache>
            </c:numRef>
          </c:val>
          <c:extLst>
            <c:ext xmlns:c16="http://schemas.microsoft.com/office/drawing/2014/chart" uri="{C3380CC4-5D6E-409C-BE32-E72D297353CC}">
              <c16:uniqueId val="{00000004-C52B-4098-BE88-9128979A07F2}"/>
            </c:ext>
          </c:extLst>
        </c:ser>
        <c:ser>
          <c:idx val="5"/>
          <c:order val="5"/>
          <c:tx>
            <c:strRef>
              <c:f>Scotland_RCN!$P$51</c:f>
              <c:strCache>
                <c:ptCount val="1"/>
                <c:pt idx="0">
                  <c:v>15-20 yrs</c:v>
                </c:pt>
              </c:strCache>
            </c:strRef>
          </c:tx>
          <c:spPr>
            <a:solidFill>
              <a:srgbClr val="A4AEB5"/>
            </a:solidFill>
          </c:spPr>
          <c:invertIfNegative val="0"/>
          <c:cat>
            <c:strRef>
              <c:f>(Scotland_RCN!$B$52:$B$69,Scotland_RCN!$B$71:$B$72)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(Scotland_RCN!$P$52:$P$69,Scotland_RCN!$P$71:$P$72)</c:f>
              <c:numCache>
                <c:formatCode>0%</c:formatCode>
                <c:ptCount val="20"/>
                <c:pt idx="0">
                  <c:v>0.25423728813559321</c:v>
                </c:pt>
                <c:pt idx="1">
                  <c:v>0.12290502793296089</c:v>
                </c:pt>
                <c:pt idx="2">
                  <c:v>0.25613660618996797</c:v>
                </c:pt>
                <c:pt idx="3">
                  <c:v>5.7971014492753624E-2</c:v>
                </c:pt>
                <c:pt idx="4">
                  <c:v>0.10821511052457934</c:v>
                </c:pt>
                <c:pt idx="5">
                  <c:v>8.4690553745928335E-2</c:v>
                </c:pt>
                <c:pt idx="6">
                  <c:v>0.17499999999999999</c:v>
                </c:pt>
                <c:pt idx="7">
                  <c:v>7.1833648393194713E-2</c:v>
                </c:pt>
                <c:pt idx="8">
                  <c:v>9.7560975609756101E-2</c:v>
                </c:pt>
                <c:pt idx="9">
                  <c:v>9.5588235294117641E-2</c:v>
                </c:pt>
                <c:pt idx="10">
                  <c:v>0</c:v>
                </c:pt>
                <c:pt idx="11">
                  <c:v>3.1536113936927769E-2</c:v>
                </c:pt>
                <c:pt idx="12">
                  <c:v>0.15406698564593302</c:v>
                </c:pt>
                <c:pt idx="13">
                  <c:v>0</c:v>
                </c:pt>
                <c:pt idx="14">
                  <c:v>9.1295116772823773E-2</c:v>
                </c:pt>
                <c:pt idx="15">
                  <c:v>5.4054054054054057E-2</c:v>
                </c:pt>
                <c:pt idx="16">
                  <c:v>0.15333333333333332</c:v>
                </c:pt>
                <c:pt idx="17">
                  <c:v>0</c:v>
                </c:pt>
                <c:pt idx="18">
                  <c:v>0.11173184357541899</c:v>
                </c:pt>
                <c:pt idx="19">
                  <c:v>0.12308564946114578</c:v>
                </c:pt>
              </c:numCache>
            </c:numRef>
          </c:val>
          <c:extLst>
            <c:ext xmlns:c16="http://schemas.microsoft.com/office/drawing/2014/chart" uri="{C3380CC4-5D6E-409C-BE32-E72D297353CC}">
              <c16:uniqueId val="{00000005-C52B-4098-BE88-9128979A07F2}"/>
            </c:ext>
          </c:extLst>
        </c:ser>
        <c:dLbls>
          <c:showLegendKey val="0"/>
          <c:showVal val="0"/>
          <c:showCatName val="0"/>
          <c:showSerName val="0"/>
          <c:showPercent val="0"/>
          <c:showBubbleSize val="0"/>
        </c:dLbls>
        <c:gapWidth val="150"/>
        <c:overlap val="100"/>
        <c:axId val="107566976"/>
        <c:axId val="107568512"/>
      </c:barChart>
      <c:catAx>
        <c:axId val="107566976"/>
        <c:scaling>
          <c:orientation val="maxMin"/>
        </c:scaling>
        <c:delete val="0"/>
        <c:axPos val="l"/>
        <c:numFmt formatCode="General" sourceLinked="0"/>
        <c:majorTickMark val="out"/>
        <c:minorTickMark val="none"/>
        <c:tickLblPos val="nextTo"/>
        <c:txPr>
          <a:bodyPr/>
          <a:lstStyle/>
          <a:p>
            <a:pPr>
              <a:defRPr sz="800"/>
            </a:pPr>
            <a:endParaRPr lang="en-US"/>
          </a:p>
        </c:txPr>
        <c:crossAx val="107568512"/>
        <c:crosses val="autoZero"/>
        <c:auto val="1"/>
        <c:lblAlgn val="ctr"/>
        <c:lblOffset val="100"/>
        <c:noMultiLvlLbl val="0"/>
      </c:catAx>
      <c:valAx>
        <c:axId val="107568512"/>
        <c:scaling>
          <c:orientation val="minMax"/>
        </c:scaling>
        <c:delete val="0"/>
        <c:axPos val="t"/>
        <c:majorGridlines/>
        <c:numFmt formatCode="0%" sourceLinked="1"/>
        <c:majorTickMark val="out"/>
        <c:minorTickMark val="none"/>
        <c:tickLblPos val="nextTo"/>
        <c:crossAx val="107566976"/>
        <c:crosses val="autoZero"/>
        <c:crossBetween val="between"/>
      </c:valAx>
    </c:plotArea>
    <c:legend>
      <c:legendPos val="r"/>
      <c:layout>
        <c:manualLayout>
          <c:xMode val="edge"/>
          <c:yMode val="edge"/>
          <c:x val="0.32351274654189727"/>
          <c:y val="0.94306898234150172"/>
          <c:w val="0.64936194663979008"/>
          <c:h val="4.1734673150027671E-2"/>
        </c:manualLayout>
      </c:layout>
      <c:overlay val="0"/>
      <c:txPr>
        <a:bodyPr/>
        <a:lstStyle/>
        <a:p>
          <a:pPr>
            <a:defRPr sz="800"/>
          </a:pPr>
          <a:endParaRPr lang="en-US"/>
        </a:p>
      </c:txPr>
    </c:legend>
    <c:plotVisOnly val="1"/>
    <c:dispBlanksAs val="gap"/>
    <c:showDLblsOverMax val="0"/>
  </c:chart>
  <c:spPr>
    <a:ln w="15875">
      <a:solidFill>
        <a:srgbClr val="BFBDAF"/>
      </a:solidFill>
      <a:prstDash val="solid"/>
    </a:ln>
  </c:spPr>
  <c:printSettings>
    <c:headerFooter/>
    <c:pageMargins b="0.75000000000000189" l="0.70000000000000062" r="0.70000000000000062" t="0.750000000000001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67157027449666"/>
          <c:y val="6.9534975271282218E-2"/>
          <c:w val="0.64382997579848411"/>
          <c:h val="0.84336671924678841"/>
        </c:manualLayout>
      </c:layout>
      <c:barChart>
        <c:barDir val="bar"/>
        <c:grouping val="percentStacked"/>
        <c:varyColors val="0"/>
        <c:ser>
          <c:idx val="0"/>
          <c:order val="0"/>
          <c:tx>
            <c:strRef>
              <c:f>Scotland_RCN!$S$51</c:f>
              <c:strCache>
                <c:ptCount val="1"/>
                <c:pt idx="0">
                  <c:v>0-1 yrs</c:v>
                </c:pt>
              </c:strCache>
            </c:strRef>
          </c:tx>
          <c:spPr>
            <a:solidFill>
              <a:srgbClr val="002776"/>
            </a:solidFill>
          </c:spPr>
          <c:invertIfNegative val="0"/>
          <c:cat>
            <c:strRef>
              <c:f>Scotland_RCN!$B$52:$B$72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Scotland_RCN!$S$52:$S$72</c:f>
              <c:numCache>
                <c:formatCode>0%</c:formatCode>
                <c:ptCount val="21"/>
                <c:pt idx="0">
                  <c:v>0.11535739561217269</c:v>
                </c:pt>
                <c:pt idx="1">
                  <c:v>8.3798882681564241E-2</c:v>
                </c:pt>
                <c:pt idx="2">
                  <c:v>6.5101387406616862E-2</c:v>
                </c:pt>
                <c:pt idx="3">
                  <c:v>0.14478918058870327</c:v>
                </c:pt>
                <c:pt idx="4">
                  <c:v>0.14594087282965743</c:v>
                </c:pt>
                <c:pt idx="5">
                  <c:v>0.12828438948995363</c:v>
                </c:pt>
                <c:pt idx="6">
                  <c:v>8.6642599277978335E-2</c:v>
                </c:pt>
                <c:pt idx="7">
                  <c:v>0.16057233704292528</c:v>
                </c:pt>
                <c:pt idx="8">
                  <c:v>0.17948717948717949</c:v>
                </c:pt>
                <c:pt idx="9">
                  <c:v>0.11482558139534883</c:v>
                </c:pt>
                <c:pt idx="10">
                  <c:v>0.4</c:v>
                </c:pt>
                <c:pt idx="11">
                  <c:v>0.332994923857868</c:v>
                </c:pt>
                <c:pt idx="12">
                  <c:v>8.0436063641720679E-2</c:v>
                </c:pt>
                <c:pt idx="13">
                  <c:v>0.20087336244541484</c:v>
                </c:pt>
                <c:pt idx="14">
                  <c:v>0.12208436724565756</c:v>
                </c:pt>
                <c:pt idx="15">
                  <c:v>0.3383838383838384</c:v>
                </c:pt>
                <c:pt idx="16">
                  <c:v>0.13904761904761906</c:v>
                </c:pt>
                <c:pt idx="17">
                  <c:v>0.55483870967741933</c:v>
                </c:pt>
                <c:pt idx="18">
                  <c:v>0.128680479825518</c:v>
                </c:pt>
                <c:pt idx="19">
                  <c:v>0.21459227467811159</c:v>
                </c:pt>
                <c:pt idx="20">
                  <c:v>0.10153148043108338</c:v>
                </c:pt>
              </c:numCache>
            </c:numRef>
          </c:val>
          <c:extLst>
            <c:ext xmlns:c16="http://schemas.microsoft.com/office/drawing/2014/chart" uri="{C3380CC4-5D6E-409C-BE32-E72D297353CC}">
              <c16:uniqueId val="{00000000-3089-4B7D-9A58-72ADA5E7B36F}"/>
            </c:ext>
          </c:extLst>
        </c:ser>
        <c:ser>
          <c:idx val="1"/>
          <c:order val="1"/>
          <c:tx>
            <c:strRef>
              <c:f>Scotland_RCN!$T$51</c:f>
              <c:strCache>
                <c:ptCount val="1"/>
                <c:pt idx="0">
                  <c:v>1-2 yrs</c:v>
                </c:pt>
              </c:strCache>
            </c:strRef>
          </c:tx>
          <c:spPr>
            <a:solidFill>
              <a:srgbClr val="00B092"/>
            </a:solidFill>
          </c:spPr>
          <c:invertIfNegative val="0"/>
          <c:cat>
            <c:strRef>
              <c:f>Scotland_RCN!$B$52:$B$72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Scotland_RCN!$T$52:$T$72</c:f>
              <c:numCache>
                <c:formatCode>0%</c:formatCode>
                <c:ptCount val="21"/>
                <c:pt idx="0">
                  <c:v>7.7140835102618543E-2</c:v>
                </c:pt>
                <c:pt idx="1">
                  <c:v>8.7607922803453531E-2</c:v>
                </c:pt>
                <c:pt idx="2">
                  <c:v>5.869797225186766E-2</c:v>
                </c:pt>
                <c:pt idx="3">
                  <c:v>9.9443118536197292E-2</c:v>
                </c:pt>
                <c:pt idx="4">
                  <c:v>0.11496949788831534</c:v>
                </c:pt>
                <c:pt idx="5">
                  <c:v>0.11488923235445647</c:v>
                </c:pt>
                <c:pt idx="6">
                  <c:v>7.2202166064981949E-2</c:v>
                </c:pt>
                <c:pt idx="7">
                  <c:v>0.11367249602543721</c:v>
                </c:pt>
                <c:pt idx="8">
                  <c:v>0.10897435897435898</c:v>
                </c:pt>
                <c:pt idx="9">
                  <c:v>9.3023255813953487E-2</c:v>
                </c:pt>
                <c:pt idx="10">
                  <c:v>0.17575757575757575</c:v>
                </c:pt>
                <c:pt idx="11">
                  <c:v>0.16192893401015229</c:v>
                </c:pt>
                <c:pt idx="12">
                  <c:v>8.4855627578078963E-2</c:v>
                </c:pt>
                <c:pt idx="13">
                  <c:v>0.18995633187772926</c:v>
                </c:pt>
                <c:pt idx="14">
                  <c:v>0.10372208436724566</c:v>
                </c:pt>
                <c:pt idx="15">
                  <c:v>0.11868686868686869</c:v>
                </c:pt>
                <c:pt idx="16">
                  <c:v>7.8095238095238093E-2</c:v>
                </c:pt>
                <c:pt idx="17">
                  <c:v>0.14838709677419354</c:v>
                </c:pt>
                <c:pt idx="18">
                  <c:v>0.11964480448668016</c:v>
                </c:pt>
                <c:pt idx="19">
                  <c:v>0.10515021459227468</c:v>
                </c:pt>
                <c:pt idx="20">
                  <c:v>8.9619965967101534E-2</c:v>
                </c:pt>
              </c:numCache>
            </c:numRef>
          </c:val>
          <c:extLst>
            <c:ext xmlns:c16="http://schemas.microsoft.com/office/drawing/2014/chart" uri="{C3380CC4-5D6E-409C-BE32-E72D297353CC}">
              <c16:uniqueId val="{00000001-3089-4B7D-9A58-72ADA5E7B36F}"/>
            </c:ext>
          </c:extLst>
        </c:ser>
        <c:ser>
          <c:idx val="2"/>
          <c:order val="2"/>
          <c:tx>
            <c:strRef>
              <c:f>Scotland_RCN!$U$51</c:f>
              <c:strCache>
                <c:ptCount val="1"/>
                <c:pt idx="0">
                  <c:v>2-5 yrs</c:v>
                </c:pt>
              </c:strCache>
            </c:strRef>
          </c:tx>
          <c:spPr>
            <a:solidFill>
              <a:srgbClr val="E9994A"/>
            </a:solidFill>
          </c:spPr>
          <c:invertIfNegative val="0"/>
          <c:cat>
            <c:strRef>
              <c:f>Scotland_RCN!$B$52:$B$72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Scotland_RCN!$U$52:$U$72</c:f>
              <c:numCache>
                <c:formatCode>0%</c:formatCode>
                <c:ptCount val="21"/>
                <c:pt idx="0">
                  <c:v>0.16631280962491155</c:v>
                </c:pt>
                <c:pt idx="1">
                  <c:v>0.22820382596918909</c:v>
                </c:pt>
                <c:pt idx="2">
                  <c:v>0.15474919957310565</c:v>
                </c:pt>
                <c:pt idx="3">
                  <c:v>0.27287191726332538</c:v>
                </c:pt>
                <c:pt idx="4">
                  <c:v>0.23212889097450337</c:v>
                </c:pt>
                <c:pt idx="5">
                  <c:v>0.23853683668212261</c:v>
                </c:pt>
                <c:pt idx="6">
                  <c:v>0.16967509025270758</c:v>
                </c:pt>
                <c:pt idx="7">
                  <c:v>0.25119236883942764</c:v>
                </c:pt>
                <c:pt idx="8">
                  <c:v>0.17948717948717949</c:v>
                </c:pt>
                <c:pt idx="9">
                  <c:v>0.29069767441860467</c:v>
                </c:pt>
                <c:pt idx="10">
                  <c:v>0.22424242424242424</c:v>
                </c:pt>
                <c:pt idx="11">
                  <c:v>0.22994923857868022</c:v>
                </c:pt>
                <c:pt idx="12">
                  <c:v>0.24219210371243372</c:v>
                </c:pt>
                <c:pt idx="13">
                  <c:v>0.3930131004366812</c:v>
                </c:pt>
                <c:pt idx="14">
                  <c:v>0.25260545905707193</c:v>
                </c:pt>
                <c:pt idx="15">
                  <c:v>0.20454545454545456</c:v>
                </c:pt>
                <c:pt idx="16">
                  <c:v>0.19904761904761906</c:v>
                </c:pt>
                <c:pt idx="17">
                  <c:v>0.1032258064516129</c:v>
                </c:pt>
                <c:pt idx="18">
                  <c:v>0.30783611154385421</c:v>
                </c:pt>
                <c:pt idx="19">
                  <c:v>0.20600858369098712</c:v>
                </c:pt>
                <c:pt idx="20">
                  <c:v>0.2189449801474759</c:v>
                </c:pt>
              </c:numCache>
            </c:numRef>
          </c:val>
          <c:extLst>
            <c:ext xmlns:c16="http://schemas.microsoft.com/office/drawing/2014/chart" uri="{C3380CC4-5D6E-409C-BE32-E72D297353CC}">
              <c16:uniqueId val="{00000002-3089-4B7D-9A58-72ADA5E7B36F}"/>
            </c:ext>
          </c:extLst>
        </c:ser>
        <c:ser>
          <c:idx val="3"/>
          <c:order val="3"/>
          <c:tx>
            <c:strRef>
              <c:f>Scotland_RCN!$V$51</c:f>
              <c:strCache>
                <c:ptCount val="1"/>
                <c:pt idx="0">
                  <c:v>5-10 yrs</c:v>
                </c:pt>
              </c:strCache>
            </c:strRef>
          </c:tx>
          <c:spPr>
            <a:solidFill>
              <a:srgbClr val="5A5A8E"/>
            </a:solidFill>
          </c:spPr>
          <c:invertIfNegative val="0"/>
          <c:cat>
            <c:strRef>
              <c:f>Scotland_RCN!$B$52:$B$72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Scotland_RCN!$V$52:$V$72</c:f>
              <c:numCache>
                <c:formatCode>0%</c:formatCode>
                <c:ptCount val="21"/>
                <c:pt idx="0">
                  <c:v>0.20736022646850671</c:v>
                </c:pt>
                <c:pt idx="1">
                  <c:v>0.28406974775689858</c:v>
                </c:pt>
                <c:pt idx="2">
                  <c:v>0.22838847385272146</c:v>
                </c:pt>
                <c:pt idx="3">
                  <c:v>0.31662688941925221</c:v>
                </c:pt>
                <c:pt idx="4">
                  <c:v>0.24870952604411076</c:v>
                </c:pt>
                <c:pt idx="5">
                  <c:v>0.2725399278722308</c:v>
                </c:pt>
                <c:pt idx="6">
                  <c:v>0.29061371841155237</c:v>
                </c:pt>
                <c:pt idx="7">
                  <c:v>0.23370429252782193</c:v>
                </c:pt>
                <c:pt idx="8">
                  <c:v>0.25641025641025639</c:v>
                </c:pt>
                <c:pt idx="9">
                  <c:v>0.28633720930232559</c:v>
                </c:pt>
                <c:pt idx="10">
                  <c:v>0.13333333333333333</c:v>
                </c:pt>
                <c:pt idx="11">
                  <c:v>0.15431472081218275</c:v>
                </c:pt>
                <c:pt idx="12">
                  <c:v>0.25456688273423689</c:v>
                </c:pt>
                <c:pt idx="13">
                  <c:v>0.17248908296943233</c:v>
                </c:pt>
                <c:pt idx="14">
                  <c:v>0.26799007444168732</c:v>
                </c:pt>
                <c:pt idx="15">
                  <c:v>0.21464646464646464</c:v>
                </c:pt>
                <c:pt idx="16">
                  <c:v>0.23714285714285716</c:v>
                </c:pt>
                <c:pt idx="17">
                  <c:v>0.11612903225806452</c:v>
                </c:pt>
                <c:pt idx="18">
                  <c:v>0.30394142389780338</c:v>
                </c:pt>
                <c:pt idx="19">
                  <c:v>0.2296137339055794</c:v>
                </c:pt>
                <c:pt idx="20">
                  <c:v>0.27963698241633578</c:v>
                </c:pt>
              </c:numCache>
            </c:numRef>
          </c:val>
          <c:extLst>
            <c:ext xmlns:c16="http://schemas.microsoft.com/office/drawing/2014/chart" uri="{C3380CC4-5D6E-409C-BE32-E72D297353CC}">
              <c16:uniqueId val="{00000003-3089-4B7D-9A58-72ADA5E7B36F}"/>
            </c:ext>
          </c:extLst>
        </c:ser>
        <c:ser>
          <c:idx val="4"/>
          <c:order val="4"/>
          <c:tx>
            <c:strRef>
              <c:f>Scotland_RCN!$W$51</c:f>
              <c:strCache>
                <c:ptCount val="1"/>
                <c:pt idx="0">
                  <c:v>10-15 yrs</c:v>
                </c:pt>
              </c:strCache>
            </c:strRef>
          </c:tx>
          <c:spPr>
            <a:solidFill>
              <a:srgbClr val="822433"/>
            </a:solidFill>
          </c:spPr>
          <c:invertIfNegative val="0"/>
          <c:cat>
            <c:strRef>
              <c:f>Scotland_RCN!$B$52:$B$72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Scotland_RCN!$W$52:$W$72</c:f>
              <c:numCache>
                <c:formatCode>0%</c:formatCode>
                <c:ptCount val="21"/>
                <c:pt idx="0">
                  <c:v>0.19957537154989385</c:v>
                </c:pt>
                <c:pt idx="1">
                  <c:v>0.19341459285593363</c:v>
                </c:pt>
                <c:pt idx="2">
                  <c:v>0.23692636072572038</c:v>
                </c:pt>
                <c:pt idx="3">
                  <c:v>0.10421638822593476</c:v>
                </c:pt>
                <c:pt idx="4">
                  <c:v>0.16549350852494915</c:v>
                </c:pt>
                <c:pt idx="5">
                  <c:v>0.16331787738279238</c:v>
                </c:pt>
                <c:pt idx="6">
                  <c:v>0.20938628158844766</c:v>
                </c:pt>
                <c:pt idx="7">
                  <c:v>0.16216216216216217</c:v>
                </c:pt>
                <c:pt idx="8">
                  <c:v>0.16666666666666666</c:v>
                </c:pt>
                <c:pt idx="9">
                  <c:v>0.14389534883720931</c:v>
                </c:pt>
                <c:pt idx="10">
                  <c:v>6.6666666666666666E-2</c:v>
                </c:pt>
                <c:pt idx="11">
                  <c:v>7.9695431472081218E-2</c:v>
                </c:pt>
                <c:pt idx="12">
                  <c:v>0.199469652327637</c:v>
                </c:pt>
                <c:pt idx="13">
                  <c:v>4.3668122270742356E-2</c:v>
                </c:pt>
                <c:pt idx="14">
                  <c:v>0.15880893300248139</c:v>
                </c:pt>
                <c:pt idx="15">
                  <c:v>7.575757575757576E-2</c:v>
                </c:pt>
                <c:pt idx="16">
                  <c:v>0.19333333333333333</c:v>
                </c:pt>
                <c:pt idx="17">
                  <c:v>3.2258064516129031E-2</c:v>
                </c:pt>
                <c:pt idx="18">
                  <c:v>0.10375447889079296</c:v>
                </c:pt>
                <c:pt idx="19">
                  <c:v>0.13733905579399142</c:v>
                </c:pt>
                <c:pt idx="20">
                  <c:v>0.18718094157685763</c:v>
                </c:pt>
              </c:numCache>
            </c:numRef>
          </c:val>
          <c:extLst>
            <c:ext xmlns:c16="http://schemas.microsoft.com/office/drawing/2014/chart" uri="{C3380CC4-5D6E-409C-BE32-E72D297353CC}">
              <c16:uniqueId val="{00000004-3089-4B7D-9A58-72ADA5E7B36F}"/>
            </c:ext>
          </c:extLst>
        </c:ser>
        <c:ser>
          <c:idx val="5"/>
          <c:order val="5"/>
          <c:tx>
            <c:strRef>
              <c:f>Scotland_RCN!$X$51</c:f>
              <c:strCache>
                <c:ptCount val="1"/>
                <c:pt idx="0">
                  <c:v>15-20 yrs</c:v>
                </c:pt>
              </c:strCache>
            </c:strRef>
          </c:tx>
          <c:spPr>
            <a:solidFill>
              <a:srgbClr val="A4AEB5"/>
            </a:solidFill>
          </c:spPr>
          <c:invertIfNegative val="0"/>
          <c:cat>
            <c:strRef>
              <c:f>Scotland_RCN!$B$52:$B$72</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Scotland_RCN!$X$52:$X$72</c:f>
              <c:numCache>
                <c:formatCode>0%</c:formatCode>
                <c:ptCount val="21"/>
                <c:pt idx="0">
                  <c:v>0.23425336164189667</c:v>
                </c:pt>
                <c:pt idx="1">
                  <c:v>0.12290502793296089</c:v>
                </c:pt>
                <c:pt idx="2">
                  <c:v>0.25613660618996797</c:v>
                </c:pt>
                <c:pt idx="3">
                  <c:v>6.205250596658711E-2</c:v>
                </c:pt>
                <c:pt idx="4">
                  <c:v>9.275770373846394E-2</c:v>
                </c:pt>
                <c:pt idx="5">
                  <c:v>8.2431736218444102E-2</c:v>
                </c:pt>
                <c:pt idx="6">
                  <c:v>0.17148014440433212</c:v>
                </c:pt>
                <c:pt idx="7">
                  <c:v>7.8696343402225755E-2</c:v>
                </c:pt>
                <c:pt idx="8">
                  <c:v>0.10897435897435898</c:v>
                </c:pt>
                <c:pt idx="9">
                  <c:v>7.1220930232558141E-2</c:v>
                </c:pt>
                <c:pt idx="10">
                  <c:v>0</c:v>
                </c:pt>
                <c:pt idx="11">
                  <c:v>4.111675126903553E-2</c:v>
                </c:pt>
                <c:pt idx="12">
                  <c:v>0.13847967000589276</c:v>
                </c:pt>
                <c:pt idx="13">
                  <c:v>0</c:v>
                </c:pt>
                <c:pt idx="14">
                  <c:v>9.478908188585608E-2</c:v>
                </c:pt>
                <c:pt idx="15">
                  <c:v>4.7979797979797977E-2</c:v>
                </c:pt>
                <c:pt idx="16">
                  <c:v>0.15333333333333332</c:v>
                </c:pt>
                <c:pt idx="17">
                  <c:v>4.5161290322580643E-2</c:v>
                </c:pt>
                <c:pt idx="18">
                  <c:v>3.6142701355351303E-2</c:v>
                </c:pt>
                <c:pt idx="19">
                  <c:v>0.1072961373390558</c:v>
                </c:pt>
                <c:pt idx="20">
                  <c:v>0.12308564946114578</c:v>
                </c:pt>
              </c:numCache>
            </c:numRef>
          </c:val>
          <c:extLst>
            <c:ext xmlns:c16="http://schemas.microsoft.com/office/drawing/2014/chart" uri="{C3380CC4-5D6E-409C-BE32-E72D297353CC}">
              <c16:uniqueId val="{00000005-3089-4B7D-9A58-72ADA5E7B36F}"/>
            </c:ext>
          </c:extLst>
        </c:ser>
        <c:dLbls>
          <c:showLegendKey val="0"/>
          <c:showVal val="0"/>
          <c:showCatName val="0"/>
          <c:showSerName val="0"/>
          <c:showPercent val="0"/>
          <c:showBubbleSize val="0"/>
        </c:dLbls>
        <c:gapWidth val="150"/>
        <c:overlap val="100"/>
        <c:axId val="107488768"/>
        <c:axId val="107490304"/>
      </c:barChart>
      <c:catAx>
        <c:axId val="107488768"/>
        <c:scaling>
          <c:orientation val="maxMin"/>
        </c:scaling>
        <c:delete val="0"/>
        <c:axPos val="l"/>
        <c:numFmt formatCode="General" sourceLinked="0"/>
        <c:majorTickMark val="out"/>
        <c:minorTickMark val="none"/>
        <c:tickLblPos val="nextTo"/>
        <c:txPr>
          <a:bodyPr/>
          <a:lstStyle/>
          <a:p>
            <a:pPr>
              <a:defRPr sz="800"/>
            </a:pPr>
            <a:endParaRPr lang="en-US"/>
          </a:p>
        </c:txPr>
        <c:crossAx val="107490304"/>
        <c:crosses val="autoZero"/>
        <c:auto val="1"/>
        <c:lblAlgn val="ctr"/>
        <c:lblOffset val="100"/>
        <c:noMultiLvlLbl val="0"/>
      </c:catAx>
      <c:valAx>
        <c:axId val="107490304"/>
        <c:scaling>
          <c:orientation val="minMax"/>
        </c:scaling>
        <c:delete val="0"/>
        <c:axPos val="t"/>
        <c:majorGridlines/>
        <c:numFmt formatCode="0%" sourceLinked="1"/>
        <c:majorTickMark val="out"/>
        <c:minorTickMark val="none"/>
        <c:tickLblPos val="nextTo"/>
        <c:crossAx val="107488768"/>
        <c:crosses val="autoZero"/>
        <c:crossBetween val="between"/>
      </c:valAx>
    </c:plotArea>
    <c:legend>
      <c:legendPos val="r"/>
      <c:layout>
        <c:manualLayout>
          <c:xMode val="edge"/>
          <c:yMode val="edge"/>
          <c:x val="0.32597896919982389"/>
          <c:y val="0.93065070125380545"/>
          <c:w val="0.67174262558201125"/>
          <c:h val="5.0454594439588711E-2"/>
        </c:manualLayout>
      </c:layout>
      <c:overlay val="0"/>
      <c:txPr>
        <a:bodyPr/>
        <a:lstStyle/>
        <a:p>
          <a:pPr>
            <a:defRPr sz="800"/>
          </a:pPr>
          <a:endParaRPr lang="en-US"/>
        </a:p>
      </c:txPr>
    </c:legend>
    <c:plotVisOnly val="1"/>
    <c:dispBlanksAs val="gap"/>
    <c:showDLblsOverMax val="0"/>
  </c:chart>
  <c:spPr>
    <a:ln w="15875">
      <a:solidFill>
        <a:srgbClr val="BFBDAF"/>
      </a:solidFill>
      <a:prstDash val="solid"/>
    </a:ln>
  </c:spPr>
  <c:printSettings>
    <c:headerFooter/>
    <c:pageMargins b="0.75000000000000211" l="0.70000000000000062" r="0.70000000000000062" t="0.750000000000002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67157027449666"/>
          <c:y val="6.9534975271282218E-2"/>
          <c:w val="0.64382997579848411"/>
          <c:h val="0.84336671924678841"/>
        </c:manualLayout>
      </c:layout>
      <c:barChart>
        <c:barDir val="bar"/>
        <c:grouping val="percentStacked"/>
        <c:varyColors val="0"/>
        <c:ser>
          <c:idx val="0"/>
          <c:order val="0"/>
          <c:tx>
            <c:strRef>
              <c:f>Scotland_NBA!$C$52</c:f>
              <c:strCache>
                <c:ptCount val="1"/>
                <c:pt idx="0">
                  <c:v>0-1 yrs</c:v>
                </c:pt>
              </c:strCache>
            </c:strRef>
          </c:tx>
          <c:spPr>
            <a:solidFill>
              <a:srgbClr val="002776"/>
            </a:solidFill>
          </c:spPr>
          <c:invertIfNegative val="0"/>
          <c:cat>
            <c:strRef>
              <c:f>(Scotland_NBA!$B$53,Scotland_NBA!$B$56:$B$68,Scotland_NBA!$B$70:$B$72)</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(Scotland_NBA!$C$53,Scotland_NBA!$C$56:$C$68,Scotland_NBA!$C$70:$C$72)</c:f>
              <c:numCache>
                <c:formatCode>0%</c:formatCode>
                <c:ptCount val="17"/>
                <c:pt idx="0">
                  <c:v>0.11805555555555555</c:v>
                </c:pt>
                <c:pt idx="1">
                  <c:v>0.1111111111111111</c:v>
                </c:pt>
                <c:pt idx="2">
                  <c:v>0.13847780126849896</c:v>
                </c:pt>
                <c:pt idx="3">
                  <c:v>0</c:v>
                </c:pt>
                <c:pt idx="4">
                  <c:v>6.8493150684931503E-2</c:v>
                </c:pt>
                <c:pt idx="5">
                  <c:v>0.13368983957219252</c:v>
                </c:pt>
                <c:pt idx="6">
                  <c:v>0.29166666666666669</c:v>
                </c:pt>
                <c:pt idx="7">
                  <c:v>8.8495575221238937E-2</c:v>
                </c:pt>
                <c:pt idx="8">
                  <c:v>0.36</c:v>
                </c:pt>
                <c:pt idx="9">
                  <c:v>0.34024896265560167</c:v>
                </c:pt>
                <c:pt idx="10">
                  <c:v>8.797653958944282E-2</c:v>
                </c:pt>
                <c:pt idx="11">
                  <c:v>0.2638888888888889</c:v>
                </c:pt>
                <c:pt idx="12">
                  <c:v>0.12931034482758622</c:v>
                </c:pt>
                <c:pt idx="13">
                  <c:v>0.35416666666666669</c:v>
                </c:pt>
                <c:pt idx="14">
                  <c:v>0.70588235294117652</c:v>
                </c:pt>
                <c:pt idx="15">
                  <c:v>0.13467397928092625</c:v>
                </c:pt>
                <c:pt idx="16">
                  <c:v>0.26436781609195403</c:v>
                </c:pt>
              </c:numCache>
            </c:numRef>
          </c:val>
          <c:extLst>
            <c:ext xmlns:c16="http://schemas.microsoft.com/office/drawing/2014/chart" uri="{C3380CC4-5D6E-409C-BE32-E72D297353CC}">
              <c16:uniqueId val="{00000000-BC49-4031-8BAC-248A6C5A2210}"/>
            </c:ext>
          </c:extLst>
        </c:ser>
        <c:ser>
          <c:idx val="1"/>
          <c:order val="1"/>
          <c:tx>
            <c:strRef>
              <c:f>Scotland_NBA!$D$52</c:f>
              <c:strCache>
                <c:ptCount val="1"/>
                <c:pt idx="0">
                  <c:v>1-2 yrs</c:v>
                </c:pt>
              </c:strCache>
            </c:strRef>
          </c:tx>
          <c:spPr>
            <a:solidFill>
              <a:srgbClr val="00B092"/>
            </a:solidFill>
          </c:spPr>
          <c:invertIfNegative val="0"/>
          <c:cat>
            <c:strRef>
              <c:f>(Scotland_NBA!$B$53,Scotland_NBA!$B$56:$B$68,Scotland_NBA!$B$70:$B$72)</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(Scotland_NBA!$D$53,Scotland_NBA!$D$56:$D$68,Scotland_NBA!$D$70:$D$72)</c:f>
              <c:numCache>
                <c:formatCode>0%</c:formatCode>
                <c:ptCount val="17"/>
                <c:pt idx="0">
                  <c:v>9.375E-2</c:v>
                </c:pt>
                <c:pt idx="1">
                  <c:v>0.1111111111111111</c:v>
                </c:pt>
                <c:pt idx="2">
                  <c:v>0.13424947145877378</c:v>
                </c:pt>
                <c:pt idx="3">
                  <c:v>0</c:v>
                </c:pt>
                <c:pt idx="4">
                  <c:v>6.8493150684931503E-2</c:v>
                </c:pt>
                <c:pt idx="5">
                  <c:v>0.10160427807486631</c:v>
                </c:pt>
                <c:pt idx="6">
                  <c:v>0</c:v>
                </c:pt>
                <c:pt idx="7">
                  <c:v>0.11504424778761062</c:v>
                </c:pt>
                <c:pt idx="8">
                  <c:v>0.24</c:v>
                </c:pt>
                <c:pt idx="9">
                  <c:v>0.17427385892116182</c:v>
                </c:pt>
                <c:pt idx="10">
                  <c:v>0.11436950146627566</c:v>
                </c:pt>
                <c:pt idx="11">
                  <c:v>0.16666666666666666</c:v>
                </c:pt>
                <c:pt idx="12">
                  <c:v>8.6206896551724144E-2</c:v>
                </c:pt>
                <c:pt idx="13">
                  <c:v>0.17708333333333334</c:v>
                </c:pt>
                <c:pt idx="14">
                  <c:v>0.29411764705882354</c:v>
                </c:pt>
                <c:pt idx="15">
                  <c:v>0.12248628884826325</c:v>
                </c:pt>
                <c:pt idx="16">
                  <c:v>0.16091954022988506</c:v>
                </c:pt>
              </c:numCache>
            </c:numRef>
          </c:val>
          <c:extLst>
            <c:ext xmlns:c16="http://schemas.microsoft.com/office/drawing/2014/chart" uri="{C3380CC4-5D6E-409C-BE32-E72D297353CC}">
              <c16:uniqueId val="{00000001-BC49-4031-8BAC-248A6C5A2210}"/>
            </c:ext>
          </c:extLst>
        </c:ser>
        <c:ser>
          <c:idx val="2"/>
          <c:order val="2"/>
          <c:tx>
            <c:strRef>
              <c:f>Scotland_NBA!$E$52</c:f>
              <c:strCache>
                <c:ptCount val="1"/>
                <c:pt idx="0">
                  <c:v>2-5 yrs</c:v>
                </c:pt>
              </c:strCache>
            </c:strRef>
          </c:tx>
          <c:spPr>
            <a:solidFill>
              <a:srgbClr val="E9994A"/>
            </a:solidFill>
          </c:spPr>
          <c:invertIfNegative val="0"/>
          <c:cat>
            <c:strRef>
              <c:f>(Scotland_NBA!$B$53,Scotland_NBA!$B$56:$B$68,Scotland_NBA!$B$70:$B$72)</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(Scotland_NBA!$E$53,Scotland_NBA!$E$56:$E$68,Scotland_NBA!$E$70:$E$72)</c:f>
              <c:numCache>
                <c:formatCode>0%</c:formatCode>
                <c:ptCount val="17"/>
                <c:pt idx="0">
                  <c:v>0.19097222222222221</c:v>
                </c:pt>
                <c:pt idx="1">
                  <c:v>0.1623931623931624</c:v>
                </c:pt>
                <c:pt idx="2">
                  <c:v>0.25792811839323465</c:v>
                </c:pt>
                <c:pt idx="3">
                  <c:v>0</c:v>
                </c:pt>
                <c:pt idx="4">
                  <c:v>0.24657534246575341</c:v>
                </c:pt>
                <c:pt idx="5">
                  <c:v>0.27807486631016043</c:v>
                </c:pt>
                <c:pt idx="6">
                  <c:v>0.29166666666666669</c:v>
                </c:pt>
                <c:pt idx="7">
                  <c:v>0.22123893805309736</c:v>
                </c:pt>
                <c:pt idx="8">
                  <c:v>0.2</c:v>
                </c:pt>
                <c:pt idx="9">
                  <c:v>0.21576763485477179</c:v>
                </c:pt>
                <c:pt idx="10">
                  <c:v>0.23753665689149561</c:v>
                </c:pt>
                <c:pt idx="11">
                  <c:v>0.22222222222222221</c:v>
                </c:pt>
                <c:pt idx="12">
                  <c:v>0.23706896551724138</c:v>
                </c:pt>
                <c:pt idx="13">
                  <c:v>0.15625</c:v>
                </c:pt>
                <c:pt idx="14">
                  <c:v>0</c:v>
                </c:pt>
                <c:pt idx="15">
                  <c:v>0.29798903107861058</c:v>
                </c:pt>
                <c:pt idx="16">
                  <c:v>0.21839080459770116</c:v>
                </c:pt>
              </c:numCache>
            </c:numRef>
          </c:val>
          <c:extLst>
            <c:ext xmlns:c16="http://schemas.microsoft.com/office/drawing/2014/chart" uri="{C3380CC4-5D6E-409C-BE32-E72D297353CC}">
              <c16:uniqueId val="{00000002-BC49-4031-8BAC-248A6C5A2210}"/>
            </c:ext>
          </c:extLst>
        </c:ser>
        <c:ser>
          <c:idx val="3"/>
          <c:order val="3"/>
          <c:tx>
            <c:strRef>
              <c:f>Scotland_NBA!$F$52</c:f>
              <c:strCache>
                <c:ptCount val="1"/>
                <c:pt idx="0">
                  <c:v>5-10 yrs</c:v>
                </c:pt>
              </c:strCache>
            </c:strRef>
          </c:tx>
          <c:invertIfNegative val="0"/>
          <c:cat>
            <c:strRef>
              <c:f>(Scotland_NBA!$B$53,Scotland_NBA!$B$56:$B$68,Scotland_NBA!$B$70:$B$72)</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(Scotland_NBA!$F$53,Scotland_NBA!$F$56:$F$68,Scotland_NBA!$F$70:$F$72)</c:f>
              <c:numCache>
                <c:formatCode>0%</c:formatCode>
                <c:ptCount val="17"/>
                <c:pt idx="0">
                  <c:v>0.23958333333333334</c:v>
                </c:pt>
                <c:pt idx="1">
                  <c:v>0.37606837606837606</c:v>
                </c:pt>
                <c:pt idx="2">
                  <c:v>0.26427061310782241</c:v>
                </c:pt>
                <c:pt idx="3">
                  <c:v>0</c:v>
                </c:pt>
                <c:pt idx="4">
                  <c:v>0.15068493150684931</c:v>
                </c:pt>
                <c:pt idx="5">
                  <c:v>0.25133689839572193</c:v>
                </c:pt>
                <c:pt idx="6">
                  <c:v>0.20833333333333334</c:v>
                </c:pt>
                <c:pt idx="7">
                  <c:v>0.30973451327433627</c:v>
                </c:pt>
                <c:pt idx="8">
                  <c:v>0.2</c:v>
                </c:pt>
                <c:pt idx="9">
                  <c:v>0.13692946058091288</c:v>
                </c:pt>
                <c:pt idx="10">
                  <c:v>0.26979472140762462</c:v>
                </c:pt>
                <c:pt idx="11">
                  <c:v>0.20833333333333334</c:v>
                </c:pt>
                <c:pt idx="12">
                  <c:v>0.30172413793103448</c:v>
                </c:pt>
                <c:pt idx="13">
                  <c:v>0.22916666666666666</c:v>
                </c:pt>
                <c:pt idx="14">
                  <c:v>0</c:v>
                </c:pt>
                <c:pt idx="15">
                  <c:v>0.33638025594149906</c:v>
                </c:pt>
                <c:pt idx="16">
                  <c:v>0.2413793103448276</c:v>
                </c:pt>
              </c:numCache>
            </c:numRef>
          </c:val>
          <c:extLst>
            <c:ext xmlns:c16="http://schemas.microsoft.com/office/drawing/2014/chart" uri="{C3380CC4-5D6E-409C-BE32-E72D297353CC}">
              <c16:uniqueId val="{00000003-BC49-4031-8BAC-248A6C5A2210}"/>
            </c:ext>
          </c:extLst>
        </c:ser>
        <c:ser>
          <c:idx val="4"/>
          <c:order val="4"/>
          <c:tx>
            <c:strRef>
              <c:f>Scotland_NBA!$G$52</c:f>
              <c:strCache>
                <c:ptCount val="1"/>
                <c:pt idx="0">
                  <c:v>10-15 yrs</c:v>
                </c:pt>
              </c:strCache>
            </c:strRef>
          </c:tx>
          <c:spPr>
            <a:solidFill>
              <a:srgbClr val="822433"/>
            </a:solidFill>
          </c:spPr>
          <c:invertIfNegative val="0"/>
          <c:cat>
            <c:strRef>
              <c:f>(Scotland_NBA!$B$53,Scotland_NBA!$B$56:$B$68,Scotland_NBA!$B$70:$B$72)</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(Scotland_NBA!$G$53,Scotland_NBA!$G$56:$G$68,Scotland_NBA!$G$70:$G$72)</c:f>
              <c:numCache>
                <c:formatCode>0%</c:formatCode>
                <c:ptCount val="17"/>
                <c:pt idx="0">
                  <c:v>0.17708333333333334</c:v>
                </c:pt>
                <c:pt idx="1">
                  <c:v>0.17094017094017094</c:v>
                </c:pt>
                <c:pt idx="2">
                  <c:v>0.14270613107822411</c:v>
                </c:pt>
                <c:pt idx="3">
                  <c:v>0</c:v>
                </c:pt>
                <c:pt idx="4">
                  <c:v>0.26027397260273971</c:v>
                </c:pt>
                <c:pt idx="5">
                  <c:v>0.13903743315508021</c:v>
                </c:pt>
                <c:pt idx="6">
                  <c:v>0.20833333333333334</c:v>
                </c:pt>
                <c:pt idx="7">
                  <c:v>0.21238938053097345</c:v>
                </c:pt>
                <c:pt idx="8">
                  <c:v>0</c:v>
                </c:pt>
                <c:pt idx="9">
                  <c:v>7.4688796680497924E-2</c:v>
                </c:pt>
                <c:pt idx="10">
                  <c:v>0.17888563049853373</c:v>
                </c:pt>
                <c:pt idx="11">
                  <c:v>6.9444444444444448E-2</c:v>
                </c:pt>
                <c:pt idx="12">
                  <c:v>0.14224137931034483</c:v>
                </c:pt>
                <c:pt idx="13">
                  <c:v>8.3333333333333329E-2</c:v>
                </c:pt>
                <c:pt idx="14">
                  <c:v>0</c:v>
                </c:pt>
                <c:pt idx="15">
                  <c:v>9.3235831809872036E-2</c:v>
                </c:pt>
                <c:pt idx="16">
                  <c:v>0.11494252873563218</c:v>
                </c:pt>
              </c:numCache>
            </c:numRef>
          </c:val>
          <c:extLst>
            <c:ext xmlns:c16="http://schemas.microsoft.com/office/drawing/2014/chart" uri="{C3380CC4-5D6E-409C-BE32-E72D297353CC}">
              <c16:uniqueId val="{00000004-BC49-4031-8BAC-248A6C5A2210}"/>
            </c:ext>
          </c:extLst>
        </c:ser>
        <c:ser>
          <c:idx val="5"/>
          <c:order val="5"/>
          <c:tx>
            <c:strRef>
              <c:f>Scotland_NBA!$H$52</c:f>
              <c:strCache>
                <c:ptCount val="1"/>
                <c:pt idx="0">
                  <c:v>15-20 yrs</c:v>
                </c:pt>
              </c:strCache>
            </c:strRef>
          </c:tx>
          <c:spPr>
            <a:solidFill>
              <a:srgbClr val="A4AEB5"/>
            </a:solidFill>
          </c:spPr>
          <c:invertIfNegative val="0"/>
          <c:cat>
            <c:strRef>
              <c:f>(Scotland_NBA!$B$53,Scotland_NBA!$B$56:$B$68,Scotland_NBA!$B$70:$B$72)</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(Scotland_NBA!$H$53,Scotland_NBA!$H$56:$H$68,Scotland_NBA!$H$70:$H$72)</c:f>
              <c:numCache>
                <c:formatCode>0%</c:formatCode>
                <c:ptCount val="17"/>
                <c:pt idx="0">
                  <c:v>0.18055555555555555</c:v>
                </c:pt>
                <c:pt idx="1">
                  <c:v>6.8376068376068383E-2</c:v>
                </c:pt>
                <c:pt idx="2">
                  <c:v>6.2367864693446087E-2</c:v>
                </c:pt>
                <c:pt idx="3">
                  <c:v>0</c:v>
                </c:pt>
                <c:pt idx="4">
                  <c:v>0.20547945205479451</c:v>
                </c:pt>
                <c:pt idx="5">
                  <c:v>9.6256684491978606E-2</c:v>
                </c:pt>
                <c:pt idx="6">
                  <c:v>0</c:v>
                </c:pt>
                <c:pt idx="7">
                  <c:v>5.3097345132743362E-2</c:v>
                </c:pt>
                <c:pt idx="8">
                  <c:v>0</c:v>
                </c:pt>
                <c:pt idx="9">
                  <c:v>5.8091286307053944E-2</c:v>
                </c:pt>
                <c:pt idx="10">
                  <c:v>0.11143695014662756</c:v>
                </c:pt>
                <c:pt idx="11">
                  <c:v>6.9444444444444448E-2</c:v>
                </c:pt>
                <c:pt idx="12">
                  <c:v>0.10344827586206896</c:v>
                </c:pt>
                <c:pt idx="13">
                  <c:v>0</c:v>
                </c:pt>
                <c:pt idx="14">
                  <c:v>0</c:v>
                </c:pt>
                <c:pt idx="15">
                  <c:v>1.5234613040828763E-2</c:v>
                </c:pt>
                <c:pt idx="16">
                  <c:v>0</c:v>
                </c:pt>
              </c:numCache>
            </c:numRef>
          </c:val>
          <c:extLst>
            <c:ext xmlns:c16="http://schemas.microsoft.com/office/drawing/2014/chart" uri="{C3380CC4-5D6E-409C-BE32-E72D297353CC}">
              <c16:uniqueId val="{00000005-BC49-4031-8BAC-248A6C5A2210}"/>
            </c:ext>
          </c:extLst>
        </c:ser>
        <c:dLbls>
          <c:showLegendKey val="0"/>
          <c:showVal val="0"/>
          <c:showCatName val="0"/>
          <c:showSerName val="0"/>
          <c:showPercent val="0"/>
          <c:showBubbleSize val="0"/>
        </c:dLbls>
        <c:gapWidth val="150"/>
        <c:overlap val="100"/>
        <c:axId val="110678400"/>
        <c:axId val="110679936"/>
      </c:barChart>
      <c:catAx>
        <c:axId val="110678400"/>
        <c:scaling>
          <c:orientation val="maxMin"/>
        </c:scaling>
        <c:delete val="0"/>
        <c:axPos val="l"/>
        <c:numFmt formatCode="General" sourceLinked="0"/>
        <c:majorTickMark val="out"/>
        <c:minorTickMark val="none"/>
        <c:tickLblPos val="nextTo"/>
        <c:txPr>
          <a:bodyPr/>
          <a:lstStyle/>
          <a:p>
            <a:pPr>
              <a:defRPr sz="800"/>
            </a:pPr>
            <a:endParaRPr lang="en-US"/>
          </a:p>
        </c:txPr>
        <c:crossAx val="110679936"/>
        <c:crosses val="autoZero"/>
        <c:auto val="1"/>
        <c:lblAlgn val="ctr"/>
        <c:lblOffset val="100"/>
        <c:noMultiLvlLbl val="0"/>
      </c:catAx>
      <c:valAx>
        <c:axId val="110679936"/>
        <c:scaling>
          <c:orientation val="minMax"/>
        </c:scaling>
        <c:delete val="0"/>
        <c:axPos val="t"/>
        <c:majorGridlines/>
        <c:numFmt formatCode="0%" sourceLinked="1"/>
        <c:majorTickMark val="out"/>
        <c:minorTickMark val="none"/>
        <c:tickLblPos val="nextTo"/>
        <c:crossAx val="110678400"/>
        <c:crosses val="autoZero"/>
        <c:crossBetween val="between"/>
      </c:valAx>
    </c:plotArea>
    <c:legend>
      <c:legendPos val="r"/>
      <c:layout>
        <c:manualLayout>
          <c:xMode val="edge"/>
          <c:yMode val="edge"/>
          <c:x val="0.313546359925091"/>
          <c:y val="0.94219466359302906"/>
          <c:w val="0.64936194663979052"/>
          <c:h val="4.6927347996270283E-2"/>
        </c:manualLayout>
      </c:layout>
      <c:overlay val="0"/>
      <c:txPr>
        <a:bodyPr/>
        <a:lstStyle/>
        <a:p>
          <a:pPr>
            <a:defRPr sz="800"/>
          </a:pPr>
          <a:endParaRPr lang="en-US"/>
        </a:p>
      </c:txPr>
    </c:legend>
    <c:plotVisOnly val="1"/>
    <c:dispBlanksAs val="gap"/>
    <c:showDLblsOverMax val="0"/>
  </c:chart>
  <c:spPr>
    <a:ln w="15875">
      <a:solidFill>
        <a:srgbClr val="BFBDAF"/>
      </a:solidFill>
      <a:prstDash val="solid"/>
    </a:ln>
  </c:spPr>
  <c:printSettings>
    <c:headerFooter/>
    <c:pageMargins b="0.75000000000000211" l="0.70000000000000062" r="0.70000000000000062" t="0.750000000000002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67157027449666"/>
          <c:y val="6.9534975271282218E-2"/>
          <c:w val="0.64382997579848411"/>
          <c:h val="0.84336671924678841"/>
        </c:manualLayout>
      </c:layout>
      <c:barChart>
        <c:barDir val="bar"/>
        <c:grouping val="percentStacked"/>
        <c:varyColors val="0"/>
        <c:ser>
          <c:idx val="0"/>
          <c:order val="0"/>
          <c:tx>
            <c:strRef>
              <c:f>Scotland_NBA!$K$52</c:f>
              <c:strCache>
                <c:ptCount val="1"/>
                <c:pt idx="0">
                  <c:v>0-1 yrs</c:v>
                </c:pt>
              </c:strCache>
            </c:strRef>
          </c:tx>
          <c:spPr>
            <a:solidFill>
              <a:srgbClr val="002776"/>
            </a:solidFill>
          </c:spPr>
          <c:invertIfNegative val="0"/>
          <c:cat>
            <c:strRef>
              <c:f>(Scotland_NBA!$B$53:$B$70,Scotland_NBA!$B$72:$B$73)</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(Scotland_NBA!$K$53:$K$70,Scotland_NBA!$K$72:$K$73)</c:f>
              <c:numCache>
                <c:formatCode>0%</c:formatCode>
                <c:ptCount val="20"/>
                <c:pt idx="0">
                  <c:v>9.9236641221374045E-2</c:v>
                </c:pt>
                <c:pt idx="1">
                  <c:v>0.11408761424519383</c:v>
                </c:pt>
                <c:pt idx="2">
                  <c:v>8.8888888888888892E-2</c:v>
                </c:pt>
                <c:pt idx="3">
                  <c:v>0.11347517730496454</c:v>
                </c:pt>
                <c:pt idx="4">
                  <c:v>0.11764705882352941</c:v>
                </c:pt>
                <c:pt idx="5">
                  <c:v>0</c:v>
                </c:pt>
                <c:pt idx="6">
                  <c:v>7.1428571428571425E-2</c:v>
                </c:pt>
                <c:pt idx="7">
                  <c:v>0.18852459016393441</c:v>
                </c:pt>
                <c:pt idx="8">
                  <c:v>0</c:v>
                </c:pt>
                <c:pt idx="9">
                  <c:v>5.6179775280898875E-2</c:v>
                </c:pt>
                <c:pt idx="10">
                  <c:v>0.33333333333333331</c:v>
                </c:pt>
                <c:pt idx="11">
                  <c:v>0.3755656108597285</c:v>
                </c:pt>
                <c:pt idx="12">
                  <c:v>0</c:v>
                </c:pt>
                <c:pt idx="13">
                  <c:v>0.25862068965517243</c:v>
                </c:pt>
                <c:pt idx="14">
                  <c:v>0.1</c:v>
                </c:pt>
                <c:pt idx="15">
                  <c:v>0.24528301886792453</c:v>
                </c:pt>
                <c:pt idx="16">
                  <c:v>0.15</c:v>
                </c:pt>
                <c:pt idx="17">
                  <c:v>0.6428571428571429</c:v>
                </c:pt>
                <c:pt idx="18">
                  <c:v>0.38</c:v>
                </c:pt>
                <c:pt idx="19">
                  <c:v>0.12655601659751037</c:v>
                </c:pt>
              </c:numCache>
            </c:numRef>
          </c:val>
          <c:extLst>
            <c:ext xmlns:c16="http://schemas.microsoft.com/office/drawing/2014/chart" uri="{C3380CC4-5D6E-409C-BE32-E72D297353CC}">
              <c16:uniqueId val="{00000000-7CC7-47BD-9877-6291D9933CA5}"/>
            </c:ext>
          </c:extLst>
        </c:ser>
        <c:ser>
          <c:idx val="1"/>
          <c:order val="1"/>
          <c:tx>
            <c:strRef>
              <c:f>Scotland_NBA!$L$52</c:f>
              <c:strCache>
                <c:ptCount val="1"/>
                <c:pt idx="0">
                  <c:v>1-2 yrs</c:v>
                </c:pt>
              </c:strCache>
            </c:strRef>
          </c:tx>
          <c:spPr>
            <a:solidFill>
              <a:srgbClr val="00B092"/>
            </a:solidFill>
          </c:spPr>
          <c:invertIfNegative val="0"/>
          <c:cat>
            <c:strRef>
              <c:f>(Scotland_NBA!$B$53:$B$70,Scotland_NBA!$B$72:$B$73)</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(Scotland_NBA!$L$53:$L$70,Scotland_NBA!$L$72:$L$73)</c:f>
              <c:numCache>
                <c:formatCode>0%</c:formatCode>
                <c:ptCount val="20"/>
                <c:pt idx="0">
                  <c:v>6.8702290076335881E-2</c:v>
                </c:pt>
                <c:pt idx="1">
                  <c:v>8.3202017018594393E-2</c:v>
                </c:pt>
                <c:pt idx="2">
                  <c:v>8.1481481481481488E-2</c:v>
                </c:pt>
                <c:pt idx="3">
                  <c:v>0.11347517730496454</c:v>
                </c:pt>
                <c:pt idx="4">
                  <c:v>0.10888610763454318</c:v>
                </c:pt>
                <c:pt idx="5">
                  <c:v>0</c:v>
                </c:pt>
                <c:pt idx="6">
                  <c:v>7.1428571428571425E-2</c:v>
                </c:pt>
                <c:pt idx="7">
                  <c:v>0.13934426229508196</c:v>
                </c:pt>
                <c:pt idx="8">
                  <c:v>0</c:v>
                </c:pt>
                <c:pt idx="9">
                  <c:v>5.6179775280898875E-2</c:v>
                </c:pt>
                <c:pt idx="10">
                  <c:v>0.33333333333333331</c:v>
                </c:pt>
                <c:pt idx="11">
                  <c:v>0.167420814479638</c:v>
                </c:pt>
                <c:pt idx="12">
                  <c:v>0</c:v>
                </c:pt>
                <c:pt idx="13">
                  <c:v>0.17241379310344829</c:v>
                </c:pt>
                <c:pt idx="14">
                  <c:v>0.10434782608695652</c:v>
                </c:pt>
                <c:pt idx="15">
                  <c:v>0.18867924528301888</c:v>
                </c:pt>
                <c:pt idx="16">
                  <c:v>0.10714285714285714</c:v>
                </c:pt>
                <c:pt idx="17">
                  <c:v>0</c:v>
                </c:pt>
                <c:pt idx="18">
                  <c:v>0</c:v>
                </c:pt>
                <c:pt idx="19">
                  <c:v>9.3360995850622408E-2</c:v>
                </c:pt>
              </c:numCache>
            </c:numRef>
          </c:val>
          <c:extLst>
            <c:ext xmlns:c16="http://schemas.microsoft.com/office/drawing/2014/chart" uri="{C3380CC4-5D6E-409C-BE32-E72D297353CC}">
              <c16:uniqueId val="{00000001-7CC7-47BD-9877-6291D9933CA5}"/>
            </c:ext>
          </c:extLst>
        </c:ser>
        <c:ser>
          <c:idx val="2"/>
          <c:order val="2"/>
          <c:tx>
            <c:strRef>
              <c:f>Scotland_NBA!$M$52</c:f>
              <c:strCache>
                <c:ptCount val="1"/>
                <c:pt idx="0">
                  <c:v>2-5 yrs</c:v>
                </c:pt>
              </c:strCache>
            </c:strRef>
          </c:tx>
          <c:spPr>
            <a:solidFill>
              <a:srgbClr val="E9994A"/>
            </a:solidFill>
          </c:spPr>
          <c:invertIfNegative val="0"/>
          <c:cat>
            <c:strRef>
              <c:f>(Scotland_NBA!$B$53:$B$70,Scotland_NBA!$B$72:$B$73)</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(Scotland_NBA!$M$53:$M$70,Scotland_NBA!$M$72:$M$73)</c:f>
              <c:numCache>
                <c:formatCode>0%</c:formatCode>
                <c:ptCount val="20"/>
                <c:pt idx="0">
                  <c:v>0.14503816793893129</c:v>
                </c:pt>
                <c:pt idx="1">
                  <c:v>0.21336274818783485</c:v>
                </c:pt>
                <c:pt idx="2">
                  <c:v>0.14814814814814814</c:v>
                </c:pt>
                <c:pt idx="3">
                  <c:v>0.31205673758865249</c:v>
                </c:pt>
                <c:pt idx="4">
                  <c:v>0.23779724655819776</c:v>
                </c:pt>
                <c:pt idx="5">
                  <c:v>0</c:v>
                </c:pt>
                <c:pt idx="6">
                  <c:v>0.18571428571428572</c:v>
                </c:pt>
                <c:pt idx="7">
                  <c:v>0.24590163934426229</c:v>
                </c:pt>
                <c:pt idx="8">
                  <c:v>0.5</c:v>
                </c:pt>
                <c:pt idx="9">
                  <c:v>0.25842696629213485</c:v>
                </c:pt>
                <c:pt idx="10">
                  <c:v>0.33333333333333331</c:v>
                </c:pt>
                <c:pt idx="11">
                  <c:v>0.23529411764705882</c:v>
                </c:pt>
                <c:pt idx="12">
                  <c:v>0</c:v>
                </c:pt>
                <c:pt idx="13">
                  <c:v>0.32758620689655171</c:v>
                </c:pt>
                <c:pt idx="14">
                  <c:v>0.23043478260869565</c:v>
                </c:pt>
                <c:pt idx="15">
                  <c:v>0.20754716981132076</c:v>
                </c:pt>
                <c:pt idx="16">
                  <c:v>0.23571428571428571</c:v>
                </c:pt>
                <c:pt idx="17">
                  <c:v>0.35714285714285715</c:v>
                </c:pt>
                <c:pt idx="18">
                  <c:v>0.1</c:v>
                </c:pt>
                <c:pt idx="19">
                  <c:v>0.27178423236514521</c:v>
                </c:pt>
              </c:numCache>
            </c:numRef>
          </c:val>
          <c:extLst>
            <c:ext xmlns:c16="http://schemas.microsoft.com/office/drawing/2014/chart" uri="{C3380CC4-5D6E-409C-BE32-E72D297353CC}">
              <c16:uniqueId val="{00000002-7CC7-47BD-9877-6291D9933CA5}"/>
            </c:ext>
          </c:extLst>
        </c:ser>
        <c:ser>
          <c:idx val="3"/>
          <c:order val="3"/>
          <c:tx>
            <c:strRef>
              <c:f>Scotland_NBA!$N$52</c:f>
              <c:strCache>
                <c:ptCount val="1"/>
                <c:pt idx="0">
                  <c:v>5-10 yrs</c:v>
                </c:pt>
              </c:strCache>
            </c:strRef>
          </c:tx>
          <c:spPr>
            <a:solidFill>
              <a:srgbClr val="5A5A8E"/>
            </a:solidFill>
          </c:spPr>
          <c:invertIfNegative val="0"/>
          <c:cat>
            <c:strRef>
              <c:f>(Scotland_NBA!$B$53:$B$70,Scotland_NBA!$B$72:$B$73)</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(Scotland_NBA!$N$53:$N$70,Scotland_NBA!$N$72:$N$73)</c:f>
              <c:numCache>
                <c:formatCode>0%</c:formatCode>
                <c:ptCount val="20"/>
                <c:pt idx="0">
                  <c:v>0.19083969465648856</c:v>
                </c:pt>
                <c:pt idx="1">
                  <c:v>0.26567916797982982</c:v>
                </c:pt>
                <c:pt idx="2">
                  <c:v>0.28518518518518521</c:v>
                </c:pt>
                <c:pt idx="3">
                  <c:v>0.29078014184397161</c:v>
                </c:pt>
                <c:pt idx="4">
                  <c:v>0.25782227784730916</c:v>
                </c:pt>
                <c:pt idx="5">
                  <c:v>0</c:v>
                </c:pt>
                <c:pt idx="6">
                  <c:v>0.27142857142857141</c:v>
                </c:pt>
                <c:pt idx="7">
                  <c:v>0.22131147540983606</c:v>
                </c:pt>
                <c:pt idx="8">
                  <c:v>0</c:v>
                </c:pt>
                <c:pt idx="9">
                  <c:v>0.3258426966292135</c:v>
                </c:pt>
                <c:pt idx="10">
                  <c:v>0</c:v>
                </c:pt>
                <c:pt idx="11">
                  <c:v>0.11764705882352941</c:v>
                </c:pt>
                <c:pt idx="12">
                  <c:v>0</c:v>
                </c:pt>
                <c:pt idx="13">
                  <c:v>0.15517241379310345</c:v>
                </c:pt>
                <c:pt idx="14">
                  <c:v>0.2565217391304348</c:v>
                </c:pt>
                <c:pt idx="15">
                  <c:v>0.13207547169811321</c:v>
                </c:pt>
                <c:pt idx="16">
                  <c:v>0.2</c:v>
                </c:pt>
                <c:pt idx="17">
                  <c:v>0</c:v>
                </c:pt>
                <c:pt idx="18">
                  <c:v>0.22</c:v>
                </c:pt>
                <c:pt idx="19">
                  <c:v>0.25933609958506226</c:v>
                </c:pt>
              </c:numCache>
            </c:numRef>
          </c:val>
          <c:extLst>
            <c:ext xmlns:c16="http://schemas.microsoft.com/office/drawing/2014/chart" uri="{C3380CC4-5D6E-409C-BE32-E72D297353CC}">
              <c16:uniqueId val="{00000003-7CC7-47BD-9877-6291D9933CA5}"/>
            </c:ext>
          </c:extLst>
        </c:ser>
        <c:ser>
          <c:idx val="4"/>
          <c:order val="4"/>
          <c:tx>
            <c:strRef>
              <c:f>Scotland_NBA!$O$52</c:f>
              <c:strCache>
                <c:ptCount val="1"/>
                <c:pt idx="0">
                  <c:v>10-15 yrs</c:v>
                </c:pt>
              </c:strCache>
            </c:strRef>
          </c:tx>
          <c:spPr>
            <a:solidFill>
              <a:srgbClr val="822433"/>
            </a:solidFill>
          </c:spPr>
          <c:invertIfNegative val="0"/>
          <c:cat>
            <c:strRef>
              <c:f>(Scotland_NBA!$B$53:$B$70,Scotland_NBA!$B$72:$B$73)</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(Scotland_NBA!$O$53:$O$70,Scotland_NBA!$O$72:$O$73)</c:f>
              <c:numCache>
                <c:formatCode>0%</c:formatCode>
                <c:ptCount val="20"/>
                <c:pt idx="0">
                  <c:v>0.25190839694656486</c:v>
                </c:pt>
                <c:pt idx="1">
                  <c:v>0.20012606366214938</c:v>
                </c:pt>
                <c:pt idx="2">
                  <c:v>0.1962962962962963</c:v>
                </c:pt>
                <c:pt idx="3">
                  <c:v>7.0921985815602842E-2</c:v>
                </c:pt>
                <c:pt idx="4">
                  <c:v>0.17647058823529413</c:v>
                </c:pt>
                <c:pt idx="5">
                  <c:v>0</c:v>
                </c:pt>
                <c:pt idx="6">
                  <c:v>0.22857142857142856</c:v>
                </c:pt>
                <c:pt idx="7">
                  <c:v>0.15573770491803279</c:v>
                </c:pt>
                <c:pt idx="8">
                  <c:v>0</c:v>
                </c:pt>
                <c:pt idx="9">
                  <c:v>0.23595505617977527</c:v>
                </c:pt>
                <c:pt idx="10">
                  <c:v>0</c:v>
                </c:pt>
                <c:pt idx="11">
                  <c:v>6.7873303167420809E-2</c:v>
                </c:pt>
                <c:pt idx="12">
                  <c:v>0</c:v>
                </c:pt>
                <c:pt idx="13">
                  <c:v>8.6206896551724144E-2</c:v>
                </c:pt>
                <c:pt idx="14">
                  <c:v>0.21304347826086956</c:v>
                </c:pt>
                <c:pt idx="15">
                  <c:v>0.13207547169811321</c:v>
                </c:pt>
                <c:pt idx="16">
                  <c:v>0.17142857142857143</c:v>
                </c:pt>
                <c:pt idx="17">
                  <c:v>0</c:v>
                </c:pt>
                <c:pt idx="18">
                  <c:v>0.2</c:v>
                </c:pt>
                <c:pt idx="19">
                  <c:v>0.15975103734439833</c:v>
                </c:pt>
              </c:numCache>
            </c:numRef>
          </c:val>
          <c:extLst>
            <c:ext xmlns:c16="http://schemas.microsoft.com/office/drawing/2014/chart" uri="{C3380CC4-5D6E-409C-BE32-E72D297353CC}">
              <c16:uniqueId val="{00000004-7CC7-47BD-9877-6291D9933CA5}"/>
            </c:ext>
          </c:extLst>
        </c:ser>
        <c:ser>
          <c:idx val="5"/>
          <c:order val="5"/>
          <c:tx>
            <c:strRef>
              <c:f>Scotland_NBA!$P$52</c:f>
              <c:strCache>
                <c:ptCount val="1"/>
                <c:pt idx="0">
                  <c:v>15-20 yrs</c:v>
                </c:pt>
              </c:strCache>
            </c:strRef>
          </c:tx>
          <c:spPr>
            <a:solidFill>
              <a:srgbClr val="A4AEB5"/>
            </a:solidFill>
          </c:spPr>
          <c:invertIfNegative val="0"/>
          <c:cat>
            <c:strRef>
              <c:f>(Scotland_NBA!$B$53:$B$70,Scotland_NBA!$B$72:$B$73)</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(Scotland_NBA!$P$53:$P$70,Scotland_NBA!$P$72:$P$73)</c:f>
              <c:numCache>
                <c:formatCode>0%</c:formatCode>
                <c:ptCount val="20"/>
                <c:pt idx="0">
                  <c:v>0.24427480916030533</c:v>
                </c:pt>
                <c:pt idx="1">
                  <c:v>0.12354238890639774</c:v>
                </c:pt>
                <c:pt idx="2">
                  <c:v>0.2</c:v>
                </c:pt>
                <c:pt idx="3">
                  <c:v>9.9290780141843976E-2</c:v>
                </c:pt>
                <c:pt idx="4">
                  <c:v>0.10137672090112641</c:v>
                </c:pt>
                <c:pt idx="5">
                  <c:v>0</c:v>
                </c:pt>
                <c:pt idx="6">
                  <c:v>0.17142857142857143</c:v>
                </c:pt>
                <c:pt idx="7">
                  <c:v>4.9180327868852458E-2</c:v>
                </c:pt>
                <c:pt idx="8">
                  <c:v>0.5</c:v>
                </c:pt>
                <c:pt idx="9">
                  <c:v>6.741573033707865E-2</c:v>
                </c:pt>
                <c:pt idx="10">
                  <c:v>0</c:v>
                </c:pt>
                <c:pt idx="11">
                  <c:v>3.6199095022624438E-2</c:v>
                </c:pt>
                <c:pt idx="12">
                  <c:v>0</c:v>
                </c:pt>
                <c:pt idx="13">
                  <c:v>0</c:v>
                </c:pt>
                <c:pt idx="14">
                  <c:v>9.5652173913043481E-2</c:v>
                </c:pt>
                <c:pt idx="15">
                  <c:v>9.4339622641509441E-2</c:v>
                </c:pt>
                <c:pt idx="16">
                  <c:v>0.1357142857142857</c:v>
                </c:pt>
                <c:pt idx="17">
                  <c:v>0</c:v>
                </c:pt>
                <c:pt idx="18">
                  <c:v>0.1</c:v>
                </c:pt>
                <c:pt idx="19">
                  <c:v>8.9211618257261413E-2</c:v>
                </c:pt>
              </c:numCache>
            </c:numRef>
          </c:val>
          <c:extLst>
            <c:ext xmlns:c16="http://schemas.microsoft.com/office/drawing/2014/chart" uri="{C3380CC4-5D6E-409C-BE32-E72D297353CC}">
              <c16:uniqueId val="{00000005-7CC7-47BD-9877-6291D9933CA5}"/>
            </c:ext>
          </c:extLst>
        </c:ser>
        <c:dLbls>
          <c:showLegendKey val="0"/>
          <c:showVal val="0"/>
          <c:showCatName val="0"/>
          <c:showSerName val="0"/>
          <c:showPercent val="0"/>
          <c:showBubbleSize val="0"/>
        </c:dLbls>
        <c:gapWidth val="150"/>
        <c:overlap val="100"/>
        <c:axId val="110723072"/>
        <c:axId val="110724608"/>
      </c:barChart>
      <c:catAx>
        <c:axId val="110723072"/>
        <c:scaling>
          <c:orientation val="maxMin"/>
        </c:scaling>
        <c:delete val="0"/>
        <c:axPos val="l"/>
        <c:numFmt formatCode="General" sourceLinked="0"/>
        <c:majorTickMark val="out"/>
        <c:minorTickMark val="none"/>
        <c:tickLblPos val="nextTo"/>
        <c:txPr>
          <a:bodyPr/>
          <a:lstStyle/>
          <a:p>
            <a:pPr>
              <a:defRPr sz="800"/>
            </a:pPr>
            <a:endParaRPr lang="en-US"/>
          </a:p>
        </c:txPr>
        <c:crossAx val="110724608"/>
        <c:crosses val="autoZero"/>
        <c:auto val="1"/>
        <c:lblAlgn val="ctr"/>
        <c:lblOffset val="100"/>
        <c:noMultiLvlLbl val="0"/>
      </c:catAx>
      <c:valAx>
        <c:axId val="110724608"/>
        <c:scaling>
          <c:orientation val="minMax"/>
        </c:scaling>
        <c:delete val="0"/>
        <c:axPos val="t"/>
        <c:majorGridlines/>
        <c:numFmt formatCode="0%" sourceLinked="1"/>
        <c:majorTickMark val="out"/>
        <c:minorTickMark val="none"/>
        <c:tickLblPos val="nextTo"/>
        <c:crossAx val="110723072"/>
        <c:crosses val="autoZero"/>
        <c:crossBetween val="between"/>
      </c:valAx>
    </c:plotArea>
    <c:legend>
      <c:legendPos val="r"/>
      <c:layout>
        <c:manualLayout>
          <c:xMode val="edge"/>
          <c:yMode val="edge"/>
          <c:x val="0.32849443100631787"/>
          <c:y val="0.94193362305177264"/>
          <c:w val="0.64936194663979052"/>
          <c:h val="4.1734673150027705E-2"/>
        </c:manualLayout>
      </c:layout>
      <c:overlay val="0"/>
      <c:txPr>
        <a:bodyPr/>
        <a:lstStyle/>
        <a:p>
          <a:pPr>
            <a:defRPr sz="800"/>
          </a:pPr>
          <a:endParaRPr lang="en-US"/>
        </a:p>
      </c:txPr>
    </c:legend>
    <c:plotVisOnly val="1"/>
    <c:dispBlanksAs val="gap"/>
    <c:showDLblsOverMax val="0"/>
  </c:chart>
  <c:spPr>
    <a:ln w="15875">
      <a:solidFill>
        <a:srgbClr val="BFBDAF"/>
      </a:solidFill>
      <a:prstDash val="solid"/>
    </a:ln>
  </c:spPr>
  <c:printSettings>
    <c:headerFooter/>
    <c:pageMargins b="0.75000000000000211" l="0.70000000000000062" r="0.70000000000000062" t="0.750000000000002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67157027449644"/>
          <c:y val="6.9534975271282218E-2"/>
          <c:w val="0.64382997579848356"/>
          <c:h val="0.84336671924678841"/>
        </c:manualLayout>
      </c:layout>
      <c:barChart>
        <c:barDir val="bar"/>
        <c:grouping val="percentStacked"/>
        <c:varyColors val="0"/>
        <c:ser>
          <c:idx val="0"/>
          <c:order val="0"/>
          <c:tx>
            <c:strRef>
              <c:f>Scotland_NBA!$S$52</c:f>
              <c:strCache>
                <c:ptCount val="1"/>
                <c:pt idx="0">
                  <c:v>0-1 yrs</c:v>
                </c:pt>
              </c:strCache>
            </c:strRef>
          </c:tx>
          <c:spPr>
            <a:solidFill>
              <a:srgbClr val="002776"/>
            </a:solidFill>
          </c:spPr>
          <c:invertIfNegative val="0"/>
          <c:cat>
            <c:strRef>
              <c:f>Scotland_NBA!$B$53:$B$73</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Scotland_NBA!$S$53:$S$73</c:f>
              <c:numCache>
                <c:formatCode>0%</c:formatCode>
                <c:ptCount val="21"/>
                <c:pt idx="0">
                  <c:v>0.11217183770883055</c:v>
                </c:pt>
                <c:pt idx="1">
                  <c:v>0.11408761424519383</c:v>
                </c:pt>
                <c:pt idx="2">
                  <c:v>8.8888888888888892E-2</c:v>
                </c:pt>
                <c:pt idx="3">
                  <c:v>0.1124031007751938</c:v>
                </c:pt>
                <c:pt idx="4">
                  <c:v>0.12893982808022922</c:v>
                </c:pt>
                <c:pt idx="5">
                  <c:v>0</c:v>
                </c:pt>
                <c:pt idx="6">
                  <c:v>6.9930069930069935E-2</c:v>
                </c:pt>
                <c:pt idx="7">
                  <c:v>0.1553398058252427</c:v>
                </c:pt>
                <c:pt idx="8">
                  <c:v>0.20588235294117646</c:v>
                </c:pt>
                <c:pt idx="9">
                  <c:v>7.4257425742574254E-2</c:v>
                </c:pt>
                <c:pt idx="10">
                  <c:v>0.35</c:v>
                </c:pt>
                <c:pt idx="11">
                  <c:v>0.35714285714285715</c:v>
                </c:pt>
                <c:pt idx="12">
                  <c:v>8.797653958944282E-2</c:v>
                </c:pt>
                <c:pt idx="13">
                  <c:v>0.26153846153846155</c:v>
                </c:pt>
                <c:pt idx="14">
                  <c:v>0.11471861471861472</c:v>
                </c:pt>
                <c:pt idx="15">
                  <c:v>0.31543624161073824</c:v>
                </c:pt>
                <c:pt idx="16">
                  <c:v>0.15</c:v>
                </c:pt>
                <c:pt idx="17">
                  <c:v>0.67741935483870963</c:v>
                </c:pt>
                <c:pt idx="18">
                  <c:v>0.13467397928092625</c:v>
                </c:pt>
                <c:pt idx="19">
                  <c:v>0.30656934306569344</c:v>
                </c:pt>
                <c:pt idx="20">
                  <c:v>0.12655601659751037</c:v>
                </c:pt>
              </c:numCache>
            </c:numRef>
          </c:val>
          <c:extLst>
            <c:ext xmlns:c16="http://schemas.microsoft.com/office/drawing/2014/chart" uri="{C3380CC4-5D6E-409C-BE32-E72D297353CC}">
              <c16:uniqueId val="{00000000-0536-41C2-AD54-AA0B2FB4E366}"/>
            </c:ext>
          </c:extLst>
        </c:ser>
        <c:ser>
          <c:idx val="1"/>
          <c:order val="1"/>
          <c:tx>
            <c:strRef>
              <c:f>Scotland_NBA!$T$52</c:f>
              <c:strCache>
                <c:ptCount val="1"/>
                <c:pt idx="0">
                  <c:v>1-2 yrs</c:v>
                </c:pt>
              </c:strCache>
            </c:strRef>
          </c:tx>
          <c:spPr>
            <a:solidFill>
              <a:srgbClr val="00B092"/>
            </a:solidFill>
          </c:spPr>
          <c:invertIfNegative val="0"/>
          <c:cat>
            <c:strRef>
              <c:f>Scotland_NBA!$B$53:$B$73</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Scotland_NBA!$T$53:$T$73</c:f>
              <c:numCache>
                <c:formatCode>0%</c:formatCode>
                <c:ptCount val="21"/>
                <c:pt idx="0">
                  <c:v>8.5918854415274457E-2</c:v>
                </c:pt>
                <c:pt idx="1">
                  <c:v>8.3202017018594393E-2</c:v>
                </c:pt>
                <c:pt idx="2">
                  <c:v>8.1481481481481488E-2</c:v>
                </c:pt>
                <c:pt idx="3">
                  <c:v>0.1124031007751938</c:v>
                </c:pt>
                <c:pt idx="4">
                  <c:v>0.12263610315186246</c:v>
                </c:pt>
                <c:pt idx="5">
                  <c:v>0</c:v>
                </c:pt>
                <c:pt idx="6">
                  <c:v>6.9930069930069935E-2</c:v>
                </c:pt>
                <c:pt idx="7">
                  <c:v>0.11650485436893204</c:v>
                </c:pt>
                <c:pt idx="8">
                  <c:v>0</c:v>
                </c:pt>
                <c:pt idx="9">
                  <c:v>8.9108910891089105E-2</c:v>
                </c:pt>
                <c:pt idx="10">
                  <c:v>0.27500000000000002</c:v>
                </c:pt>
                <c:pt idx="11">
                  <c:v>0.17099567099567101</c:v>
                </c:pt>
                <c:pt idx="12">
                  <c:v>0.11436950146627566</c:v>
                </c:pt>
                <c:pt idx="13">
                  <c:v>0.16923076923076924</c:v>
                </c:pt>
                <c:pt idx="14">
                  <c:v>9.5238095238095233E-2</c:v>
                </c:pt>
                <c:pt idx="15">
                  <c:v>0.18120805369127516</c:v>
                </c:pt>
                <c:pt idx="16">
                  <c:v>0.10714285714285714</c:v>
                </c:pt>
                <c:pt idx="17">
                  <c:v>0.16129032258064516</c:v>
                </c:pt>
                <c:pt idx="18">
                  <c:v>0.12248628884826325</c:v>
                </c:pt>
                <c:pt idx="19">
                  <c:v>0.10218978102189781</c:v>
                </c:pt>
                <c:pt idx="20">
                  <c:v>9.3360995850622408E-2</c:v>
                </c:pt>
              </c:numCache>
            </c:numRef>
          </c:val>
          <c:extLst>
            <c:ext xmlns:c16="http://schemas.microsoft.com/office/drawing/2014/chart" uri="{C3380CC4-5D6E-409C-BE32-E72D297353CC}">
              <c16:uniqueId val="{00000001-0536-41C2-AD54-AA0B2FB4E366}"/>
            </c:ext>
          </c:extLst>
        </c:ser>
        <c:ser>
          <c:idx val="2"/>
          <c:order val="2"/>
          <c:tx>
            <c:strRef>
              <c:f>Scotland_NBA!$U$52</c:f>
              <c:strCache>
                <c:ptCount val="1"/>
                <c:pt idx="0">
                  <c:v>2-5 yrs</c:v>
                </c:pt>
              </c:strCache>
            </c:strRef>
          </c:tx>
          <c:spPr>
            <a:solidFill>
              <a:srgbClr val="E9994A"/>
            </a:solidFill>
          </c:spPr>
          <c:invertIfNegative val="0"/>
          <c:cat>
            <c:strRef>
              <c:f>Scotland_NBA!$B$53:$B$73</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Scotland_NBA!$U$53:$U$73</c:f>
              <c:numCache>
                <c:formatCode>0%</c:formatCode>
                <c:ptCount val="21"/>
                <c:pt idx="0">
                  <c:v>0.1766109785202864</c:v>
                </c:pt>
                <c:pt idx="1">
                  <c:v>0.21336274818783485</c:v>
                </c:pt>
                <c:pt idx="2">
                  <c:v>0.14814814814814814</c:v>
                </c:pt>
                <c:pt idx="3">
                  <c:v>0.2441860465116279</c:v>
                </c:pt>
                <c:pt idx="4">
                  <c:v>0.2487106017191977</c:v>
                </c:pt>
                <c:pt idx="5">
                  <c:v>0</c:v>
                </c:pt>
                <c:pt idx="6">
                  <c:v>0.21678321678321677</c:v>
                </c:pt>
                <c:pt idx="7">
                  <c:v>0.26537216828478966</c:v>
                </c:pt>
                <c:pt idx="8">
                  <c:v>0.35294117647058826</c:v>
                </c:pt>
                <c:pt idx="9">
                  <c:v>0.23762376237623761</c:v>
                </c:pt>
                <c:pt idx="10">
                  <c:v>0.25</c:v>
                </c:pt>
                <c:pt idx="11">
                  <c:v>0.22510822510822512</c:v>
                </c:pt>
                <c:pt idx="12">
                  <c:v>0.23753665689149561</c:v>
                </c:pt>
                <c:pt idx="13">
                  <c:v>0.26923076923076922</c:v>
                </c:pt>
                <c:pt idx="14">
                  <c:v>0.23376623376623376</c:v>
                </c:pt>
                <c:pt idx="15">
                  <c:v>0.17449664429530201</c:v>
                </c:pt>
                <c:pt idx="16">
                  <c:v>0.23571428571428571</c:v>
                </c:pt>
                <c:pt idx="17">
                  <c:v>0.16129032258064516</c:v>
                </c:pt>
                <c:pt idx="18">
                  <c:v>0.29798903107861058</c:v>
                </c:pt>
                <c:pt idx="19">
                  <c:v>0.17518248175182483</c:v>
                </c:pt>
                <c:pt idx="20">
                  <c:v>0.27178423236514521</c:v>
                </c:pt>
              </c:numCache>
            </c:numRef>
          </c:val>
          <c:extLst>
            <c:ext xmlns:c16="http://schemas.microsoft.com/office/drawing/2014/chart" uri="{C3380CC4-5D6E-409C-BE32-E72D297353CC}">
              <c16:uniqueId val="{00000002-0536-41C2-AD54-AA0B2FB4E366}"/>
            </c:ext>
          </c:extLst>
        </c:ser>
        <c:ser>
          <c:idx val="3"/>
          <c:order val="3"/>
          <c:tx>
            <c:strRef>
              <c:f>Scotland_NBA!$V$52</c:f>
              <c:strCache>
                <c:ptCount val="1"/>
                <c:pt idx="0">
                  <c:v>5-10 yrs</c:v>
                </c:pt>
              </c:strCache>
            </c:strRef>
          </c:tx>
          <c:spPr>
            <a:solidFill>
              <a:srgbClr val="5A5A8E"/>
            </a:solidFill>
          </c:spPr>
          <c:invertIfNegative val="0"/>
          <c:cat>
            <c:strRef>
              <c:f>Scotland_NBA!$B$53:$B$73</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Scotland_NBA!$V$53:$V$73</c:f>
              <c:numCache>
                <c:formatCode>0%</c:formatCode>
                <c:ptCount val="21"/>
                <c:pt idx="0">
                  <c:v>0.22434367541766109</c:v>
                </c:pt>
                <c:pt idx="1">
                  <c:v>0.26567916797982982</c:v>
                </c:pt>
                <c:pt idx="2">
                  <c:v>0.28518518518518521</c:v>
                </c:pt>
                <c:pt idx="3">
                  <c:v>0.32945736434108525</c:v>
                </c:pt>
                <c:pt idx="4">
                  <c:v>0.26131805157593124</c:v>
                </c:pt>
                <c:pt idx="5">
                  <c:v>0</c:v>
                </c:pt>
                <c:pt idx="6">
                  <c:v>0.20979020979020979</c:v>
                </c:pt>
                <c:pt idx="7">
                  <c:v>0.23948220064724918</c:v>
                </c:pt>
                <c:pt idx="8">
                  <c:v>0.14705882352941177</c:v>
                </c:pt>
                <c:pt idx="9">
                  <c:v>0.31683168316831684</c:v>
                </c:pt>
                <c:pt idx="10">
                  <c:v>0.125</c:v>
                </c:pt>
                <c:pt idx="11">
                  <c:v>0.12770562770562771</c:v>
                </c:pt>
                <c:pt idx="12">
                  <c:v>0.26979472140762462</c:v>
                </c:pt>
                <c:pt idx="13">
                  <c:v>0.18461538461538463</c:v>
                </c:pt>
                <c:pt idx="14">
                  <c:v>0.2792207792207792</c:v>
                </c:pt>
                <c:pt idx="15">
                  <c:v>0.19463087248322147</c:v>
                </c:pt>
                <c:pt idx="16">
                  <c:v>0.2</c:v>
                </c:pt>
                <c:pt idx="17">
                  <c:v>0</c:v>
                </c:pt>
                <c:pt idx="18">
                  <c:v>0.33638025594149906</c:v>
                </c:pt>
                <c:pt idx="19">
                  <c:v>0.23357664233576642</c:v>
                </c:pt>
                <c:pt idx="20">
                  <c:v>0.25933609958506226</c:v>
                </c:pt>
              </c:numCache>
            </c:numRef>
          </c:val>
          <c:extLst>
            <c:ext xmlns:c16="http://schemas.microsoft.com/office/drawing/2014/chart" uri="{C3380CC4-5D6E-409C-BE32-E72D297353CC}">
              <c16:uniqueId val="{00000003-0536-41C2-AD54-AA0B2FB4E366}"/>
            </c:ext>
          </c:extLst>
        </c:ser>
        <c:ser>
          <c:idx val="4"/>
          <c:order val="4"/>
          <c:tx>
            <c:strRef>
              <c:f>Scotland_NBA!$W$52</c:f>
              <c:strCache>
                <c:ptCount val="1"/>
                <c:pt idx="0">
                  <c:v>10-15 yrs</c:v>
                </c:pt>
              </c:strCache>
            </c:strRef>
          </c:tx>
          <c:spPr>
            <a:solidFill>
              <a:srgbClr val="822433"/>
            </a:solidFill>
          </c:spPr>
          <c:invertIfNegative val="0"/>
          <c:cat>
            <c:strRef>
              <c:f>Scotland_NBA!$B$53:$B$73</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Scotland_NBA!$W$53:$W$73</c:f>
              <c:numCache>
                <c:formatCode>0%</c:formatCode>
                <c:ptCount val="21"/>
                <c:pt idx="0">
                  <c:v>0.20047732696897375</c:v>
                </c:pt>
                <c:pt idx="1">
                  <c:v>0.20012606366214938</c:v>
                </c:pt>
                <c:pt idx="2">
                  <c:v>0.1962962962962963</c:v>
                </c:pt>
                <c:pt idx="3">
                  <c:v>0.11627906976744186</c:v>
                </c:pt>
                <c:pt idx="4">
                  <c:v>0.15816618911174785</c:v>
                </c:pt>
                <c:pt idx="5">
                  <c:v>0</c:v>
                </c:pt>
                <c:pt idx="6">
                  <c:v>0.24475524475524477</c:v>
                </c:pt>
                <c:pt idx="7">
                  <c:v>0.14563106796116504</c:v>
                </c:pt>
                <c:pt idx="8">
                  <c:v>0.14705882352941177</c:v>
                </c:pt>
                <c:pt idx="9">
                  <c:v>0.22277227722772278</c:v>
                </c:pt>
                <c:pt idx="10">
                  <c:v>0</c:v>
                </c:pt>
                <c:pt idx="11">
                  <c:v>7.1428571428571425E-2</c:v>
                </c:pt>
                <c:pt idx="12">
                  <c:v>0.17888563049853373</c:v>
                </c:pt>
                <c:pt idx="13">
                  <c:v>7.6923076923076927E-2</c:v>
                </c:pt>
                <c:pt idx="14">
                  <c:v>0.1774891774891775</c:v>
                </c:pt>
                <c:pt idx="15">
                  <c:v>0.10067114093959731</c:v>
                </c:pt>
                <c:pt idx="16">
                  <c:v>0.17142857142857143</c:v>
                </c:pt>
                <c:pt idx="17">
                  <c:v>0</c:v>
                </c:pt>
                <c:pt idx="18">
                  <c:v>9.3235831809872036E-2</c:v>
                </c:pt>
                <c:pt idx="19">
                  <c:v>0.145985401459854</c:v>
                </c:pt>
                <c:pt idx="20">
                  <c:v>0.15975103734439833</c:v>
                </c:pt>
              </c:numCache>
            </c:numRef>
          </c:val>
          <c:extLst>
            <c:ext xmlns:c16="http://schemas.microsoft.com/office/drawing/2014/chart" uri="{C3380CC4-5D6E-409C-BE32-E72D297353CC}">
              <c16:uniqueId val="{00000004-0536-41C2-AD54-AA0B2FB4E366}"/>
            </c:ext>
          </c:extLst>
        </c:ser>
        <c:ser>
          <c:idx val="5"/>
          <c:order val="5"/>
          <c:tx>
            <c:strRef>
              <c:f>Scotland_NBA!$X$52</c:f>
              <c:strCache>
                <c:ptCount val="1"/>
                <c:pt idx="0">
                  <c:v>15-20 yrs</c:v>
                </c:pt>
              </c:strCache>
            </c:strRef>
          </c:tx>
          <c:spPr>
            <a:solidFill>
              <a:srgbClr val="A4AEB5"/>
            </a:solidFill>
          </c:spPr>
          <c:invertIfNegative val="0"/>
          <c:cat>
            <c:strRef>
              <c:f>Scotland_NBA!$B$53:$B$73</c:f>
              <c:strCache>
                <c:ptCount val="21"/>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Prostate</c:v>
                </c:pt>
                <c:pt idx="19">
                  <c:v>Stomach</c:v>
                </c:pt>
                <c:pt idx="20">
                  <c:v>Uterus</c:v>
                </c:pt>
              </c:strCache>
            </c:strRef>
          </c:cat>
          <c:val>
            <c:numRef>
              <c:f>Scotland_NBA!$X$53:$X$73</c:f>
              <c:numCache>
                <c:formatCode>0%</c:formatCode>
                <c:ptCount val="21"/>
                <c:pt idx="0">
                  <c:v>0.20047732696897375</c:v>
                </c:pt>
                <c:pt idx="1">
                  <c:v>0.12354238890639774</c:v>
                </c:pt>
                <c:pt idx="2">
                  <c:v>0.2</c:v>
                </c:pt>
                <c:pt idx="3">
                  <c:v>8.5271317829457363E-2</c:v>
                </c:pt>
                <c:pt idx="4">
                  <c:v>8.0229226361031525E-2</c:v>
                </c:pt>
                <c:pt idx="5">
                  <c:v>0</c:v>
                </c:pt>
                <c:pt idx="6">
                  <c:v>0.1888111888111888</c:v>
                </c:pt>
                <c:pt idx="7">
                  <c:v>7.7669902912621352E-2</c:v>
                </c:pt>
                <c:pt idx="8">
                  <c:v>0.14705882352941177</c:v>
                </c:pt>
                <c:pt idx="9">
                  <c:v>5.9405940594059403E-2</c:v>
                </c:pt>
                <c:pt idx="10">
                  <c:v>0</c:v>
                </c:pt>
                <c:pt idx="11">
                  <c:v>4.7619047619047616E-2</c:v>
                </c:pt>
                <c:pt idx="12">
                  <c:v>0.11143695014662756</c:v>
                </c:pt>
                <c:pt idx="13">
                  <c:v>3.8461538461538464E-2</c:v>
                </c:pt>
                <c:pt idx="14">
                  <c:v>9.9567099567099568E-2</c:v>
                </c:pt>
                <c:pt idx="15">
                  <c:v>3.3557046979865772E-2</c:v>
                </c:pt>
                <c:pt idx="16">
                  <c:v>0.1357142857142857</c:v>
                </c:pt>
                <c:pt idx="17">
                  <c:v>0</c:v>
                </c:pt>
                <c:pt idx="18">
                  <c:v>1.5234613040828763E-2</c:v>
                </c:pt>
                <c:pt idx="19">
                  <c:v>3.6496350364963501E-2</c:v>
                </c:pt>
                <c:pt idx="20">
                  <c:v>8.9211618257261413E-2</c:v>
                </c:pt>
              </c:numCache>
            </c:numRef>
          </c:val>
          <c:extLst>
            <c:ext xmlns:c16="http://schemas.microsoft.com/office/drawing/2014/chart" uri="{C3380CC4-5D6E-409C-BE32-E72D297353CC}">
              <c16:uniqueId val="{00000005-0536-41C2-AD54-AA0B2FB4E366}"/>
            </c:ext>
          </c:extLst>
        </c:ser>
        <c:dLbls>
          <c:showLegendKey val="0"/>
          <c:showVal val="0"/>
          <c:showCatName val="0"/>
          <c:showSerName val="0"/>
          <c:showPercent val="0"/>
          <c:showBubbleSize val="0"/>
        </c:dLbls>
        <c:gapWidth val="150"/>
        <c:overlap val="100"/>
        <c:axId val="110771584"/>
        <c:axId val="110777472"/>
      </c:barChart>
      <c:catAx>
        <c:axId val="110771584"/>
        <c:scaling>
          <c:orientation val="maxMin"/>
        </c:scaling>
        <c:delete val="0"/>
        <c:axPos val="l"/>
        <c:numFmt formatCode="General" sourceLinked="0"/>
        <c:majorTickMark val="out"/>
        <c:minorTickMark val="none"/>
        <c:tickLblPos val="nextTo"/>
        <c:txPr>
          <a:bodyPr/>
          <a:lstStyle/>
          <a:p>
            <a:pPr>
              <a:defRPr sz="800"/>
            </a:pPr>
            <a:endParaRPr lang="en-US"/>
          </a:p>
        </c:txPr>
        <c:crossAx val="110777472"/>
        <c:crosses val="autoZero"/>
        <c:auto val="1"/>
        <c:lblAlgn val="ctr"/>
        <c:lblOffset val="100"/>
        <c:noMultiLvlLbl val="0"/>
      </c:catAx>
      <c:valAx>
        <c:axId val="110777472"/>
        <c:scaling>
          <c:orientation val="minMax"/>
        </c:scaling>
        <c:delete val="0"/>
        <c:axPos val="t"/>
        <c:majorGridlines/>
        <c:numFmt formatCode="0%" sourceLinked="1"/>
        <c:majorTickMark val="out"/>
        <c:minorTickMark val="none"/>
        <c:tickLblPos val="nextTo"/>
        <c:crossAx val="110771584"/>
        <c:crosses val="autoZero"/>
        <c:crossBetween val="between"/>
      </c:valAx>
    </c:plotArea>
    <c:legend>
      <c:legendPos val="r"/>
      <c:layout>
        <c:manualLayout>
          <c:xMode val="edge"/>
          <c:yMode val="edge"/>
          <c:x val="0.29116450450570402"/>
          <c:y val="0.93957523367408069"/>
          <c:w val="0.70655709072225503"/>
          <c:h val="5.0454594439588683E-2"/>
        </c:manualLayout>
      </c:layout>
      <c:overlay val="0"/>
      <c:txPr>
        <a:bodyPr/>
        <a:lstStyle/>
        <a:p>
          <a:pPr>
            <a:defRPr sz="800"/>
          </a:pPr>
          <a:endParaRPr lang="en-US"/>
        </a:p>
      </c:txPr>
    </c:legend>
    <c:plotVisOnly val="1"/>
    <c:dispBlanksAs val="gap"/>
    <c:showDLblsOverMax val="0"/>
  </c:chart>
  <c:spPr>
    <a:ln w="15875">
      <a:solidFill>
        <a:srgbClr val="BFBDAF"/>
      </a:solidFill>
      <a:prstDash val="solid"/>
    </a:ln>
  </c:spPr>
  <c:printSettings>
    <c:headerFooter/>
    <c:pageMargins b="0.75000000000000189" l="0.70000000000000062" r="0.70000000000000062" t="0.750000000000001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67157027449666"/>
          <c:y val="6.9534975271282218E-2"/>
          <c:w val="0.64382997579848411"/>
          <c:h val="0.84336671924678841"/>
        </c:manualLayout>
      </c:layout>
      <c:barChart>
        <c:barDir val="bar"/>
        <c:grouping val="percentStacked"/>
        <c:varyColors val="0"/>
        <c:ser>
          <c:idx val="0"/>
          <c:order val="0"/>
          <c:tx>
            <c:strRef>
              <c:f>Scotland_LCA!$C$51</c:f>
              <c:strCache>
                <c:ptCount val="1"/>
                <c:pt idx="0">
                  <c:v>0-1 yrs</c:v>
                </c:pt>
              </c:strCache>
            </c:strRef>
          </c:tx>
          <c:spPr>
            <a:solidFill>
              <a:srgbClr val="002776"/>
            </a:solidFill>
          </c:spPr>
          <c:invertIfNegative val="0"/>
          <c:cat>
            <c:strRef>
              <c:f>(Scotland_LCA!$B$52,Scotland_LCA!$B$55:$B$67,Scotland_LCA!$B$69:$B$71)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(Scotland_LCA!$C$52,Scotland_LCA!$C$55:$C$67,Scotland_LCA!$C$69:$C$71)</c:f>
              <c:numCache>
                <c:formatCode>0%</c:formatCode>
                <c:ptCount val="17"/>
                <c:pt idx="0">
                  <c:v>0.12328767123287671</c:v>
                </c:pt>
                <c:pt idx="1">
                  <c:v>0.13157894736842105</c:v>
                </c:pt>
                <c:pt idx="2">
                  <c:v>0.13970588235294118</c:v>
                </c:pt>
                <c:pt idx="3">
                  <c:v>0.16822429906542055</c:v>
                </c:pt>
                <c:pt idx="4">
                  <c:v>0.5</c:v>
                </c:pt>
                <c:pt idx="5">
                  <c:v>0.17241379310344829</c:v>
                </c:pt>
                <c:pt idx="6">
                  <c:v>0</c:v>
                </c:pt>
                <c:pt idx="7">
                  <c:v>0</c:v>
                </c:pt>
                <c:pt idx="8">
                  <c:v>0</c:v>
                </c:pt>
                <c:pt idx="9">
                  <c:v>0.33846153846153848</c:v>
                </c:pt>
                <c:pt idx="10">
                  <c:v>8.1818181818181818E-2</c:v>
                </c:pt>
                <c:pt idx="11">
                  <c:v>0.16666666666666666</c:v>
                </c:pt>
                <c:pt idx="12">
                  <c:v>0.125</c:v>
                </c:pt>
                <c:pt idx="13">
                  <c:v>0.21739130434782608</c:v>
                </c:pt>
                <c:pt idx="14">
                  <c:v>0</c:v>
                </c:pt>
                <c:pt idx="15">
                  <c:v>0.14285714285714285</c:v>
                </c:pt>
                <c:pt idx="16">
                  <c:v>0.2608695652173913</c:v>
                </c:pt>
              </c:numCache>
            </c:numRef>
          </c:val>
          <c:extLst>
            <c:ext xmlns:c16="http://schemas.microsoft.com/office/drawing/2014/chart" uri="{C3380CC4-5D6E-409C-BE32-E72D297353CC}">
              <c16:uniqueId val="{00000000-817F-41F4-AC52-8DE697A34FC2}"/>
            </c:ext>
          </c:extLst>
        </c:ser>
        <c:ser>
          <c:idx val="1"/>
          <c:order val="1"/>
          <c:tx>
            <c:strRef>
              <c:f>Scotland_LCA!$D$51</c:f>
              <c:strCache>
                <c:ptCount val="1"/>
                <c:pt idx="0">
                  <c:v>1-2 yrs</c:v>
                </c:pt>
              </c:strCache>
            </c:strRef>
          </c:tx>
          <c:spPr>
            <a:solidFill>
              <a:srgbClr val="00B092"/>
            </a:solidFill>
          </c:spPr>
          <c:invertIfNegative val="0"/>
          <c:cat>
            <c:strRef>
              <c:f>(Scotland_LCA!$B$52,Scotland_LCA!$B$55:$B$67,Scotland_LCA!$B$69:$B$71)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(Scotland_LCA!$D$52,Scotland_LCA!$D$55:$D$67,Scotland_LCA!$D$69:$D$71)</c:f>
              <c:numCache>
                <c:formatCode>0%</c:formatCode>
                <c:ptCount val="17"/>
                <c:pt idx="0">
                  <c:v>0.1095890410958904</c:v>
                </c:pt>
                <c:pt idx="1">
                  <c:v>0.13157894736842105</c:v>
                </c:pt>
                <c:pt idx="2">
                  <c:v>0.14338235294117646</c:v>
                </c:pt>
                <c:pt idx="3">
                  <c:v>6.5420560747663545E-2</c:v>
                </c:pt>
                <c:pt idx="4">
                  <c:v>0</c:v>
                </c:pt>
                <c:pt idx="5">
                  <c:v>0.17241379310344829</c:v>
                </c:pt>
                <c:pt idx="6">
                  <c:v>0</c:v>
                </c:pt>
                <c:pt idx="7">
                  <c:v>0</c:v>
                </c:pt>
                <c:pt idx="8">
                  <c:v>0</c:v>
                </c:pt>
                <c:pt idx="9">
                  <c:v>7.6923076923076927E-2</c:v>
                </c:pt>
                <c:pt idx="10">
                  <c:v>7.2727272727272724E-2</c:v>
                </c:pt>
                <c:pt idx="11">
                  <c:v>0.16666666666666666</c:v>
                </c:pt>
                <c:pt idx="12">
                  <c:v>9.375E-2</c:v>
                </c:pt>
                <c:pt idx="13">
                  <c:v>0.34782608695652173</c:v>
                </c:pt>
                <c:pt idx="14">
                  <c:v>0</c:v>
                </c:pt>
                <c:pt idx="15">
                  <c:v>9.5238095238095233E-2</c:v>
                </c:pt>
                <c:pt idx="16">
                  <c:v>0.21739130434782608</c:v>
                </c:pt>
              </c:numCache>
            </c:numRef>
          </c:val>
          <c:extLst>
            <c:ext xmlns:c16="http://schemas.microsoft.com/office/drawing/2014/chart" uri="{C3380CC4-5D6E-409C-BE32-E72D297353CC}">
              <c16:uniqueId val="{00000001-817F-41F4-AC52-8DE697A34FC2}"/>
            </c:ext>
          </c:extLst>
        </c:ser>
        <c:ser>
          <c:idx val="2"/>
          <c:order val="2"/>
          <c:tx>
            <c:strRef>
              <c:f>Scotland_LCA!$E$51</c:f>
              <c:strCache>
                <c:ptCount val="1"/>
                <c:pt idx="0">
                  <c:v>2-5 yrs</c:v>
                </c:pt>
              </c:strCache>
            </c:strRef>
          </c:tx>
          <c:spPr>
            <a:solidFill>
              <a:srgbClr val="E9994A"/>
            </a:solidFill>
          </c:spPr>
          <c:invertIfNegative val="0"/>
          <c:cat>
            <c:strRef>
              <c:f>(Scotland_LCA!$B$52,Scotland_LCA!$B$55:$B$67,Scotland_LCA!$B$69:$B$71)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(Scotland_LCA!$E$52,Scotland_LCA!$E$55:$E$67,Scotland_LCA!$E$69:$E$71)</c:f>
              <c:numCache>
                <c:formatCode>0%</c:formatCode>
                <c:ptCount val="17"/>
                <c:pt idx="0">
                  <c:v>0.15068493150684931</c:v>
                </c:pt>
                <c:pt idx="1">
                  <c:v>0.23684210526315788</c:v>
                </c:pt>
                <c:pt idx="2">
                  <c:v>0.18014705882352941</c:v>
                </c:pt>
                <c:pt idx="3">
                  <c:v>0.20560747663551401</c:v>
                </c:pt>
                <c:pt idx="4">
                  <c:v>0</c:v>
                </c:pt>
                <c:pt idx="5">
                  <c:v>0.27586206896551724</c:v>
                </c:pt>
                <c:pt idx="6">
                  <c:v>0</c:v>
                </c:pt>
                <c:pt idx="7">
                  <c:v>0.25</c:v>
                </c:pt>
                <c:pt idx="8">
                  <c:v>0</c:v>
                </c:pt>
                <c:pt idx="9">
                  <c:v>0.18461538461538463</c:v>
                </c:pt>
                <c:pt idx="10">
                  <c:v>0.3</c:v>
                </c:pt>
                <c:pt idx="11">
                  <c:v>0.16666666666666666</c:v>
                </c:pt>
                <c:pt idx="12">
                  <c:v>0.125</c:v>
                </c:pt>
                <c:pt idx="13">
                  <c:v>0.21739130434782608</c:v>
                </c:pt>
                <c:pt idx="14">
                  <c:v>0</c:v>
                </c:pt>
                <c:pt idx="15">
                  <c:v>0.32080200501253131</c:v>
                </c:pt>
                <c:pt idx="16">
                  <c:v>0</c:v>
                </c:pt>
              </c:numCache>
            </c:numRef>
          </c:val>
          <c:extLst>
            <c:ext xmlns:c16="http://schemas.microsoft.com/office/drawing/2014/chart" uri="{C3380CC4-5D6E-409C-BE32-E72D297353CC}">
              <c16:uniqueId val="{00000002-817F-41F4-AC52-8DE697A34FC2}"/>
            </c:ext>
          </c:extLst>
        </c:ser>
        <c:ser>
          <c:idx val="3"/>
          <c:order val="3"/>
          <c:tx>
            <c:strRef>
              <c:f>Scotland_LCA!$F$51</c:f>
              <c:strCache>
                <c:ptCount val="1"/>
                <c:pt idx="0">
                  <c:v>5-10 yrs</c:v>
                </c:pt>
              </c:strCache>
            </c:strRef>
          </c:tx>
          <c:invertIfNegative val="0"/>
          <c:cat>
            <c:strRef>
              <c:f>(Scotland_LCA!$B$52,Scotland_LCA!$B$55:$B$67,Scotland_LCA!$B$69:$B$71)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(Scotland_LCA!$F$52,Scotland_LCA!$F$55:$F$67,Scotland_LCA!$F$69:$F$71)</c:f>
              <c:numCache>
                <c:formatCode>0%</c:formatCode>
                <c:ptCount val="17"/>
                <c:pt idx="0">
                  <c:v>0.23287671232876711</c:v>
                </c:pt>
                <c:pt idx="1">
                  <c:v>0.34210526315789475</c:v>
                </c:pt>
                <c:pt idx="2">
                  <c:v>0.26470588235294118</c:v>
                </c:pt>
                <c:pt idx="3">
                  <c:v>0.31775700934579437</c:v>
                </c:pt>
                <c:pt idx="4">
                  <c:v>0</c:v>
                </c:pt>
                <c:pt idx="5">
                  <c:v>0.17241379310344829</c:v>
                </c:pt>
                <c:pt idx="6">
                  <c:v>0</c:v>
                </c:pt>
                <c:pt idx="7">
                  <c:v>0.3888888888888889</c:v>
                </c:pt>
                <c:pt idx="8">
                  <c:v>0</c:v>
                </c:pt>
                <c:pt idx="9">
                  <c:v>0.13846153846153847</c:v>
                </c:pt>
                <c:pt idx="10">
                  <c:v>0.22727272727272727</c:v>
                </c:pt>
                <c:pt idx="11">
                  <c:v>0.16666666666666666</c:v>
                </c:pt>
                <c:pt idx="12">
                  <c:v>0.375</c:v>
                </c:pt>
                <c:pt idx="13">
                  <c:v>0.21739130434782608</c:v>
                </c:pt>
                <c:pt idx="14">
                  <c:v>0</c:v>
                </c:pt>
                <c:pt idx="15">
                  <c:v>0.2957393483709273</c:v>
                </c:pt>
                <c:pt idx="16">
                  <c:v>0.2608695652173913</c:v>
                </c:pt>
              </c:numCache>
            </c:numRef>
          </c:val>
          <c:extLst>
            <c:ext xmlns:c16="http://schemas.microsoft.com/office/drawing/2014/chart" uri="{C3380CC4-5D6E-409C-BE32-E72D297353CC}">
              <c16:uniqueId val="{00000003-817F-41F4-AC52-8DE697A34FC2}"/>
            </c:ext>
          </c:extLst>
        </c:ser>
        <c:ser>
          <c:idx val="4"/>
          <c:order val="4"/>
          <c:tx>
            <c:strRef>
              <c:f>Scotland_LCA!$G$51</c:f>
              <c:strCache>
                <c:ptCount val="1"/>
                <c:pt idx="0">
                  <c:v>10-15 yrs</c:v>
                </c:pt>
              </c:strCache>
            </c:strRef>
          </c:tx>
          <c:spPr>
            <a:solidFill>
              <a:srgbClr val="822433"/>
            </a:solidFill>
          </c:spPr>
          <c:invertIfNegative val="0"/>
          <c:cat>
            <c:strRef>
              <c:f>(Scotland_LCA!$B$52,Scotland_LCA!$B$55:$B$67,Scotland_LCA!$B$69:$B$71)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(Scotland_LCA!$G$52,Scotland_LCA!$G$55:$G$67,Scotland_LCA!$G$69:$G$71)</c:f>
              <c:numCache>
                <c:formatCode>0%</c:formatCode>
                <c:ptCount val="17"/>
                <c:pt idx="0">
                  <c:v>0.21917808219178081</c:v>
                </c:pt>
                <c:pt idx="1">
                  <c:v>0</c:v>
                </c:pt>
                <c:pt idx="2">
                  <c:v>0.1875</c:v>
                </c:pt>
                <c:pt idx="3">
                  <c:v>0.17757009345794392</c:v>
                </c:pt>
                <c:pt idx="4">
                  <c:v>0</c:v>
                </c:pt>
                <c:pt idx="5">
                  <c:v>0.20689655172413793</c:v>
                </c:pt>
                <c:pt idx="6">
                  <c:v>0</c:v>
                </c:pt>
                <c:pt idx="7">
                  <c:v>0.22222222222222221</c:v>
                </c:pt>
                <c:pt idx="8">
                  <c:v>0</c:v>
                </c:pt>
                <c:pt idx="9">
                  <c:v>0.18461538461538463</c:v>
                </c:pt>
                <c:pt idx="10">
                  <c:v>0.18181818181818182</c:v>
                </c:pt>
                <c:pt idx="11">
                  <c:v>0.16666666666666666</c:v>
                </c:pt>
                <c:pt idx="12">
                  <c:v>0.15625</c:v>
                </c:pt>
                <c:pt idx="13">
                  <c:v>0</c:v>
                </c:pt>
                <c:pt idx="14">
                  <c:v>0</c:v>
                </c:pt>
                <c:pt idx="15">
                  <c:v>0.12030075187969924</c:v>
                </c:pt>
                <c:pt idx="16">
                  <c:v>0.2608695652173913</c:v>
                </c:pt>
              </c:numCache>
            </c:numRef>
          </c:val>
          <c:extLst>
            <c:ext xmlns:c16="http://schemas.microsoft.com/office/drawing/2014/chart" uri="{C3380CC4-5D6E-409C-BE32-E72D297353CC}">
              <c16:uniqueId val="{00000004-817F-41F4-AC52-8DE697A34FC2}"/>
            </c:ext>
          </c:extLst>
        </c:ser>
        <c:ser>
          <c:idx val="5"/>
          <c:order val="5"/>
          <c:tx>
            <c:strRef>
              <c:f>Scotland_LCA!$H$51</c:f>
              <c:strCache>
                <c:ptCount val="1"/>
                <c:pt idx="0">
                  <c:v>15-20 yrs</c:v>
                </c:pt>
              </c:strCache>
            </c:strRef>
          </c:tx>
          <c:spPr>
            <a:solidFill>
              <a:srgbClr val="A4AEB5"/>
            </a:solidFill>
          </c:spPr>
          <c:invertIfNegative val="0"/>
          <c:cat>
            <c:strRef>
              <c:f>(Scotland_LCA!$B$52,Scotland_LCA!$B$55:$B$67,Scotland_LCA!$B$69:$B$71)</c:f>
              <c:strCache>
                <c:ptCount val="17"/>
                <c:pt idx="0">
                  <c:v>Bladder</c:v>
                </c:pt>
                <c:pt idx="1">
                  <c:v>Central Nervous System (including Brain)</c:v>
                </c:pt>
                <c:pt idx="2">
                  <c:v>Colorectal</c:v>
                </c:pt>
                <c:pt idx="3">
                  <c:v>Head and Neck</c:v>
                </c:pt>
                <c:pt idx="4">
                  <c:v>Hodgkin Lymphoma</c:v>
                </c:pt>
                <c:pt idx="5">
                  <c:v>Kidney and unspecified urinary organs</c:v>
                </c:pt>
                <c:pt idx="6">
                  <c:v>Leukaemia - Acute Myeloid</c:v>
                </c:pt>
                <c:pt idx="7">
                  <c:v>Leukaemia - Chronic Lymphocytic</c:v>
                </c:pt>
                <c:pt idx="8">
                  <c:v>Liver</c:v>
                </c:pt>
                <c:pt idx="9">
                  <c:v>Lung</c:v>
                </c:pt>
                <c:pt idx="10">
                  <c:v>Malignant Melanoma</c:v>
                </c:pt>
                <c:pt idx="11">
                  <c:v>Multiple Myeloma</c:v>
                </c:pt>
                <c:pt idx="12">
                  <c:v>Non-Hodgkin Lymphoma</c:v>
                </c:pt>
                <c:pt idx="13">
                  <c:v>Oesophagus</c:v>
                </c:pt>
                <c:pt idx="14">
                  <c:v>Pancreas</c:v>
                </c:pt>
                <c:pt idx="15">
                  <c:v>Prostate</c:v>
                </c:pt>
                <c:pt idx="16">
                  <c:v>Stomach</c:v>
                </c:pt>
              </c:strCache>
            </c:strRef>
          </c:cat>
          <c:val>
            <c:numRef>
              <c:f>(Scotland_LCA!$H$52,Scotland_LCA!$H$55:$H$67,Scotland_LCA!$H$69:$H$71)</c:f>
              <c:numCache>
                <c:formatCode>0%</c:formatCode>
                <c:ptCount val="17"/>
                <c:pt idx="0">
                  <c:v>0.16438356164383561</c:v>
                </c:pt>
                <c:pt idx="1">
                  <c:v>0.15789473684210525</c:v>
                </c:pt>
                <c:pt idx="2">
                  <c:v>8.455882352941177E-2</c:v>
                </c:pt>
                <c:pt idx="3">
                  <c:v>6.5420560747663545E-2</c:v>
                </c:pt>
                <c:pt idx="4">
                  <c:v>0.5</c:v>
                </c:pt>
                <c:pt idx="5">
                  <c:v>0</c:v>
                </c:pt>
                <c:pt idx="6">
                  <c:v>0</c:v>
                </c:pt>
                <c:pt idx="7">
                  <c:v>0.1388888888888889</c:v>
                </c:pt>
                <c:pt idx="8">
                  <c:v>0</c:v>
                </c:pt>
                <c:pt idx="9">
                  <c:v>7.6923076923076927E-2</c:v>
                </c:pt>
                <c:pt idx="10">
                  <c:v>0.13636363636363635</c:v>
                </c:pt>
                <c:pt idx="11">
                  <c:v>0.16666666666666666</c:v>
                </c:pt>
                <c:pt idx="12">
                  <c:v>0.125</c:v>
                </c:pt>
                <c:pt idx="13">
                  <c:v>0</c:v>
                </c:pt>
                <c:pt idx="14">
                  <c:v>0</c:v>
                </c:pt>
                <c:pt idx="15">
                  <c:v>2.5062656641604009E-2</c:v>
                </c:pt>
                <c:pt idx="16">
                  <c:v>0</c:v>
                </c:pt>
              </c:numCache>
            </c:numRef>
          </c:val>
          <c:extLst>
            <c:ext xmlns:c16="http://schemas.microsoft.com/office/drawing/2014/chart" uri="{C3380CC4-5D6E-409C-BE32-E72D297353CC}">
              <c16:uniqueId val="{00000005-817F-41F4-AC52-8DE697A34FC2}"/>
            </c:ext>
          </c:extLst>
        </c:ser>
        <c:dLbls>
          <c:showLegendKey val="0"/>
          <c:showVal val="0"/>
          <c:showCatName val="0"/>
          <c:showSerName val="0"/>
          <c:showPercent val="0"/>
          <c:showBubbleSize val="0"/>
        </c:dLbls>
        <c:gapWidth val="150"/>
        <c:overlap val="100"/>
        <c:axId val="114015232"/>
        <c:axId val="114021120"/>
      </c:barChart>
      <c:catAx>
        <c:axId val="114015232"/>
        <c:scaling>
          <c:orientation val="maxMin"/>
        </c:scaling>
        <c:delete val="0"/>
        <c:axPos val="l"/>
        <c:numFmt formatCode="General" sourceLinked="0"/>
        <c:majorTickMark val="out"/>
        <c:minorTickMark val="none"/>
        <c:tickLblPos val="nextTo"/>
        <c:txPr>
          <a:bodyPr/>
          <a:lstStyle/>
          <a:p>
            <a:pPr>
              <a:defRPr sz="800"/>
            </a:pPr>
            <a:endParaRPr lang="en-US"/>
          </a:p>
        </c:txPr>
        <c:crossAx val="114021120"/>
        <c:crosses val="autoZero"/>
        <c:auto val="1"/>
        <c:lblAlgn val="ctr"/>
        <c:lblOffset val="100"/>
        <c:noMultiLvlLbl val="0"/>
      </c:catAx>
      <c:valAx>
        <c:axId val="114021120"/>
        <c:scaling>
          <c:orientation val="minMax"/>
        </c:scaling>
        <c:delete val="0"/>
        <c:axPos val="t"/>
        <c:majorGridlines/>
        <c:numFmt formatCode="0%" sourceLinked="1"/>
        <c:majorTickMark val="out"/>
        <c:minorTickMark val="none"/>
        <c:tickLblPos val="nextTo"/>
        <c:crossAx val="114015232"/>
        <c:crosses val="autoZero"/>
        <c:crossBetween val="between"/>
      </c:valAx>
    </c:plotArea>
    <c:legend>
      <c:legendPos val="r"/>
      <c:layout>
        <c:manualLayout>
          <c:xMode val="edge"/>
          <c:yMode val="edge"/>
          <c:x val="0.321009865147586"/>
          <c:y val="0.93737646170706679"/>
          <c:w val="0.64936194663979052"/>
          <c:h val="4.6927347996270283E-2"/>
        </c:manualLayout>
      </c:layout>
      <c:overlay val="0"/>
      <c:txPr>
        <a:bodyPr/>
        <a:lstStyle/>
        <a:p>
          <a:pPr>
            <a:defRPr sz="800"/>
          </a:pPr>
          <a:endParaRPr lang="en-US"/>
        </a:p>
      </c:txPr>
    </c:legend>
    <c:plotVisOnly val="1"/>
    <c:dispBlanksAs val="gap"/>
    <c:showDLblsOverMax val="0"/>
  </c:chart>
  <c:spPr>
    <a:ln w="15875">
      <a:solidFill>
        <a:srgbClr val="BFBDAF"/>
      </a:solidFill>
      <a:prstDash val="solid"/>
    </a:ln>
  </c:spPr>
  <c:printSettings>
    <c:headerFooter/>
    <c:pageMargins b="0.75000000000000211" l="0.70000000000000062" r="0.70000000000000062" t="0.750000000000002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67157027449666"/>
          <c:y val="6.9534975271282218E-2"/>
          <c:w val="0.64382997579848411"/>
          <c:h val="0.84336671924678841"/>
        </c:manualLayout>
      </c:layout>
      <c:barChart>
        <c:barDir val="bar"/>
        <c:grouping val="percentStacked"/>
        <c:varyColors val="0"/>
        <c:ser>
          <c:idx val="0"/>
          <c:order val="0"/>
          <c:tx>
            <c:strRef>
              <c:f>Scotland_LCA!$K$51</c:f>
              <c:strCache>
                <c:ptCount val="1"/>
                <c:pt idx="0">
                  <c:v>0-1 yrs</c:v>
                </c:pt>
              </c:strCache>
            </c:strRef>
          </c:tx>
          <c:spPr>
            <a:solidFill>
              <a:srgbClr val="002776"/>
            </a:solidFill>
          </c:spPr>
          <c:invertIfNegative val="0"/>
          <c:cat>
            <c:strRef>
              <c:f>(Scotland_LCA!$B$52:$B$69,Scotland_LCA!$B$71:$B$72)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(Scotland_LCA!$K$52:$K$69,Scotland_LCA!$K$71:$K$72)</c:f>
              <c:numCache>
                <c:formatCode>0%</c:formatCode>
                <c:ptCount val="20"/>
                <c:pt idx="0">
                  <c:v>0</c:v>
                </c:pt>
                <c:pt idx="1">
                  <c:v>8.629989212513485E-2</c:v>
                </c:pt>
                <c:pt idx="2">
                  <c:v>9.0909090909090912E-2</c:v>
                </c:pt>
                <c:pt idx="3">
                  <c:v>0.12820512820512819</c:v>
                </c:pt>
                <c:pt idx="4">
                  <c:v>0.13168724279835392</c:v>
                </c:pt>
                <c:pt idx="5">
                  <c:v>0.1388888888888889</c:v>
                </c:pt>
                <c:pt idx="6">
                  <c:v>0.33333333333333331</c:v>
                </c:pt>
                <c:pt idx="7">
                  <c:v>0.17241379310344829</c:v>
                </c:pt>
                <c:pt idx="8">
                  <c:v>0</c:v>
                </c:pt>
                <c:pt idx="9">
                  <c:v>0</c:v>
                </c:pt>
                <c:pt idx="10">
                  <c:v>0</c:v>
                </c:pt>
                <c:pt idx="11">
                  <c:v>0.50980392156862742</c:v>
                </c:pt>
                <c:pt idx="12">
                  <c:v>0.11180124223602485</c:v>
                </c:pt>
                <c:pt idx="13">
                  <c:v>0</c:v>
                </c:pt>
                <c:pt idx="14">
                  <c:v>8.9552238805970144E-2</c:v>
                </c:pt>
                <c:pt idx="15">
                  <c:v>0.44444444444444442</c:v>
                </c:pt>
                <c:pt idx="16">
                  <c:v>0.1</c:v>
                </c:pt>
                <c:pt idx="17">
                  <c:v>1</c:v>
                </c:pt>
                <c:pt idx="18">
                  <c:v>0</c:v>
                </c:pt>
                <c:pt idx="19">
                  <c:v>8.2644628099173556E-2</c:v>
                </c:pt>
              </c:numCache>
            </c:numRef>
          </c:val>
          <c:extLst>
            <c:ext xmlns:c16="http://schemas.microsoft.com/office/drawing/2014/chart" uri="{C3380CC4-5D6E-409C-BE32-E72D297353CC}">
              <c16:uniqueId val="{00000000-1FCA-4814-979F-4921DB127725}"/>
            </c:ext>
          </c:extLst>
        </c:ser>
        <c:ser>
          <c:idx val="1"/>
          <c:order val="1"/>
          <c:tx>
            <c:strRef>
              <c:f>Scotland_LCA!$L$51</c:f>
              <c:strCache>
                <c:ptCount val="1"/>
                <c:pt idx="0">
                  <c:v>1-2 yrs</c:v>
                </c:pt>
              </c:strCache>
            </c:strRef>
          </c:tx>
          <c:spPr>
            <a:solidFill>
              <a:srgbClr val="00B092"/>
            </a:solidFill>
          </c:spPr>
          <c:invertIfNegative val="0"/>
          <c:cat>
            <c:strRef>
              <c:f>(Scotland_LCA!$B$52:$B$69,Scotland_LCA!$B$71:$B$72)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(Scotland_LCA!$L$52:$L$69,Scotland_LCA!$L$71:$L$72)</c:f>
              <c:numCache>
                <c:formatCode>0%</c:formatCode>
                <c:ptCount val="20"/>
                <c:pt idx="0">
                  <c:v>0.17241379310344829</c:v>
                </c:pt>
                <c:pt idx="1">
                  <c:v>0.11650485436893204</c:v>
                </c:pt>
                <c:pt idx="2">
                  <c:v>0</c:v>
                </c:pt>
                <c:pt idx="3">
                  <c:v>0.12820512820512819</c:v>
                </c:pt>
                <c:pt idx="4">
                  <c:v>8.6419753086419748E-2</c:v>
                </c:pt>
                <c:pt idx="5">
                  <c:v>0.16666666666666666</c:v>
                </c:pt>
                <c:pt idx="6">
                  <c:v>0</c:v>
                </c:pt>
                <c:pt idx="7">
                  <c:v>0</c:v>
                </c:pt>
                <c:pt idx="8">
                  <c:v>0</c:v>
                </c:pt>
                <c:pt idx="9">
                  <c:v>0.15151515151515152</c:v>
                </c:pt>
                <c:pt idx="10">
                  <c:v>0</c:v>
                </c:pt>
                <c:pt idx="11">
                  <c:v>0.21568627450980393</c:v>
                </c:pt>
                <c:pt idx="12">
                  <c:v>8.6956521739130432E-2</c:v>
                </c:pt>
                <c:pt idx="13">
                  <c:v>0</c:v>
                </c:pt>
                <c:pt idx="14">
                  <c:v>8.9552238805970144E-2</c:v>
                </c:pt>
                <c:pt idx="15">
                  <c:v>0</c:v>
                </c:pt>
                <c:pt idx="16">
                  <c:v>8.3333333333333329E-2</c:v>
                </c:pt>
                <c:pt idx="17">
                  <c:v>0</c:v>
                </c:pt>
                <c:pt idx="18">
                  <c:v>0</c:v>
                </c:pt>
                <c:pt idx="19">
                  <c:v>0.18181818181818182</c:v>
                </c:pt>
              </c:numCache>
            </c:numRef>
          </c:val>
          <c:extLst>
            <c:ext xmlns:c16="http://schemas.microsoft.com/office/drawing/2014/chart" uri="{C3380CC4-5D6E-409C-BE32-E72D297353CC}">
              <c16:uniqueId val="{00000001-1FCA-4814-979F-4921DB127725}"/>
            </c:ext>
          </c:extLst>
        </c:ser>
        <c:ser>
          <c:idx val="2"/>
          <c:order val="2"/>
          <c:tx>
            <c:strRef>
              <c:f>Scotland_LCA!$M$51</c:f>
              <c:strCache>
                <c:ptCount val="1"/>
                <c:pt idx="0">
                  <c:v>2-5 yrs</c:v>
                </c:pt>
              </c:strCache>
            </c:strRef>
          </c:tx>
          <c:spPr>
            <a:solidFill>
              <a:srgbClr val="E9994A"/>
            </a:solidFill>
          </c:spPr>
          <c:invertIfNegative val="0"/>
          <c:cat>
            <c:strRef>
              <c:f>(Scotland_LCA!$B$52:$B$69,Scotland_LCA!$B$71:$B$72)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(Scotland_LCA!$M$52:$M$69,Scotland_LCA!$M$71:$M$72)</c:f>
              <c:numCache>
                <c:formatCode>0%</c:formatCode>
                <c:ptCount val="20"/>
                <c:pt idx="0">
                  <c:v>0.17241379310344829</c:v>
                </c:pt>
                <c:pt idx="1">
                  <c:v>0.2319309600862999</c:v>
                </c:pt>
                <c:pt idx="2">
                  <c:v>0.2</c:v>
                </c:pt>
                <c:pt idx="3">
                  <c:v>0.33333333333333331</c:v>
                </c:pt>
                <c:pt idx="4">
                  <c:v>0.18518518518518517</c:v>
                </c:pt>
                <c:pt idx="5">
                  <c:v>0.33333333333333331</c:v>
                </c:pt>
                <c:pt idx="6">
                  <c:v>0</c:v>
                </c:pt>
                <c:pt idx="7">
                  <c:v>0.27586206896551724</c:v>
                </c:pt>
                <c:pt idx="8">
                  <c:v>0</c:v>
                </c:pt>
                <c:pt idx="9">
                  <c:v>0</c:v>
                </c:pt>
                <c:pt idx="10">
                  <c:v>0</c:v>
                </c:pt>
                <c:pt idx="11">
                  <c:v>0.15686274509803921</c:v>
                </c:pt>
                <c:pt idx="12">
                  <c:v>0.26708074534161491</c:v>
                </c:pt>
                <c:pt idx="13">
                  <c:v>1</c:v>
                </c:pt>
                <c:pt idx="14">
                  <c:v>0.22388059701492538</c:v>
                </c:pt>
                <c:pt idx="15">
                  <c:v>0.27777777777777779</c:v>
                </c:pt>
                <c:pt idx="16">
                  <c:v>0.25</c:v>
                </c:pt>
                <c:pt idx="17">
                  <c:v>0</c:v>
                </c:pt>
                <c:pt idx="18">
                  <c:v>0.5</c:v>
                </c:pt>
                <c:pt idx="19">
                  <c:v>0.18181818181818182</c:v>
                </c:pt>
              </c:numCache>
            </c:numRef>
          </c:val>
          <c:extLst>
            <c:ext xmlns:c16="http://schemas.microsoft.com/office/drawing/2014/chart" uri="{C3380CC4-5D6E-409C-BE32-E72D297353CC}">
              <c16:uniqueId val="{00000002-1FCA-4814-979F-4921DB127725}"/>
            </c:ext>
          </c:extLst>
        </c:ser>
        <c:ser>
          <c:idx val="3"/>
          <c:order val="3"/>
          <c:tx>
            <c:strRef>
              <c:f>Scotland_LCA!$N$51</c:f>
              <c:strCache>
                <c:ptCount val="1"/>
                <c:pt idx="0">
                  <c:v>5-10 yrs</c:v>
                </c:pt>
              </c:strCache>
            </c:strRef>
          </c:tx>
          <c:spPr>
            <a:solidFill>
              <a:srgbClr val="5A5A8E"/>
            </a:solidFill>
          </c:spPr>
          <c:invertIfNegative val="0"/>
          <c:cat>
            <c:strRef>
              <c:f>(Scotland_LCA!$B$52:$B$69,Scotland_LCA!$B$71:$B$72)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(Scotland_LCA!$N$52:$N$69,Scotland_LCA!$N$71:$N$72)</c:f>
              <c:numCache>
                <c:formatCode>0%</c:formatCode>
                <c:ptCount val="20"/>
                <c:pt idx="0">
                  <c:v>0.17241379310344829</c:v>
                </c:pt>
                <c:pt idx="1">
                  <c:v>0.25782092772384035</c:v>
                </c:pt>
                <c:pt idx="2">
                  <c:v>0.21818181818181817</c:v>
                </c:pt>
                <c:pt idx="3">
                  <c:v>0.28205128205128205</c:v>
                </c:pt>
                <c:pt idx="4">
                  <c:v>0.30041152263374488</c:v>
                </c:pt>
                <c:pt idx="5">
                  <c:v>0.3611111111111111</c:v>
                </c:pt>
                <c:pt idx="6">
                  <c:v>0</c:v>
                </c:pt>
                <c:pt idx="7">
                  <c:v>0.37931034482758619</c:v>
                </c:pt>
                <c:pt idx="8">
                  <c:v>0</c:v>
                </c:pt>
                <c:pt idx="9">
                  <c:v>0.54545454545454541</c:v>
                </c:pt>
                <c:pt idx="10">
                  <c:v>0</c:v>
                </c:pt>
                <c:pt idx="11">
                  <c:v>0.11764705882352941</c:v>
                </c:pt>
                <c:pt idx="12">
                  <c:v>0.24223602484472051</c:v>
                </c:pt>
                <c:pt idx="13">
                  <c:v>0</c:v>
                </c:pt>
                <c:pt idx="14">
                  <c:v>0.14925373134328357</c:v>
                </c:pt>
                <c:pt idx="15">
                  <c:v>0.27777777777777779</c:v>
                </c:pt>
                <c:pt idx="16">
                  <c:v>0.28333333333333333</c:v>
                </c:pt>
                <c:pt idx="17">
                  <c:v>0</c:v>
                </c:pt>
                <c:pt idx="18">
                  <c:v>0</c:v>
                </c:pt>
                <c:pt idx="19">
                  <c:v>0.23140495867768596</c:v>
                </c:pt>
              </c:numCache>
            </c:numRef>
          </c:val>
          <c:extLst>
            <c:ext xmlns:c16="http://schemas.microsoft.com/office/drawing/2014/chart" uri="{C3380CC4-5D6E-409C-BE32-E72D297353CC}">
              <c16:uniqueId val="{00000003-1FCA-4814-979F-4921DB127725}"/>
            </c:ext>
          </c:extLst>
        </c:ser>
        <c:ser>
          <c:idx val="4"/>
          <c:order val="4"/>
          <c:tx>
            <c:strRef>
              <c:f>Scotland_LCA!$O$51</c:f>
              <c:strCache>
                <c:ptCount val="1"/>
                <c:pt idx="0">
                  <c:v>10-15 yrs</c:v>
                </c:pt>
              </c:strCache>
            </c:strRef>
          </c:tx>
          <c:spPr>
            <a:solidFill>
              <a:srgbClr val="822433"/>
            </a:solidFill>
          </c:spPr>
          <c:invertIfNegative val="0"/>
          <c:cat>
            <c:strRef>
              <c:f>(Scotland_LCA!$B$52:$B$69,Scotland_LCA!$B$71:$B$72)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(Scotland_LCA!$O$52:$O$69,Scotland_LCA!$O$71:$O$72)</c:f>
              <c:numCache>
                <c:formatCode>0%</c:formatCode>
                <c:ptCount val="20"/>
                <c:pt idx="0">
                  <c:v>0.17241379310344829</c:v>
                </c:pt>
                <c:pt idx="1">
                  <c:v>0.19525350593311758</c:v>
                </c:pt>
                <c:pt idx="2">
                  <c:v>0.25454545454545452</c:v>
                </c:pt>
                <c:pt idx="3">
                  <c:v>0.12820512820512819</c:v>
                </c:pt>
                <c:pt idx="4">
                  <c:v>0.2139917695473251</c:v>
                </c:pt>
                <c:pt idx="5">
                  <c:v>0</c:v>
                </c:pt>
                <c:pt idx="6">
                  <c:v>0.33333333333333331</c:v>
                </c:pt>
                <c:pt idx="7">
                  <c:v>0.17241379310344829</c:v>
                </c:pt>
                <c:pt idx="8">
                  <c:v>0</c:v>
                </c:pt>
                <c:pt idx="9">
                  <c:v>0.15151515151515152</c:v>
                </c:pt>
                <c:pt idx="10">
                  <c:v>0</c:v>
                </c:pt>
                <c:pt idx="11">
                  <c:v>0</c:v>
                </c:pt>
                <c:pt idx="12">
                  <c:v>0.16770186335403728</c:v>
                </c:pt>
                <c:pt idx="13">
                  <c:v>0</c:v>
                </c:pt>
                <c:pt idx="14">
                  <c:v>0.26865671641791045</c:v>
                </c:pt>
                <c:pt idx="15">
                  <c:v>0</c:v>
                </c:pt>
                <c:pt idx="16">
                  <c:v>0.18333333333333332</c:v>
                </c:pt>
                <c:pt idx="17">
                  <c:v>0</c:v>
                </c:pt>
                <c:pt idx="18">
                  <c:v>0.5</c:v>
                </c:pt>
                <c:pt idx="19">
                  <c:v>0.20661157024793389</c:v>
                </c:pt>
              </c:numCache>
            </c:numRef>
          </c:val>
          <c:extLst>
            <c:ext xmlns:c16="http://schemas.microsoft.com/office/drawing/2014/chart" uri="{C3380CC4-5D6E-409C-BE32-E72D297353CC}">
              <c16:uniqueId val="{00000004-1FCA-4814-979F-4921DB127725}"/>
            </c:ext>
          </c:extLst>
        </c:ser>
        <c:ser>
          <c:idx val="5"/>
          <c:order val="5"/>
          <c:tx>
            <c:strRef>
              <c:f>Scotland_LCA!$P$51</c:f>
              <c:strCache>
                <c:ptCount val="1"/>
                <c:pt idx="0">
                  <c:v>15-20 yrs</c:v>
                </c:pt>
              </c:strCache>
            </c:strRef>
          </c:tx>
          <c:spPr>
            <a:solidFill>
              <a:srgbClr val="A4AEB5"/>
            </a:solidFill>
          </c:spPr>
          <c:invertIfNegative val="0"/>
          <c:cat>
            <c:strRef>
              <c:f>(Scotland_LCA!$B$52:$B$69,Scotland_LCA!$B$71:$B$72)</c:f>
              <c:strCache>
                <c:ptCount val="20"/>
                <c:pt idx="0">
                  <c:v>Bladder</c:v>
                </c:pt>
                <c:pt idx="1">
                  <c:v>Breast</c:v>
                </c:pt>
                <c:pt idx="2">
                  <c:v>Cervix</c:v>
                </c:pt>
                <c:pt idx="3">
                  <c:v>Central Nervous System (including Brain)</c:v>
                </c:pt>
                <c:pt idx="4">
                  <c:v>Colorectal</c:v>
                </c:pt>
                <c:pt idx="5">
                  <c:v>Head and Neck</c:v>
                </c:pt>
                <c:pt idx="6">
                  <c:v>Hodgkin Lymphoma</c:v>
                </c:pt>
                <c:pt idx="7">
                  <c:v>Kidney and unspecified urinary organs</c:v>
                </c:pt>
                <c:pt idx="8">
                  <c:v>Leukaemia - Acute Myeloid</c:v>
                </c:pt>
                <c:pt idx="9">
                  <c:v>Leukaemia - Chronic Lymphocytic</c:v>
                </c:pt>
                <c:pt idx="10">
                  <c:v>Liver</c:v>
                </c:pt>
                <c:pt idx="11">
                  <c:v>Lung</c:v>
                </c:pt>
                <c:pt idx="12">
                  <c:v>Malignant Melanoma</c:v>
                </c:pt>
                <c:pt idx="13">
                  <c:v>Multiple Myeloma</c:v>
                </c:pt>
                <c:pt idx="14">
                  <c:v>Non-Hodgkin Lymphoma</c:v>
                </c:pt>
                <c:pt idx="15">
                  <c:v>Oesophagus</c:v>
                </c:pt>
                <c:pt idx="16">
                  <c:v>Ovary</c:v>
                </c:pt>
                <c:pt idx="17">
                  <c:v>Pancreas</c:v>
                </c:pt>
                <c:pt idx="18">
                  <c:v>Stomach</c:v>
                </c:pt>
                <c:pt idx="19">
                  <c:v>Uterus</c:v>
                </c:pt>
              </c:strCache>
            </c:strRef>
          </c:cat>
          <c:val>
            <c:numRef>
              <c:f>(Scotland_LCA!$P$52:$P$69,Scotland_LCA!$P$71:$P$72)</c:f>
              <c:numCache>
                <c:formatCode>0%</c:formatCode>
                <c:ptCount val="20"/>
                <c:pt idx="0">
                  <c:v>0.31034482758620691</c:v>
                </c:pt>
                <c:pt idx="1">
                  <c:v>0.1121898597626753</c:v>
                </c:pt>
                <c:pt idx="2">
                  <c:v>0.23636363636363636</c:v>
                </c:pt>
                <c:pt idx="3">
                  <c:v>0</c:v>
                </c:pt>
                <c:pt idx="4">
                  <c:v>8.2304526748971193E-2</c:v>
                </c:pt>
                <c:pt idx="5">
                  <c:v>0</c:v>
                </c:pt>
                <c:pt idx="6">
                  <c:v>0.33333333333333331</c:v>
                </c:pt>
                <c:pt idx="7">
                  <c:v>0</c:v>
                </c:pt>
                <c:pt idx="8">
                  <c:v>0</c:v>
                </c:pt>
                <c:pt idx="9">
                  <c:v>0.15151515151515152</c:v>
                </c:pt>
                <c:pt idx="10">
                  <c:v>0</c:v>
                </c:pt>
                <c:pt idx="11">
                  <c:v>0</c:v>
                </c:pt>
                <c:pt idx="12">
                  <c:v>0.12422360248447205</c:v>
                </c:pt>
                <c:pt idx="13">
                  <c:v>0</c:v>
                </c:pt>
                <c:pt idx="14">
                  <c:v>0.17910447761194029</c:v>
                </c:pt>
                <c:pt idx="15">
                  <c:v>0</c:v>
                </c:pt>
                <c:pt idx="16">
                  <c:v>0.1</c:v>
                </c:pt>
                <c:pt idx="17">
                  <c:v>0</c:v>
                </c:pt>
                <c:pt idx="18">
                  <c:v>0</c:v>
                </c:pt>
                <c:pt idx="19">
                  <c:v>0.11570247933884298</c:v>
                </c:pt>
              </c:numCache>
            </c:numRef>
          </c:val>
          <c:extLst>
            <c:ext xmlns:c16="http://schemas.microsoft.com/office/drawing/2014/chart" uri="{C3380CC4-5D6E-409C-BE32-E72D297353CC}">
              <c16:uniqueId val="{00000005-1FCA-4814-979F-4921DB127725}"/>
            </c:ext>
          </c:extLst>
        </c:ser>
        <c:dLbls>
          <c:showLegendKey val="0"/>
          <c:showVal val="0"/>
          <c:showCatName val="0"/>
          <c:showSerName val="0"/>
          <c:showPercent val="0"/>
          <c:showBubbleSize val="0"/>
        </c:dLbls>
        <c:gapWidth val="150"/>
        <c:overlap val="100"/>
        <c:axId val="114065408"/>
        <c:axId val="114066944"/>
      </c:barChart>
      <c:catAx>
        <c:axId val="114065408"/>
        <c:scaling>
          <c:orientation val="maxMin"/>
        </c:scaling>
        <c:delete val="0"/>
        <c:axPos val="l"/>
        <c:numFmt formatCode="General" sourceLinked="0"/>
        <c:majorTickMark val="out"/>
        <c:minorTickMark val="none"/>
        <c:tickLblPos val="nextTo"/>
        <c:txPr>
          <a:bodyPr/>
          <a:lstStyle/>
          <a:p>
            <a:pPr>
              <a:defRPr sz="800"/>
            </a:pPr>
            <a:endParaRPr lang="en-US"/>
          </a:p>
        </c:txPr>
        <c:crossAx val="114066944"/>
        <c:crosses val="autoZero"/>
        <c:auto val="1"/>
        <c:lblAlgn val="ctr"/>
        <c:lblOffset val="100"/>
        <c:noMultiLvlLbl val="0"/>
      </c:catAx>
      <c:valAx>
        <c:axId val="114066944"/>
        <c:scaling>
          <c:orientation val="minMax"/>
        </c:scaling>
        <c:delete val="0"/>
        <c:axPos val="t"/>
        <c:majorGridlines/>
        <c:numFmt formatCode="0%" sourceLinked="1"/>
        <c:majorTickMark val="out"/>
        <c:minorTickMark val="none"/>
        <c:tickLblPos val="nextTo"/>
        <c:crossAx val="114065408"/>
        <c:crosses val="autoZero"/>
        <c:crossBetween val="between"/>
      </c:valAx>
    </c:plotArea>
    <c:legend>
      <c:legendPos val="r"/>
      <c:layout>
        <c:manualLayout>
          <c:xMode val="edge"/>
          <c:yMode val="edge"/>
          <c:x val="0.32849443100631787"/>
          <c:y val="0.94306898234150172"/>
          <c:w val="0.64936194663979052"/>
          <c:h val="4.1734673150027705E-2"/>
        </c:manualLayout>
      </c:layout>
      <c:overlay val="0"/>
      <c:txPr>
        <a:bodyPr/>
        <a:lstStyle/>
        <a:p>
          <a:pPr>
            <a:defRPr sz="800"/>
          </a:pPr>
          <a:endParaRPr lang="en-US"/>
        </a:p>
      </c:txPr>
    </c:legend>
    <c:plotVisOnly val="1"/>
    <c:dispBlanksAs val="gap"/>
    <c:showDLblsOverMax val="0"/>
  </c:chart>
  <c:spPr>
    <a:ln w="15875">
      <a:solidFill>
        <a:srgbClr val="BFBDAF"/>
      </a:solidFill>
      <a:prstDash val="solid"/>
    </a:ln>
  </c:spPr>
  <c:printSettings>
    <c:headerFooter/>
    <c:pageMargins b="0.75000000000000211" l="0.70000000000000062" r="0.70000000000000062" t="0.75000000000000211" header="0.30000000000000032" footer="0.30000000000000032"/>
    <c:pageSetup/>
  </c:printSettings>
</c:chartSpace>
</file>

<file path=xl/ctrlProps/ctrlProp1.xml><?xml version="1.0" encoding="utf-8"?>
<formControlPr xmlns="http://schemas.microsoft.com/office/spreadsheetml/2009/9/main" objectType="List" dx="16" fmlaLink="control!$L$7" fmlaRange="control!$L$4:$L$6" sel="0" val="0"/>
</file>

<file path=xl/ctrlProps/ctrlProp2.xml><?xml version="1.0" encoding="utf-8"?>
<formControlPr xmlns="http://schemas.microsoft.com/office/spreadsheetml/2009/9/main" objectType="List" dx="16" fmlaLink="control!$N$25" fmlaRange="control!$N$4:$N$24" sel="14" val="13"/>
</file>

<file path=xl/ctrlProps/ctrlProp3.xml><?xml version="1.0" encoding="utf-8"?>
<formControlPr xmlns="http://schemas.microsoft.com/office/spreadsheetml/2009/9/main" objectType="List" dx="16" fmlaLink="control!$P$7" fmlaRange="control!$P$4:$P$6" sel="3" val="0"/>
</file>

<file path=xl/ctrlProps/ctrlProp4.xml><?xml version="1.0" encoding="utf-8"?>
<formControlPr xmlns="http://schemas.microsoft.com/office/spreadsheetml/2009/9/main" objectType="List" dx="16" fmlaLink="control!$D$7" fmlaRange="control!$D$4:$D$6" sel="2" val="0"/>
</file>

<file path=xl/ctrlProps/ctrlProp5.xml><?xml version="1.0" encoding="utf-8"?>
<formControlPr xmlns="http://schemas.microsoft.com/office/spreadsheetml/2009/9/main" objectType="List" dx="16" fmlaLink="control!#REF!" fmlaRange="control!#REF!" sel="0" val="0"/>
</file>

<file path=xl/ctrlProps/ctrlProp6.xml><?xml version="1.0" encoding="utf-8"?>
<formControlPr xmlns="http://schemas.microsoft.com/office/spreadsheetml/2009/9/main" objectType="List" dx="16" fmlaLink="control!$F$18" fmlaRange="control!$F$4:$F$17" sel="0" val="0"/>
</file>

<file path=xl/ctrlProps/ctrlProp7.xml><?xml version="1.0" encoding="utf-8"?>
<formControlPr xmlns="http://schemas.microsoft.com/office/spreadsheetml/2009/9/main" objectType="List" dx="16" fmlaLink="control!#REF!" fmlaRange="control!#REF!" sel="0" val="0"/>
</file>

<file path=xl/ctrlProps/ctrlProp8.xml><?xml version="1.0" encoding="utf-8"?>
<formControlPr xmlns="http://schemas.microsoft.com/office/spreadsheetml/2009/9/main" objectType="List" dx="16" fmlaLink="control!$H$36" fmlaRange="control!$H$4:$H$35" sel="4"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hyperlink" Target="http://www.ncin.org.uk/item?rid=2961" TargetMode="External"/><Relationship Id="rId4" Type="http://schemas.openxmlformats.org/officeDocument/2006/relationships/hyperlink" Target="http://www.ncin.org.uk/item?rid=2960"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1</xdr:col>
      <xdr:colOff>178051</xdr:colOff>
      <xdr:row>2</xdr:row>
      <xdr:rowOff>129826</xdr:rowOff>
    </xdr:from>
    <xdr:ext cx="1193549" cy="762482"/>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076" y="510826"/>
          <a:ext cx="1193549" cy="762482"/>
        </a:xfrm>
        <a:prstGeom prst="rect">
          <a:avLst/>
        </a:prstGeom>
      </xdr:spPr>
    </xdr:pic>
    <xdr:clientData/>
  </xdr:oneCellAnchor>
  <xdr:twoCellAnchor editAs="oneCell">
    <xdr:from>
      <xdr:col>5</xdr:col>
      <xdr:colOff>605276</xdr:colOff>
      <xdr:row>2</xdr:row>
      <xdr:rowOff>42421</xdr:rowOff>
    </xdr:from>
    <xdr:to>
      <xdr:col>6</xdr:col>
      <xdr:colOff>1203079</xdr:colOff>
      <xdr:row>5</xdr:row>
      <xdr:rowOff>81643</xdr:rowOff>
    </xdr:to>
    <xdr:pic>
      <xdr:nvPicPr>
        <xdr:cNvPr id="3" name="Picture 2" descr="RS18577_cobrand logo panel ACRY DARK RGB PARTNERSHIP-hpr.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8082401" y="423421"/>
          <a:ext cx="1550303" cy="925047"/>
        </a:xfrm>
        <a:prstGeom prst="rect">
          <a:avLst/>
        </a:prstGeom>
      </xdr:spPr>
    </xdr:pic>
    <xdr:clientData/>
  </xdr:twoCellAnchor>
  <xdr:twoCellAnchor editAs="oneCell">
    <xdr:from>
      <xdr:col>1</xdr:col>
      <xdr:colOff>37622</xdr:colOff>
      <xdr:row>36</xdr:row>
      <xdr:rowOff>68837</xdr:rowOff>
    </xdr:from>
    <xdr:to>
      <xdr:col>3</xdr:col>
      <xdr:colOff>1755322</xdr:colOff>
      <xdr:row>40</xdr:row>
      <xdr:rowOff>112057</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rcRect/>
        <a:stretch>
          <a:fillRect/>
        </a:stretch>
      </xdr:blipFill>
      <xdr:spPr bwMode="auto">
        <a:xfrm>
          <a:off x="237647" y="10193912"/>
          <a:ext cx="6013475" cy="690920"/>
        </a:xfrm>
        <a:prstGeom prst="rect">
          <a:avLst/>
        </a:prstGeom>
        <a:noFill/>
        <a:ln w="9525">
          <a:noFill/>
          <a:miter lim="800000"/>
          <a:headEnd/>
          <a:tailEnd/>
        </a:ln>
      </xdr:spPr>
    </xdr:pic>
    <xdr:clientData/>
  </xdr:twoCellAnchor>
  <xdr:twoCellAnchor>
    <xdr:from>
      <xdr:col>1</xdr:col>
      <xdr:colOff>2719</xdr:colOff>
      <xdr:row>9</xdr:row>
      <xdr:rowOff>136070</xdr:rowOff>
    </xdr:from>
    <xdr:to>
      <xdr:col>6</xdr:col>
      <xdr:colOff>1387928</xdr:colOff>
      <xdr:row>22</xdr:row>
      <xdr:rowOff>598715</xdr:rowOff>
    </xdr:to>
    <xdr:sp macro="" textlink="">
      <xdr:nvSpPr>
        <xdr:cNvPr id="5" name="TextBox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2744" y="2202995"/>
          <a:ext cx="9614809" cy="49203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chemeClr val="dk1"/>
              </a:solidFill>
              <a:effectLst/>
              <a:latin typeface="Arial" pitchFamily="34" charset="0"/>
              <a:ea typeface="+mn-ea"/>
              <a:cs typeface="Arial" pitchFamily="34" charset="0"/>
            </a:rPr>
            <a:t>Thank you for your interest in our cancer</a:t>
          </a:r>
          <a:r>
            <a:rPr lang="en-GB" sz="1200" baseline="0">
              <a:solidFill>
                <a:schemeClr val="dk1"/>
              </a:solidFill>
              <a:effectLst/>
              <a:latin typeface="Arial" pitchFamily="34" charset="0"/>
              <a:ea typeface="+mn-ea"/>
              <a:cs typeface="Arial" pitchFamily="34" charset="0"/>
            </a:rPr>
            <a:t> prevalence data release.  </a:t>
          </a:r>
          <a:r>
            <a:rPr lang="en-GB" sz="1200">
              <a:solidFill>
                <a:schemeClr val="dk1"/>
              </a:solidFill>
              <a:effectLst/>
              <a:latin typeface="Arial" pitchFamily="34" charset="0"/>
              <a:ea typeface="+mn-ea"/>
              <a:cs typeface="Arial" pitchFamily="34" charset="0"/>
            </a:rPr>
            <a:t>We have provided a range of FAQs and guidance on using the data in this data workbook.</a:t>
          </a:r>
          <a:r>
            <a:rPr lang="en-GB" sz="1200" baseline="0">
              <a:solidFill>
                <a:schemeClr val="dk1"/>
              </a:solidFill>
              <a:effectLst/>
              <a:latin typeface="Arial" pitchFamily="34" charset="0"/>
              <a:ea typeface="+mn-ea"/>
              <a:cs typeface="Arial" pitchFamily="34" charset="0"/>
            </a:rPr>
            <a:t>  The topics are outlined below.</a:t>
          </a:r>
        </a:p>
        <a:p>
          <a:endParaRPr lang="en-GB" sz="1200" baseline="0">
            <a:solidFill>
              <a:schemeClr val="dk1"/>
            </a:solidFill>
            <a:effectLst/>
            <a:latin typeface="Arial" pitchFamily="34" charset="0"/>
            <a:ea typeface="+mn-ea"/>
            <a:cs typeface="Arial" pitchFamily="34" charset="0"/>
          </a:endParaRPr>
        </a:p>
        <a:p>
          <a:r>
            <a:rPr lang="en-GB" sz="1200" baseline="0">
              <a:solidFill>
                <a:schemeClr val="dk1"/>
              </a:solidFill>
              <a:effectLst/>
              <a:latin typeface="Arial" pitchFamily="34" charset="0"/>
              <a:ea typeface="+mn-ea"/>
              <a:cs typeface="Arial" pitchFamily="34" charset="0"/>
            </a:rPr>
            <a:t>The full FAQs and Guidance can be found </a:t>
          </a:r>
          <a:r>
            <a:rPr lang="en-GB" sz="1200" u="sng" baseline="0">
              <a:solidFill>
                <a:srgbClr val="822433"/>
              </a:solidFill>
              <a:effectLst/>
              <a:latin typeface="Arial" pitchFamily="34" charset="0"/>
              <a:ea typeface="+mn-ea"/>
              <a:cs typeface="Arial" pitchFamily="34" charset="0"/>
            </a:rPr>
            <a:t>here</a:t>
          </a:r>
          <a:r>
            <a:rPr lang="en-GB" sz="1200" baseline="0">
              <a:solidFill>
                <a:schemeClr val="dk1"/>
              </a:solidFill>
              <a:effectLst/>
              <a:latin typeface="Arial" pitchFamily="34" charset="0"/>
              <a:ea typeface="+mn-ea"/>
              <a:cs typeface="Arial" pitchFamily="34" charset="0"/>
            </a:rPr>
            <a:t>.</a:t>
          </a:r>
        </a:p>
        <a:p>
          <a:endParaRPr lang="en-GB" sz="1200" baseline="0">
            <a:solidFill>
              <a:schemeClr val="dk1"/>
            </a:solidFill>
            <a:effectLst/>
            <a:latin typeface="Arial" pitchFamily="34" charset="0"/>
            <a:ea typeface="+mn-ea"/>
            <a:cs typeface="Arial" pitchFamily="34" charset="0"/>
          </a:endParaRPr>
        </a:p>
        <a:p>
          <a:r>
            <a:rPr lang="en-GB" sz="1200" b="1" baseline="0">
              <a:solidFill>
                <a:schemeClr val="dk1"/>
              </a:solidFill>
              <a:effectLst/>
              <a:latin typeface="Arial" pitchFamily="34" charset="0"/>
              <a:ea typeface="+mn-ea"/>
              <a:cs typeface="Arial" pitchFamily="34" charset="0"/>
            </a:rPr>
            <a:t>FAQ topics</a:t>
          </a:r>
          <a:endParaRPr lang="en-GB" sz="1200">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Background of the Macmillan-NCIN work plan</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The UK Cancer Prevalence Project</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What is cancer prevalence?</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Why is cancer prevalence important?</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Cancer prevalence – why are the numbers rising?</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What timeframe do these cancer prevalence statistics cover?</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Why does the prevalence data only go up to 2010?</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All cancers combined prevalence counting method</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Cancer site prevalence counting method</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Analysis for multiple primaries available in the UK summary table</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The different counting methods used</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Our exclusion criteria</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What geographical areas are covered?</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What is the difference in the analysis by “age at diagnosis” and “age at the end of 2010”?</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Disclosure of small numbers – rounding method</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How does this prevalence data compare to other prevalence data available?</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Why are there not UK-combined deprivation scores?</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What if patients left the country after diagnosis?</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Cancer site and topic issues to consider</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Acknowledgements</a:t>
          </a:r>
        </a:p>
        <a:p>
          <a:pPr marL="171450" indent="-171450">
            <a:buFont typeface="Arial" pitchFamily="34" charset="0"/>
            <a:buChar char="•"/>
          </a:pPr>
          <a:r>
            <a:rPr lang="en-GB" sz="1200">
              <a:solidFill>
                <a:schemeClr val="dk1"/>
              </a:solidFill>
              <a:effectLst/>
              <a:latin typeface="Arial" pitchFamily="34" charset="0"/>
              <a:ea typeface="+mn-ea"/>
              <a:cs typeface="Arial" pitchFamily="34" charset="0"/>
            </a:rPr>
            <a:t>References</a:t>
          </a:r>
        </a:p>
        <a:p>
          <a:pPr marL="0" indent="0">
            <a:buFont typeface="Arial" pitchFamily="34" charset="0"/>
            <a:buNone/>
          </a:pPr>
          <a:endParaRPr lang="en-GB" sz="1200">
            <a:solidFill>
              <a:schemeClr val="dk1"/>
            </a:solidFill>
            <a:effectLst/>
            <a:latin typeface="Arial" pitchFamily="34" charset="0"/>
            <a:ea typeface="+mn-ea"/>
            <a:cs typeface="Arial" pitchFamily="34" charset="0"/>
          </a:endParaRPr>
        </a:p>
      </xdr:txBody>
    </xdr:sp>
    <xdr:clientData/>
  </xdr:twoCellAnchor>
  <xdr:twoCellAnchor>
    <xdr:from>
      <xdr:col>1</xdr:col>
      <xdr:colOff>2720</xdr:colOff>
      <xdr:row>25</xdr:row>
      <xdr:rowOff>139592</xdr:rowOff>
    </xdr:from>
    <xdr:to>
      <xdr:col>6</xdr:col>
      <xdr:colOff>1415143</xdr:colOff>
      <xdr:row>36</xdr:row>
      <xdr:rowOff>22411</xdr:rowOff>
    </xdr:to>
    <xdr:sp macro="" textlink="">
      <xdr:nvSpPr>
        <xdr:cNvPr id="6" name="TextBox 5">
          <a:hlinkClick xmlns:r="http://schemas.openxmlformats.org/officeDocument/2006/relationships" r:id="rId5"/>
          <a:extLst>
            <a:ext uri="{FF2B5EF4-FFF2-40B4-BE49-F238E27FC236}">
              <a16:creationId xmlns:a16="http://schemas.microsoft.com/office/drawing/2014/main" id="{00000000-0008-0000-0000-000006000000}"/>
            </a:ext>
          </a:extLst>
        </xdr:cNvPr>
        <xdr:cNvSpPr txBox="1"/>
      </xdr:nvSpPr>
      <xdr:spPr>
        <a:xfrm>
          <a:off x="202745" y="8378717"/>
          <a:ext cx="9642023" cy="17687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chemeClr val="dk1"/>
              </a:solidFill>
              <a:effectLst/>
              <a:latin typeface="Arial" pitchFamily="34" charset="0"/>
              <a:ea typeface="+mn-ea"/>
              <a:cs typeface="Arial" pitchFamily="34" charset="0"/>
            </a:rPr>
            <a:t>The</a:t>
          </a:r>
          <a:r>
            <a:rPr lang="en-GB" sz="1200" baseline="0">
              <a:solidFill>
                <a:schemeClr val="dk1"/>
              </a:solidFill>
              <a:effectLst/>
              <a:latin typeface="Arial" pitchFamily="34" charset="0"/>
              <a:ea typeface="+mn-ea"/>
              <a:cs typeface="Arial" pitchFamily="34" charset="0"/>
            </a:rPr>
            <a:t> Macmillan-NCIN UK Cancer Prevalence Project has been a collaboration between a range of key stakeholders.</a:t>
          </a:r>
        </a:p>
        <a:p>
          <a:endParaRPr lang="en-GB" sz="1200" baseline="0">
            <a:solidFill>
              <a:schemeClr val="dk1"/>
            </a:solidFill>
            <a:effectLst/>
            <a:latin typeface="Arial" pitchFamily="34" charset="0"/>
            <a:ea typeface="+mn-ea"/>
            <a:cs typeface="Arial" pitchFamily="34" charset="0"/>
          </a:endParaRPr>
        </a:p>
        <a:p>
          <a:r>
            <a:rPr lang="en-GB" sz="1200" baseline="0">
              <a:solidFill>
                <a:schemeClr val="dk1"/>
              </a:solidFill>
              <a:effectLst/>
              <a:latin typeface="Arial" pitchFamily="34" charset="0"/>
              <a:ea typeface="+mn-ea"/>
              <a:cs typeface="Arial" pitchFamily="34" charset="0"/>
            </a:rPr>
            <a:t>Our </a:t>
          </a:r>
          <a:r>
            <a:rPr lang="en-GB" sz="1200" b="1" u="sng" baseline="0">
              <a:solidFill>
                <a:srgbClr val="822433"/>
              </a:solidFill>
              <a:effectLst/>
              <a:latin typeface="Arial" pitchFamily="34" charset="0"/>
              <a:ea typeface="+mn-ea"/>
              <a:cs typeface="Arial" pitchFamily="34" charset="0"/>
            </a:rPr>
            <a:t>Acknowledgements</a:t>
          </a:r>
          <a:r>
            <a:rPr lang="en-GB" sz="1200" baseline="0">
              <a:solidFill>
                <a:srgbClr val="822433"/>
              </a:solidFill>
              <a:effectLst/>
              <a:latin typeface="Arial" pitchFamily="34" charset="0"/>
              <a:ea typeface="+mn-ea"/>
              <a:cs typeface="Arial" pitchFamily="34" charset="0"/>
            </a:rPr>
            <a:t> </a:t>
          </a:r>
          <a:r>
            <a:rPr lang="en-GB" sz="1200" baseline="0">
              <a:solidFill>
                <a:schemeClr val="dk1"/>
              </a:solidFill>
              <a:effectLst/>
              <a:latin typeface="Arial" pitchFamily="34" charset="0"/>
              <a:ea typeface="+mn-ea"/>
              <a:cs typeface="Arial" pitchFamily="34" charset="0"/>
            </a:rPr>
            <a:t>document provides a detailed overview of our key contributors.</a:t>
          </a:r>
        </a:p>
        <a:p>
          <a:endParaRPr lang="en-GB" sz="12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itchFamily="34" charset="0"/>
              <a:ea typeface="+mn-ea"/>
              <a:cs typeface="Arial" pitchFamily="34" charset="0"/>
            </a:rPr>
            <a:t>The Macmillan-NCIN UK Cancer Prevalence Project is part of the Macmillan Cancer Support and Public Health England’s National Cancer Intelligence Network Partnership Work Plan. The Project is supported by the Knowledge &amp; Intelligence Team (East) at Public Health England.  Data are sourced and presented in collaboration with the Welsh Cancer Intelligence and Surveillance Unit, Health Intelligence Division, Public Health Wales, the Scottish Cancer Registry and the Northern Ireland Cancer Registry, funded by the Public Health Agency for Northern Ireland.</a:t>
          </a:r>
        </a:p>
        <a:p>
          <a:endParaRPr lang="en-GB" sz="1200">
            <a:solidFill>
              <a:schemeClr val="dk1"/>
            </a:solidFill>
            <a:effectLst/>
            <a:latin typeface="+mn-lt"/>
            <a:ea typeface="+mn-ea"/>
            <a:cs typeface="+mn-cs"/>
          </a:endParaRPr>
        </a:p>
      </xdr:txBody>
    </xdr:sp>
    <xdr:clientData/>
  </xdr:twoCellAnchor>
  <xdr:twoCellAnchor>
    <xdr:from>
      <xdr:col>1</xdr:col>
      <xdr:colOff>33618</xdr:colOff>
      <xdr:row>22</xdr:row>
      <xdr:rowOff>653141</xdr:rowOff>
    </xdr:from>
    <xdr:to>
      <xdr:col>6</xdr:col>
      <xdr:colOff>1061357</xdr:colOff>
      <xdr:row>23</xdr:row>
      <xdr:rowOff>688360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3643" y="7177766"/>
          <a:ext cx="9257339" cy="7591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Arial" pitchFamily="34" charset="0"/>
              <a:ea typeface="+mn-ea"/>
              <a:cs typeface="Arial" pitchFamily="34" charset="0"/>
            </a:rPr>
            <a:t>Our Macmillan-NCIN partnership</a:t>
          </a:r>
          <a:r>
            <a:rPr lang="en-GB" sz="1200" b="1" baseline="0">
              <a:solidFill>
                <a:schemeClr val="dk1"/>
              </a:solidFill>
              <a:effectLst/>
              <a:latin typeface="Arial" pitchFamily="34" charset="0"/>
              <a:ea typeface="+mn-ea"/>
              <a:cs typeface="Arial" pitchFamily="34" charset="0"/>
            </a:rPr>
            <a:t> webpages where cancer prevalence outputs are located:</a:t>
          </a:r>
          <a:endParaRPr lang="en-GB" sz="1200">
            <a:effectLst/>
            <a:latin typeface="Arial" pitchFamily="34" charset="0"/>
            <a:cs typeface="Arial" pitchFamily="34" charset="0"/>
          </a:endParaRPr>
        </a:p>
        <a:p>
          <a:r>
            <a:rPr lang="en-GB" sz="1200">
              <a:solidFill>
                <a:schemeClr val="dk1"/>
              </a:solidFill>
              <a:effectLst/>
              <a:latin typeface="Arial" pitchFamily="34" charset="0"/>
              <a:ea typeface="+mn-ea"/>
              <a:cs typeface="Arial" pitchFamily="34" charset="0"/>
            </a:rPr>
            <a:t>NCIN: </a:t>
          </a:r>
          <a:r>
            <a:rPr lang="en-GB" sz="1200" u="sng">
              <a:solidFill>
                <a:schemeClr val="dk1"/>
              </a:solidFill>
              <a:effectLst/>
              <a:latin typeface="Arial" pitchFamily="34" charset="0"/>
              <a:ea typeface="+mn-ea"/>
              <a:cs typeface="Arial" pitchFamily="34" charset="0"/>
            </a:rPr>
            <a:t>http://www.ncin.org.uk/about_ncin/understanding_the_cancer_population </a:t>
          </a:r>
          <a:r>
            <a:rPr lang="en-GB" sz="1200">
              <a:solidFill>
                <a:schemeClr val="dk1"/>
              </a:solidFill>
              <a:effectLst/>
              <a:latin typeface="Arial" pitchFamily="34" charset="0"/>
              <a:ea typeface="+mn-ea"/>
              <a:cs typeface="Arial" pitchFamily="34" charset="0"/>
            </a:rPr>
            <a:t>  </a:t>
          </a:r>
          <a:endParaRPr lang="en-GB" sz="1200">
            <a:latin typeface="Arial" pitchFamily="34" charset="0"/>
            <a:cs typeface="Arial" pitchFamily="34" charset="0"/>
          </a:endParaRPr>
        </a:p>
      </xdr:txBody>
    </xdr:sp>
    <xdr:clientData/>
  </xdr:twoCellAnchor>
  <xdr:twoCellAnchor>
    <xdr:from>
      <xdr:col>1</xdr:col>
      <xdr:colOff>17929</xdr:colOff>
      <xdr:row>23</xdr:row>
      <xdr:rowOff>411734</xdr:rowOff>
    </xdr:from>
    <xdr:to>
      <xdr:col>6</xdr:col>
      <xdr:colOff>992929</xdr:colOff>
      <xdr:row>23</xdr:row>
      <xdr:rowOff>802821</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17954" y="7660259"/>
          <a:ext cx="9204600" cy="3910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chemeClr val="dk1"/>
              </a:solidFill>
              <a:effectLst/>
              <a:latin typeface="Arial" pitchFamily="34" charset="0"/>
              <a:ea typeface="+mn-ea"/>
              <a:cs typeface="Arial" pitchFamily="34" charset="0"/>
            </a:rPr>
            <a:t>Macmillan: </a:t>
          </a:r>
          <a:r>
            <a:rPr lang="en-GB" sz="1200" u="sng">
              <a:solidFill>
                <a:schemeClr val="dk1"/>
              </a:solidFill>
              <a:effectLst/>
              <a:latin typeface="Arial" pitchFamily="34" charset="0"/>
              <a:ea typeface="+mn-ea"/>
              <a:cs typeface="Arial" pitchFamily="34" charset="0"/>
            </a:rPr>
            <a:t>http://www.macmillan.org.uk/Aboutus/Ouresearchandevaluation/Ourresearchpartners/NCIN.aspx </a:t>
          </a:r>
          <a:endParaRPr lang="en-GB" sz="1200">
            <a:effectLst/>
            <a:latin typeface="Arial" pitchFamily="34" charset="0"/>
            <a:cs typeface="Arial" pitchFamily="34" charset="0"/>
          </a:endParaRPr>
        </a:p>
        <a:p>
          <a:endParaRPr lang="en-GB" sz="1200">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10</xdr:row>
      <xdr:rowOff>0</xdr:rowOff>
    </xdr:from>
    <xdr:to>
      <xdr:col>14</xdr:col>
      <xdr:colOff>156096</xdr:colOff>
      <xdr:row>16</xdr:row>
      <xdr:rowOff>59061</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838200</xdr:colOff>
          <xdr:row>4</xdr:row>
          <xdr:rowOff>0</xdr:rowOff>
        </xdr:from>
        <xdr:to>
          <xdr:col>6</xdr:col>
          <xdr:colOff>504825</xdr:colOff>
          <xdr:row>6</xdr:row>
          <xdr:rowOff>28575</xdr:rowOff>
        </xdr:to>
        <xdr:sp macro="" textlink="">
          <xdr:nvSpPr>
            <xdr:cNvPr id="26625" name="List Box 1" hidden="1">
              <a:extLst>
                <a:ext uri="{63B3BB69-23CF-44E3-9099-C40C66FF867C}">
                  <a14:compatExt spid="_x0000_s26625"/>
                </a:ext>
                <a:ext uri="{FF2B5EF4-FFF2-40B4-BE49-F238E27FC236}">
                  <a16:creationId xmlns:a16="http://schemas.microsoft.com/office/drawing/2014/main" id="{00000000-0008-0000-0300-000001680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4</xdr:row>
          <xdr:rowOff>0</xdr:rowOff>
        </xdr:from>
        <xdr:to>
          <xdr:col>13</xdr:col>
          <xdr:colOff>381000</xdr:colOff>
          <xdr:row>7</xdr:row>
          <xdr:rowOff>114300</xdr:rowOff>
        </xdr:to>
        <xdr:sp macro="" textlink="">
          <xdr:nvSpPr>
            <xdr:cNvPr id="26626" name="List Box 2"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0</xdr:rowOff>
        </xdr:from>
        <xdr:to>
          <xdr:col>3</xdr:col>
          <xdr:colOff>190500</xdr:colOff>
          <xdr:row>6</xdr:row>
          <xdr:rowOff>57150</xdr:rowOff>
        </xdr:to>
        <xdr:sp macro="" textlink="">
          <xdr:nvSpPr>
            <xdr:cNvPr id="26627" name="List Box 3" hidden="1">
              <a:extLst>
                <a:ext uri="{63B3BB69-23CF-44E3-9099-C40C66FF867C}">
                  <a14:compatExt spid="_x0000_s26627"/>
                </a:ext>
                <a:ext uri="{FF2B5EF4-FFF2-40B4-BE49-F238E27FC236}">
                  <a16:creationId xmlns:a16="http://schemas.microsoft.com/office/drawing/2014/main" id="{00000000-0008-0000-0300-00000368000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2528607</xdr:colOff>
      <xdr:row>102</xdr:row>
      <xdr:rowOff>106456</xdr:rowOff>
    </xdr:from>
    <xdr:to>
      <xdr:col>8</xdr:col>
      <xdr:colOff>652182</xdr:colOff>
      <xdr:row>123</xdr:row>
      <xdr:rowOff>5884</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102</xdr:row>
      <xdr:rowOff>104775</xdr:rowOff>
    </xdr:from>
    <xdr:to>
      <xdr:col>17</xdr:col>
      <xdr:colOff>19050</xdr:colOff>
      <xdr:row>122</xdr:row>
      <xdr:rowOff>61913</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102</xdr:row>
      <xdr:rowOff>112059</xdr:rowOff>
    </xdr:from>
    <xdr:to>
      <xdr:col>25</xdr:col>
      <xdr:colOff>8404</xdr:colOff>
      <xdr:row>123</xdr:row>
      <xdr:rowOff>11487</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85725</xdr:rowOff>
        </xdr:from>
        <xdr:to>
          <xdr:col>3</xdr:col>
          <xdr:colOff>200025</xdr:colOff>
          <xdr:row>11</xdr:row>
          <xdr:rowOff>123825</xdr:rowOff>
        </xdr:to>
        <xdr:sp macro="" textlink="">
          <xdr:nvSpPr>
            <xdr:cNvPr id="23553" name="List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2528607</xdr:colOff>
      <xdr:row>103</xdr:row>
      <xdr:rowOff>106456</xdr:rowOff>
    </xdr:from>
    <xdr:to>
      <xdr:col>8</xdr:col>
      <xdr:colOff>652182</xdr:colOff>
      <xdr:row>124</xdr:row>
      <xdr:rowOff>5884</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30256</xdr:colOff>
      <xdr:row>103</xdr:row>
      <xdr:rowOff>138393</xdr:rowOff>
    </xdr:from>
    <xdr:to>
      <xdr:col>17</xdr:col>
      <xdr:colOff>30256</xdr:colOff>
      <xdr:row>124</xdr:row>
      <xdr:rowOff>28296</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103</xdr:row>
      <xdr:rowOff>145675</xdr:rowOff>
    </xdr:from>
    <xdr:to>
      <xdr:col>25</xdr:col>
      <xdr:colOff>8405</xdr:colOff>
      <xdr:row>124</xdr:row>
      <xdr:rowOff>45103</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85725</xdr:rowOff>
        </xdr:from>
        <xdr:to>
          <xdr:col>3</xdr:col>
          <xdr:colOff>200025</xdr:colOff>
          <xdr:row>12</xdr:row>
          <xdr:rowOff>152400</xdr:rowOff>
        </xdr:to>
        <xdr:sp macro="" textlink="">
          <xdr:nvSpPr>
            <xdr:cNvPr id="10241" name="List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85725</xdr:rowOff>
        </xdr:from>
        <xdr:to>
          <xdr:col>3</xdr:col>
          <xdr:colOff>200025</xdr:colOff>
          <xdr:row>12</xdr:row>
          <xdr:rowOff>152400</xdr:rowOff>
        </xdr:to>
        <xdr:sp macro="" textlink="">
          <xdr:nvSpPr>
            <xdr:cNvPr id="10242" name="List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2528607</xdr:colOff>
      <xdr:row>101</xdr:row>
      <xdr:rowOff>106456</xdr:rowOff>
    </xdr:from>
    <xdr:to>
      <xdr:col>8</xdr:col>
      <xdr:colOff>652182</xdr:colOff>
      <xdr:row>122</xdr:row>
      <xdr:rowOff>5884</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101</xdr:row>
      <xdr:rowOff>104775</xdr:rowOff>
    </xdr:from>
    <xdr:to>
      <xdr:col>17</xdr:col>
      <xdr:colOff>19050</xdr:colOff>
      <xdr:row>121</xdr:row>
      <xdr:rowOff>61913</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101</xdr:row>
      <xdr:rowOff>108857</xdr:rowOff>
    </xdr:from>
    <xdr:to>
      <xdr:col>24</xdr:col>
      <xdr:colOff>698367</xdr:colOff>
      <xdr:row>121</xdr:row>
      <xdr:rowOff>25093</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85725</xdr:rowOff>
        </xdr:from>
        <xdr:to>
          <xdr:col>3</xdr:col>
          <xdr:colOff>200025</xdr:colOff>
          <xdr:row>12</xdr:row>
          <xdr:rowOff>152400</xdr:rowOff>
        </xdr:to>
        <xdr:sp macro="" textlink="">
          <xdr:nvSpPr>
            <xdr:cNvPr id="12289" name="List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85725</xdr:rowOff>
        </xdr:from>
        <xdr:to>
          <xdr:col>3</xdr:col>
          <xdr:colOff>200025</xdr:colOff>
          <xdr:row>12</xdr:row>
          <xdr:rowOff>152400</xdr:rowOff>
        </xdr:to>
        <xdr:sp macro="" textlink="">
          <xdr:nvSpPr>
            <xdr:cNvPr id="12290" name="List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dscotland.org/" TargetMode="External"/><Relationship Id="rId7" Type="http://schemas.openxmlformats.org/officeDocument/2006/relationships/drawing" Target="../drawings/drawing1.xml"/><Relationship Id="rId2" Type="http://schemas.openxmlformats.org/officeDocument/2006/relationships/hyperlink" Target="http://www.qub.ac.uk/research-centres/nicr/" TargetMode="External"/><Relationship Id="rId1" Type="http://schemas.openxmlformats.org/officeDocument/2006/relationships/hyperlink" Target="http://www.ncin.org.uk/" TargetMode="External"/><Relationship Id="rId6" Type="http://schemas.openxmlformats.org/officeDocument/2006/relationships/printerSettings" Target="../printerSettings/printerSettings1.bin"/><Relationship Id="rId5" Type="http://schemas.openxmlformats.org/officeDocument/2006/relationships/hyperlink" Target="http://www.phe.gov.uk/" TargetMode="External"/><Relationship Id="rId4" Type="http://schemas.openxmlformats.org/officeDocument/2006/relationships/hyperlink" Target="http://www.wcisu.wales.nhs.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www.ncin.org.uk/item?rid=2954" TargetMode="External"/><Relationship Id="rId13" Type="http://schemas.openxmlformats.org/officeDocument/2006/relationships/hyperlink" Target="http://www.ncin.org.uk/item?rid=2963" TargetMode="External"/><Relationship Id="rId18" Type="http://schemas.openxmlformats.org/officeDocument/2006/relationships/hyperlink" Target="http://www.macmillan.org.uk/Aboutus/Ouresearchandevaluation/Ourresearchpartners/NCIN.aspx" TargetMode="External"/><Relationship Id="rId3" Type="http://schemas.openxmlformats.org/officeDocument/2006/relationships/hyperlink" Target="http://www.ncin.org.uk/item?rid=2956" TargetMode="External"/><Relationship Id="rId21" Type="http://schemas.openxmlformats.org/officeDocument/2006/relationships/printerSettings" Target="../printerSettings/printerSettings2.bin"/><Relationship Id="rId7" Type="http://schemas.openxmlformats.org/officeDocument/2006/relationships/hyperlink" Target="http://www.ncin.org.uk/item?rid=2955" TargetMode="External"/><Relationship Id="rId12" Type="http://schemas.openxmlformats.org/officeDocument/2006/relationships/hyperlink" Target="http://www.ncin.org.uk/item?rid=2977" TargetMode="External"/><Relationship Id="rId17" Type="http://schemas.openxmlformats.org/officeDocument/2006/relationships/hyperlink" Target="http://www.macmillan.org.uk/Aboutus/Ouresearchandevaluation/Ourresearchpartners/NCIN.aspx" TargetMode="External"/><Relationship Id="rId2" Type="http://schemas.openxmlformats.org/officeDocument/2006/relationships/hyperlink" Target="http://www.ncin.org.uk/item?rid=2961" TargetMode="External"/><Relationship Id="rId16" Type="http://schemas.openxmlformats.org/officeDocument/2006/relationships/hyperlink" Target="http://www.macmillan.org.uk/Aboutus/Ouresearchandevaluation/Ourresearchpartners/NCIN.aspx" TargetMode="External"/><Relationship Id="rId20" Type="http://schemas.openxmlformats.org/officeDocument/2006/relationships/hyperlink" Target="http://www.macmillan.org.uk/Aboutus/Ouresearchandevaluation/Ourresearchpartners/NCIN.aspx" TargetMode="External"/><Relationship Id="rId1" Type="http://schemas.openxmlformats.org/officeDocument/2006/relationships/hyperlink" Target="http://www.ncin.org.uk/item?rid=2960" TargetMode="External"/><Relationship Id="rId6" Type="http://schemas.openxmlformats.org/officeDocument/2006/relationships/hyperlink" Target="http://www.ncin.org.uk/item?rid=2959" TargetMode="External"/><Relationship Id="rId11" Type="http://schemas.openxmlformats.org/officeDocument/2006/relationships/hyperlink" Target="http://www.ncin.org.uk/item?rid=2976" TargetMode="External"/><Relationship Id="rId5" Type="http://schemas.openxmlformats.org/officeDocument/2006/relationships/hyperlink" Target="http://www.ncin.org.uk/item?rid=2958" TargetMode="External"/><Relationship Id="rId15" Type="http://schemas.openxmlformats.org/officeDocument/2006/relationships/hyperlink" Target="http://www.macmillan.org.uk/Aboutus/Ouresearchandevaluation/Ourresearchpartners/NCIN.aspx" TargetMode="External"/><Relationship Id="rId10" Type="http://schemas.openxmlformats.org/officeDocument/2006/relationships/hyperlink" Target="http://www.ncin.org.uk/item?rid=2975" TargetMode="External"/><Relationship Id="rId19" Type="http://schemas.openxmlformats.org/officeDocument/2006/relationships/hyperlink" Target="http://www.macmillan.org.uk/Aboutus/Ouresearchandevaluation/Ourresearchpartners/NCIN.aspx" TargetMode="External"/><Relationship Id="rId4" Type="http://schemas.openxmlformats.org/officeDocument/2006/relationships/hyperlink" Target="http://www.ncin.org.uk/item?rid=2957" TargetMode="External"/><Relationship Id="rId9" Type="http://schemas.openxmlformats.org/officeDocument/2006/relationships/hyperlink" Target="http://www.ncin.org.uk/item?rid=2962" TargetMode="External"/><Relationship Id="rId14" Type="http://schemas.openxmlformats.org/officeDocument/2006/relationships/hyperlink" Target="http://www.macmillan.org.uk/Aboutus/Ouresearchandevaluation/Ourresearchpartners/NCIN.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hyperlink" Target="http://www.ncin.org.uk/item?rid=2955" TargetMode="External"/><Relationship Id="rId7" Type="http://schemas.openxmlformats.org/officeDocument/2006/relationships/vmlDrawing" Target="../drawings/vmlDrawing2.vml"/><Relationship Id="rId2" Type="http://schemas.openxmlformats.org/officeDocument/2006/relationships/hyperlink" Target="http://www.ncin.org.uk/item?rid=2960" TargetMode="External"/><Relationship Id="rId1" Type="http://schemas.openxmlformats.org/officeDocument/2006/relationships/hyperlink" Target="http://www.ncin.org.uk/item?rid=2976" TargetMode="External"/><Relationship Id="rId6" Type="http://schemas.openxmlformats.org/officeDocument/2006/relationships/drawing" Target="../drawings/drawing3.xml"/><Relationship Id="rId5" Type="http://schemas.openxmlformats.org/officeDocument/2006/relationships/printerSettings" Target="../printerSettings/printerSettings5.bin"/><Relationship Id="rId4" Type="http://schemas.openxmlformats.org/officeDocument/2006/relationships/hyperlink" Target="http://www.ncin.org.uk/item?rid=2954"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hyperlink" Target="http://www.ncin.org.uk/item?rid=2955" TargetMode="External"/><Relationship Id="rId7" Type="http://schemas.openxmlformats.org/officeDocument/2006/relationships/vmlDrawing" Target="../drawings/vmlDrawing3.vml"/><Relationship Id="rId2" Type="http://schemas.openxmlformats.org/officeDocument/2006/relationships/hyperlink" Target="http://www.ncin.org.uk/item?rid=2960" TargetMode="External"/><Relationship Id="rId1" Type="http://schemas.openxmlformats.org/officeDocument/2006/relationships/hyperlink" Target="http://www.ncin.org.uk/item?rid=2976"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www.ncin.org.uk/item?rid=2954" TargetMode="Externa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hyperlink" Target="http://www.ncin.org.uk/item?rid=2955" TargetMode="External"/><Relationship Id="rId7" Type="http://schemas.openxmlformats.org/officeDocument/2006/relationships/vmlDrawing" Target="../drawings/vmlDrawing4.vml"/><Relationship Id="rId2" Type="http://schemas.openxmlformats.org/officeDocument/2006/relationships/hyperlink" Target="http://www.ncin.org.uk/item?rid=2960" TargetMode="External"/><Relationship Id="rId1" Type="http://schemas.openxmlformats.org/officeDocument/2006/relationships/hyperlink" Target="http://www.ncin.org.uk/item?rid=2976"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www.ncin.org.uk/item?rid=2954" TargetMode="External"/><Relationship Id="rId9"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A246"/>
  </sheetPr>
  <dimension ref="A1:M69"/>
  <sheetViews>
    <sheetView showGridLines="0" tabSelected="1" zoomScale="70" zoomScaleNormal="70" workbookViewId="0">
      <selection activeCell="C6" sqref="C6:D6"/>
    </sheetView>
  </sheetViews>
  <sheetFormatPr defaultColWidth="0" defaultRowHeight="12.75" customHeight="1" zeroHeight="1"/>
  <cols>
    <col min="1" max="1" width="3" style="8" customWidth="1"/>
    <col min="2" max="2" width="28.5703125" style="8" customWidth="1"/>
    <col min="3" max="3" width="35.85546875" style="8" customWidth="1"/>
    <col min="4" max="4" width="41.140625" style="17" customWidth="1"/>
    <col min="5" max="5" width="3.5703125" style="8" customWidth="1"/>
    <col min="6" max="6" width="14.28515625" style="8" customWidth="1"/>
    <col min="7" max="7" width="23.140625" style="8" customWidth="1"/>
    <col min="8" max="8" width="3" style="8" customWidth="1"/>
    <col min="9" max="9" width="41.140625" style="17" hidden="1" customWidth="1"/>
    <col min="10" max="10" width="3.42578125" style="8" hidden="1" customWidth="1"/>
    <col min="11" max="11" width="35.85546875" style="8" hidden="1" customWidth="1"/>
    <col min="12" max="12" width="41.140625" style="17" hidden="1" customWidth="1"/>
    <col min="13" max="13" width="9.140625" style="8" hidden="1" customWidth="1"/>
    <col min="14" max="16384" width="9.140625" style="8" hidden="1"/>
  </cols>
  <sheetData>
    <row r="1" spans="1:13" s="5" customFormat="1" ht="15">
      <c r="M1" s="7"/>
    </row>
    <row r="2" spans="1:13" s="2" customFormat="1" ht="15">
      <c r="M2" s="13"/>
    </row>
    <row r="3" spans="1:13" s="2" customFormat="1" ht="23.25">
      <c r="C3" s="163" t="s">
        <v>0</v>
      </c>
      <c r="D3" s="163"/>
      <c r="M3" s="13"/>
    </row>
    <row r="4" spans="1:13" s="2" customFormat="1" ht="23.25">
      <c r="C4" s="147"/>
      <c r="M4" s="13"/>
    </row>
    <row r="5" spans="1:13" s="2" customFormat="1" ht="23.25">
      <c r="C5" s="164" t="s">
        <v>1</v>
      </c>
      <c r="D5" s="164"/>
      <c r="M5" s="13"/>
    </row>
    <row r="6" spans="1:13" s="2" customFormat="1" ht="23.25">
      <c r="C6" s="164" t="s">
        <v>2</v>
      </c>
      <c r="D6" s="164"/>
      <c r="M6" s="13"/>
    </row>
    <row r="7" spans="1:13" s="5" customFormat="1" ht="10.5" customHeight="1">
      <c r="C7" s="20"/>
      <c r="M7" s="7"/>
    </row>
    <row r="8" spans="1:13" s="2" customFormat="1" ht="18">
      <c r="B8" s="148" t="s">
        <v>3</v>
      </c>
      <c r="M8" s="13"/>
    </row>
    <row r="9" spans="1:13" s="5" customFormat="1" ht="11.25" customHeight="1">
      <c r="C9" s="23"/>
      <c r="M9" s="7"/>
    </row>
    <row r="10" spans="1:13" s="136" customFormat="1" ht="27" customHeight="1">
      <c r="A10" s="8"/>
      <c r="D10" s="142"/>
      <c r="H10" s="8"/>
      <c r="I10" s="142"/>
      <c r="L10" s="142"/>
    </row>
    <row r="11" spans="1:13" s="136" customFormat="1" ht="27" customHeight="1">
      <c r="A11" s="8"/>
      <c r="D11" s="142"/>
      <c r="H11" s="8"/>
      <c r="I11" s="142"/>
      <c r="L11" s="142"/>
    </row>
    <row r="12" spans="1:13" s="136" customFormat="1" ht="27" customHeight="1">
      <c r="A12" s="8"/>
      <c r="D12" s="142"/>
      <c r="H12" s="8"/>
      <c r="I12" s="142"/>
      <c r="L12" s="142"/>
    </row>
    <row r="13" spans="1:13" s="136" customFormat="1" ht="27" customHeight="1">
      <c r="A13" s="8"/>
      <c r="D13" s="142"/>
      <c r="H13" s="8"/>
      <c r="I13" s="142"/>
      <c r="L13" s="142"/>
    </row>
    <row r="14" spans="1:13" s="136" customFormat="1" ht="27" customHeight="1">
      <c r="A14" s="8"/>
      <c r="D14" s="142"/>
      <c r="H14" s="8"/>
      <c r="I14" s="142"/>
      <c r="L14" s="142"/>
    </row>
    <row r="15" spans="1:13" s="136" customFormat="1" ht="27" customHeight="1">
      <c r="A15" s="8"/>
      <c r="D15" s="142"/>
      <c r="H15" s="8"/>
      <c r="I15" s="142"/>
      <c r="L15" s="142"/>
    </row>
    <row r="16" spans="1:13" s="136" customFormat="1" ht="27" customHeight="1">
      <c r="A16" s="8"/>
      <c r="D16" s="142"/>
      <c r="H16" s="8"/>
      <c r="I16" s="142"/>
      <c r="L16" s="142"/>
    </row>
    <row r="17" spans="1:12" s="136" customFormat="1" ht="27" customHeight="1">
      <c r="A17" s="8"/>
      <c r="D17" s="142"/>
      <c r="H17" s="8"/>
      <c r="I17" s="142"/>
      <c r="L17" s="142"/>
    </row>
    <row r="18" spans="1:12" s="136" customFormat="1" ht="27" customHeight="1">
      <c r="A18" s="8"/>
      <c r="D18" s="142"/>
      <c r="H18" s="8"/>
      <c r="I18" s="142"/>
      <c r="L18" s="142"/>
    </row>
    <row r="19" spans="1:12" s="136" customFormat="1" ht="27" customHeight="1">
      <c r="A19" s="8"/>
      <c r="D19" s="142"/>
      <c r="H19" s="8"/>
      <c r="I19" s="142"/>
      <c r="L19" s="142"/>
    </row>
    <row r="20" spans="1:12" s="136" customFormat="1" ht="27" customHeight="1">
      <c r="A20" s="8"/>
      <c r="D20" s="142"/>
      <c r="H20" s="8"/>
      <c r="I20" s="142"/>
      <c r="L20" s="142"/>
    </row>
    <row r="21" spans="1:12" s="136" customFormat="1" ht="27" customHeight="1">
      <c r="A21" s="8"/>
      <c r="D21" s="142"/>
      <c r="H21" s="8"/>
      <c r="I21" s="142"/>
      <c r="L21" s="142"/>
    </row>
    <row r="22" spans="1:12" s="136" customFormat="1" ht="27" customHeight="1">
      <c r="A22" s="8"/>
      <c r="D22" s="142"/>
      <c r="H22" s="8"/>
      <c r="I22" s="142"/>
      <c r="L22" s="142"/>
    </row>
    <row r="23" spans="1:12" s="136" customFormat="1" ht="57" customHeight="1">
      <c r="A23" s="8"/>
      <c r="D23" s="142"/>
      <c r="H23" s="8"/>
      <c r="I23" s="142"/>
      <c r="L23" s="142"/>
    </row>
    <row r="24" spans="1:12" s="136" customFormat="1" ht="65.25" customHeight="1">
      <c r="A24" s="8"/>
      <c r="D24" s="142"/>
      <c r="H24" s="8"/>
      <c r="I24" s="142"/>
      <c r="L24" s="142"/>
    </row>
    <row r="25" spans="1:12"/>
    <row r="26" spans="1:12" s="136" customFormat="1" ht="13.5" customHeight="1">
      <c r="A26" s="8"/>
      <c r="D26" s="142"/>
      <c r="H26" s="8"/>
      <c r="I26" s="142"/>
      <c r="L26" s="142"/>
    </row>
    <row r="27" spans="1:12" s="136" customFormat="1" ht="13.5" customHeight="1">
      <c r="A27" s="8"/>
      <c r="D27" s="142"/>
      <c r="H27" s="8"/>
      <c r="I27" s="142"/>
      <c r="L27" s="142"/>
    </row>
    <row r="28" spans="1:12" s="136" customFormat="1" ht="13.5" customHeight="1">
      <c r="A28" s="8"/>
      <c r="D28" s="142"/>
      <c r="H28" s="8"/>
      <c r="I28" s="142"/>
      <c r="L28" s="142"/>
    </row>
    <row r="29" spans="1:12" s="136" customFormat="1" ht="13.5" customHeight="1">
      <c r="A29" s="8"/>
      <c r="D29" s="142"/>
      <c r="H29" s="8"/>
      <c r="I29" s="142"/>
      <c r="L29" s="142"/>
    </row>
    <row r="30" spans="1:12" s="136" customFormat="1" ht="13.5" customHeight="1">
      <c r="A30" s="8"/>
      <c r="D30" s="142"/>
      <c r="H30" s="8"/>
      <c r="I30" s="142"/>
      <c r="L30" s="142"/>
    </row>
    <row r="31" spans="1:12" s="136" customFormat="1" ht="13.5" customHeight="1">
      <c r="A31" s="8"/>
      <c r="D31" s="142"/>
      <c r="H31" s="8"/>
      <c r="I31" s="142"/>
      <c r="L31" s="142"/>
    </row>
    <row r="32" spans="1:12" s="136" customFormat="1" ht="13.5" customHeight="1">
      <c r="A32" s="8"/>
      <c r="D32" s="142"/>
      <c r="H32" s="8"/>
      <c r="I32" s="142"/>
      <c r="L32" s="142"/>
    </row>
    <row r="33" spans="1:12" s="136" customFormat="1" ht="13.5" customHeight="1">
      <c r="A33" s="8"/>
      <c r="D33" s="142"/>
      <c r="H33" s="8"/>
      <c r="I33" s="142"/>
      <c r="L33" s="142"/>
    </row>
    <row r="34" spans="1:12" s="136" customFormat="1" ht="13.5" customHeight="1">
      <c r="A34" s="8"/>
      <c r="D34" s="142"/>
      <c r="H34" s="8"/>
      <c r="I34" s="142"/>
      <c r="L34" s="142"/>
    </row>
    <row r="35" spans="1:12" s="136" customFormat="1" ht="13.5" customHeight="1">
      <c r="A35" s="8"/>
      <c r="D35" s="142"/>
      <c r="H35" s="8"/>
      <c r="I35" s="142"/>
      <c r="L35" s="142"/>
    </row>
    <row r="36" spans="1:12" s="136" customFormat="1" ht="13.5" customHeight="1">
      <c r="A36" s="8"/>
      <c r="D36" s="142"/>
      <c r="H36" s="8"/>
      <c r="I36" s="142"/>
      <c r="L36" s="142"/>
    </row>
    <row r="37" spans="1:12" s="136" customFormat="1">
      <c r="A37" s="8"/>
      <c r="D37" s="142"/>
      <c r="H37" s="8"/>
      <c r="I37" s="142"/>
      <c r="L37" s="142"/>
    </row>
    <row r="38" spans="1:12" s="136" customFormat="1">
      <c r="A38" s="8"/>
      <c r="D38" s="142"/>
      <c r="H38" s="8"/>
      <c r="I38" s="142"/>
      <c r="L38" s="142"/>
    </row>
    <row r="39" spans="1:12" s="136" customFormat="1">
      <c r="A39" s="8"/>
      <c r="D39" s="142"/>
      <c r="H39" s="8"/>
      <c r="I39" s="142"/>
      <c r="L39" s="142"/>
    </row>
    <row r="40" spans="1:12" s="136" customFormat="1">
      <c r="A40" s="8"/>
      <c r="D40" s="142"/>
      <c r="H40" s="8"/>
      <c r="I40" s="142"/>
      <c r="L40" s="142"/>
    </row>
    <row r="41" spans="1:12" s="136" customFormat="1">
      <c r="A41" s="8"/>
      <c r="D41" s="142"/>
      <c r="H41" s="8"/>
      <c r="I41" s="142"/>
      <c r="L41" s="142"/>
    </row>
    <row r="42" spans="1:12" s="136" customFormat="1">
      <c r="A42" s="8"/>
      <c r="D42" s="142"/>
      <c r="H42" s="8"/>
      <c r="I42" s="142"/>
      <c r="L42" s="142"/>
    </row>
    <row r="43" spans="1:12" s="136" customFormat="1" ht="15">
      <c r="A43" s="8"/>
      <c r="B43" s="149" t="s">
        <v>4</v>
      </c>
      <c r="D43" s="142"/>
      <c r="H43" s="8"/>
      <c r="I43" s="142"/>
      <c r="L43" s="142"/>
    </row>
    <row r="44" spans="1:12" s="136" customFormat="1" ht="15.75">
      <c r="A44" s="8"/>
      <c r="B44" s="150" t="s">
        <v>5</v>
      </c>
      <c r="D44" s="142"/>
      <c r="H44" s="8"/>
      <c r="I44" s="142"/>
      <c r="L44" s="142"/>
    </row>
    <row r="45" spans="1:12" s="136" customFormat="1" ht="15.75">
      <c r="A45" s="8"/>
      <c r="B45" s="150" t="s">
        <v>6</v>
      </c>
      <c r="D45" s="142"/>
      <c r="H45" s="8"/>
      <c r="I45" s="142"/>
      <c r="L45" s="142"/>
    </row>
    <row r="46" spans="1:12" s="136" customFormat="1" ht="15.75">
      <c r="A46" s="8"/>
      <c r="B46" s="150" t="s">
        <v>7</v>
      </c>
      <c r="D46" s="142"/>
      <c r="H46" s="8"/>
      <c r="I46" s="142"/>
      <c r="L46" s="142"/>
    </row>
    <row r="47" spans="1:12" s="136" customFormat="1" ht="15.75">
      <c r="A47" s="8"/>
      <c r="B47" s="150" t="s">
        <v>8</v>
      </c>
      <c r="D47" s="142"/>
      <c r="H47" s="8"/>
      <c r="I47" s="142"/>
      <c r="L47" s="142"/>
    </row>
    <row r="48" spans="1:12" s="136" customFormat="1" ht="15.75">
      <c r="A48" s="8"/>
      <c r="B48" s="150" t="s">
        <v>9</v>
      </c>
      <c r="D48" s="142"/>
      <c r="H48" s="8"/>
      <c r="I48" s="142"/>
      <c r="L48" s="142"/>
    </row>
    <row r="49" spans="1:12" s="136" customFormat="1" ht="15.75">
      <c r="A49" s="8"/>
      <c r="B49" s="151" t="s">
        <v>10</v>
      </c>
      <c r="D49" s="142"/>
      <c r="H49" s="8"/>
      <c r="I49" s="142"/>
      <c r="L49" s="142"/>
    </row>
    <row r="50" spans="1:12" s="136" customFormat="1">
      <c r="A50" s="8"/>
      <c r="D50" s="142"/>
      <c r="H50" s="8"/>
      <c r="I50" s="142"/>
      <c r="L50" s="142"/>
    </row>
    <row r="51" spans="1:12" s="136" customFormat="1" ht="14.25">
      <c r="A51" s="8"/>
      <c r="B51" s="2" t="s">
        <v>11</v>
      </c>
      <c r="D51" s="142"/>
      <c r="H51" s="8"/>
      <c r="I51" s="142"/>
      <c r="L51" s="142"/>
    </row>
    <row r="52" spans="1:12" s="136" customFormat="1" ht="15">
      <c r="A52" s="8"/>
      <c r="B52" t="s">
        <v>12</v>
      </c>
      <c r="D52" s="142"/>
      <c r="H52" s="8"/>
      <c r="I52" s="142"/>
      <c r="L52" s="142"/>
    </row>
    <row r="53" spans="1:12" s="136" customFormat="1">
      <c r="A53" s="8"/>
      <c r="D53" s="142"/>
      <c r="H53" s="8"/>
      <c r="I53" s="142"/>
      <c r="L53" s="142"/>
    </row>
    <row r="54" spans="1:12"/>
    <row r="55" spans="1:12" hidden="1"/>
    <row r="57" spans="1:12" hidden="1"/>
    <row r="58" spans="1:12" hidden="1"/>
    <row r="59" spans="1:12" hidden="1"/>
    <row r="60" spans="1:12" hidden="1"/>
    <row r="61" spans="1:12" hidden="1"/>
    <row r="62" spans="1:12" hidden="1"/>
    <row r="63" spans="1:12" hidden="1"/>
    <row r="64" spans="1:12" hidden="1"/>
    <row r="65" spans="4:12" hidden="1"/>
    <row r="66" spans="4:12" hidden="1"/>
    <row r="67" spans="4:12" hidden="1">
      <c r="D67" s="8"/>
      <c r="I67" s="8"/>
      <c r="L67" s="8"/>
    </row>
    <row r="68" spans="4:12" hidden="1">
      <c r="D68" s="8"/>
      <c r="I68" s="8"/>
      <c r="L68" s="8"/>
    </row>
    <row r="69" spans="4:12" hidden="1">
      <c r="D69" s="8"/>
      <c r="I69" s="8"/>
      <c r="L69" s="8"/>
    </row>
  </sheetData>
  <mergeCells count="3">
    <mergeCell ref="C3:D3"/>
    <mergeCell ref="C5:D5"/>
    <mergeCell ref="C6:D6"/>
  </mergeCells>
  <hyperlinks>
    <hyperlink ref="B44" r:id="rId1" xr:uid="{00000000-0004-0000-0000-000000000000}"/>
    <hyperlink ref="B46" r:id="rId2" xr:uid="{00000000-0004-0000-0000-000001000000}"/>
    <hyperlink ref="B47" r:id="rId3" xr:uid="{00000000-0004-0000-0000-000002000000}"/>
    <hyperlink ref="B48" r:id="rId4" xr:uid="{00000000-0004-0000-0000-000003000000}"/>
    <hyperlink ref="B49" r:id="rId5"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1"/>
  </sheetPr>
  <dimension ref="A1:W807"/>
  <sheetViews>
    <sheetView topLeftCell="A3" zoomScale="80" zoomScaleNormal="80" workbookViewId="0">
      <selection activeCell="A26" sqref="A26"/>
    </sheetView>
  </sheetViews>
  <sheetFormatPr defaultRowHeight="15"/>
  <cols>
    <col min="1" max="1" width="74.140625" style="45" customWidth="1"/>
    <col min="2" max="2" width="9.140625" style="45"/>
    <col min="3" max="3" width="24.7109375" style="45" customWidth="1"/>
    <col min="4" max="4" width="30" style="46" customWidth="1"/>
    <col min="5" max="10" width="9.5703125" style="45" bestFit="1" customWidth="1"/>
    <col min="11" max="11" width="10.5703125" style="45" bestFit="1" customWidth="1"/>
    <col min="12" max="16384" width="9.140625" style="45"/>
  </cols>
  <sheetData>
    <row r="1" spans="1:21">
      <c r="A1" s="45">
        <v>1</v>
      </c>
      <c r="B1" s="45">
        <v>2</v>
      </c>
      <c r="C1" s="45">
        <v>3</v>
      </c>
      <c r="D1" s="46">
        <v>4</v>
      </c>
      <c r="E1" s="45">
        <v>5</v>
      </c>
      <c r="F1" s="45">
        <v>6</v>
      </c>
      <c r="G1" s="45">
        <v>7</v>
      </c>
      <c r="H1" s="45">
        <v>8</v>
      </c>
      <c r="I1" s="45">
        <v>9</v>
      </c>
      <c r="J1" s="45">
        <v>10</v>
      </c>
      <c r="K1" s="45">
        <v>11</v>
      </c>
      <c r="L1" s="45">
        <v>12</v>
      </c>
      <c r="M1" s="45">
        <v>13</v>
      </c>
      <c r="N1" s="45">
        <v>14</v>
      </c>
      <c r="O1" s="45">
        <v>15</v>
      </c>
      <c r="P1" s="45">
        <v>16</v>
      </c>
      <c r="Q1" s="45">
        <v>17</v>
      </c>
      <c r="R1" s="45">
        <v>18</v>
      </c>
      <c r="S1" s="45">
        <v>19</v>
      </c>
      <c r="T1" s="45">
        <v>20</v>
      </c>
      <c r="U1" s="45">
        <v>21</v>
      </c>
    </row>
    <row r="3" spans="1:21">
      <c r="E3" s="179" t="s">
        <v>274</v>
      </c>
      <c r="F3" s="179"/>
      <c r="G3" s="179"/>
      <c r="H3" s="179"/>
      <c r="I3" s="179"/>
      <c r="J3" s="179"/>
      <c r="K3" s="179"/>
      <c r="O3" s="179" t="s">
        <v>275</v>
      </c>
      <c r="P3" s="179"/>
      <c r="Q3" s="179"/>
      <c r="R3" s="179"/>
      <c r="S3" s="179"/>
      <c r="T3" s="179"/>
      <c r="U3" s="179"/>
    </row>
    <row r="4" spans="1:21" s="47" customFormat="1" ht="13.5" customHeight="1">
      <c r="A4" s="47" t="s">
        <v>276</v>
      </c>
      <c r="B4" s="47" t="s">
        <v>209</v>
      </c>
      <c r="C4" s="47" t="s">
        <v>468</v>
      </c>
      <c r="D4" s="48" t="s">
        <v>278</v>
      </c>
      <c r="E4" s="49" t="s">
        <v>279</v>
      </c>
      <c r="F4" s="49" t="s">
        <v>280</v>
      </c>
      <c r="G4" s="49" t="s">
        <v>281</v>
      </c>
      <c r="H4" s="49" t="s">
        <v>282</v>
      </c>
      <c r="I4" s="49" t="s">
        <v>283</v>
      </c>
      <c r="J4" s="49" t="s">
        <v>284</v>
      </c>
      <c r="K4" s="49">
        <v>20</v>
      </c>
      <c r="L4" s="49" t="s">
        <v>285</v>
      </c>
      <c r="M4" s="49" t="s">
        <v>286</v>
      </c>
      <c r="N4" s="49" t="s">
        <v>287</v>
      </c>
      <c r="O4" s="49" t="s">
        <v>279</v>
      </c>
      <c r="P4" s="49" t="s">
        <v>280</v>
      </c>
      <c r="Q4" s="49" t="s">
        <v>281</v>
      </c>
      <c r="R4" s="49" t="s">
        <v>282</v>
      </c>
      <c r="S4" s="49" t="s">
        <v>283</v>
      </c>
      <c r="T4" s="49" t="s">
        <v>284</v>
      </c>
      <c r="U4" s="49">
        <v>20</v>
      </c>
    </row>
    <row r="5" spans="1:21">
      <c r="A5" s="50" t="s">
        <v>469</v>
      </c>
      <c r="B5" s="51" t="s">
        <v>219</v>
      </c>
      <c r="C5" s="51" t="s">
        <v>216</v>
      </c>
      <c r="D5" s="53" t="s">
        <v>59</v>
      </c>
      <c r="E5" s="52">
        <v>16</v>
      </c>
      <c r="F5" s="52">
        <v>16</v>
      </c>
      <c r="G5" s="52">
        <v>44</v>
      </c>
      <c r="H5" s="52">
        <v>41</v>
      </c>
      <c r="I5" s="52">
        <v>10</v>
      </c>
      <c r="J5" s="52">
        <v>14</v>
      </c>
      <c r="K5" s="52">
        <v>141</v>
      </c>
      <c r="L5" s="45">
        <v>372800</v>
      </c>
      <c r="M5" s="45">
        <v>194510</v>
      </c>
      <c r="N5" s="45">
        <v>178290</v>
      </c>
      <c r="O5" s="57">
        <v>4.2918454935622323</v>
      </c>
      <c r="P5" s="57">
        <v>4.2918454935622323</v>
      </c>
      <c r="Q5" s="57">
        <v>11.802575107296137</v>
      </c>
      <c r="R5" s="57">
        <v>10.997854077253219</v>
      </c>
      <c r="S5" s="57">
        <v>2.6824034334763946</v>
      </c>
      <c r="T5" s="57">
        <v>3.7553648068669525</v>
      </c>
      <c r="U5" s="57">
        <v>37.821888412017167</v>
      </c>
    </row>
    <row r="6" spans="1:21">
      <c r="A6" s="50" t="s">
        <v>470</v>
      </c>
      <c r="B6" s="51" t="s">
        <v>219</v>
      </c>
      <c r="C6" s="51" t="s">
        <v>216</v>
      </c>
      <c r="D6" s="53" t="s">
        <v>63</v>
      </c>
      <c r="E6" s="52">
        <v>94</v>
      </c>
      <c r="F6" s="52">
        <v>87</v>
      </c>
      <c r="G6" s="52">
        <v>190</v>
      </c>
      <c r="H6" s="52">
        <v>206</v>
      </c>
      <c r="I6" s="52">
        <v>141</v>
      </c>
      <c r="J6" s="52">
        <v>81</v>
      </c>
      <c r="K6" s="52">
        <v>799</v>
      </c>
      <c r="L6" s="45">
        <v>372800</v>
      </c>
      <c r="M6" s="45">
        <v>194510</v>
      </c>
      <c r="N6" s="45">
        <v>178290</v>
      </c>
      <c r="O6" s="57">
        <v>25.214592274678111</v>
      </c>
      <c r="P6" s="57">
        <v>23.336909871244636</v>
      </c>
      <c r="Q6" s="57">
        <v>50.965665236051507</v>
      </c>
      <c r="R6" s="57">
        <v>55.257510729613742</v>
      </c>
      <c r="S6" s="57">
        <v>37.821888412017167</v>
      </c>
      <c r="T6" s="57">
        <v>21.7274678111588</v>
      </c>
      <c r="U6" s="57">
        <v>214.32403433476395</v>
      </c>
    </row>
    <row r="7" spans="1:21">
      <c r="A7" s="50" t="s">
        <v>471</v>
      </c>
      <c r="B7" s="51" t="s">
        <v>219</v>
      </c>
      <c r="C7" s="51" t="s">
        <v>216</v>
      </c>
      <c r="D7" s="53" t="s">
        <v>472</v>
      </c>
      <c r="E7" s="52">
        <v>24</v>
      </c>
      <c r="F7" s="52">
        <v>19</v>
      </c>
      <c r="G7" s="52">
        <v>25</v>
      </c>
      <c r="H7" s="52">
        <v>50</v>
      </c>
      <c r="I7" s="52">
        <v>27</v>
      </c>
      <c r="J7" s="52">
        <v>10</v>
      </c>
      <c r="K7" s="52">
        <v>155</v>
      </c>
      <c r="L7" s="45">
        <v>372800</v>
      </c>
      <c r="M7" s="45">
        <v>194510</v>
      </c>
      <c r="N7" s="45">
        <v>178290</v>
      </c>
      <c r="O7" s="57">
        <v>6.437768240343348</v>
      </c>
      <c r="P7" s="57">
        <v>5.0965665236051505</v>
      </c>
      <c r="Q7" s="57">
        <v>6.7060085836909868</v>
      </c>
      <c r="R7" s="57">
        <v>13.412017167381974</v>
      </c>
      <c r="S7" s="57">
        <v>7.2424892703862662</v>
      </c>
      <c r="T7" s="57">
        <v>2.6824034334763946</v>
      </c>
      <c r="U7" s="57">
        <v>41.577253218884117</v>
      </c>
    </row>
    <row r="8" spans="1:21">
      <c r="A8" s="50" t="s">
        <v>473</v>
      </c>
      <c r="B8" s="51" t="s">
        <v>219</v>
      </c>
      <c r="C8" s="51" t="s">
        <v>216</v>
      </c>
      <c r="D8" s="53" t="s">
        <v>200</v>
      </c>
      <c r="E8" s="52">
        <v>13</v>
      </c>
      <c r="F8" s="52">
        <v>9</v>
      </c>
      <c r="G8" s="52">
        <v>19</v>
      </c>
      <c r="H8" s="52">
        <v>25</v>
      </c>
      <c r="I8" s="52">
        <v>33</v>
      </c>
      <c r="J8" s="52">
        <v>32</v>
      </c>
      <c r="K8" s="52">
        <v>131</v>
      </c>
      <c r="L8" s="45">
        <v>372800</v>
      </c>
      <c r="M8" s="45">
        <v>194510</v>
      </c>
      <c r="N8" s="45">
        <v>178290</v>
      </c>
      <c r="O8" s="57">
        <v>3.4871244635193133</v>
      </c>
      <c r="P8" s="57">
        <v>2.4141630901287554</v>
      </c>
      <c r="Q8" s="57">
        <v>5.0965665236051505</v>
      </c>
      <c r="R8" s="57">
        <v>6.7060085836909868</v>
      </c>
      <c r="S8" s="57">
        <v>8.8519313304721035</v>
      </c>
      <c r="T8" s="57">
        <v>8.5836909871244647</v>
      </c>
      <c r="U8" s="57">
        <v>35.139484978540771</v>
      </c>
    </row>
    <row r="9" spans="1:21">
      <c r="A9" s="50" t="s">
        <v>474</v>
      </c>
      <c r="B9" s="51" t="s">
        <v>219</v>
      </c>
      <c r="C9" s="51" t="s">
        <v>216</v>
      </c>
      <c r="D9" s="53" t="s">
        <v>53</v>
      </c>
      <c r="E9" s="52">
        <v>362</v>
      </c>
      <c r="F9" s="52">
        <v>264</v>
      </c>
      <c r="G9" s="52">
        <v>677</v>
      </c>
      <c r="H9" s="52">
        <v>843</v>
      </c>
      <c r="I9" s="52">
        <v>635</v>
      </c>
      <c r="J9" s="52">
        <v>392</v>
      </c>
      <c r="K9" s="52">
        <v>3173</v>
      </c>
      <c r="L9" s="45">
        <v>372800</v>
      </c>
      <c r="M9" s="45">
        <v>194510</v>
      </c>
      <c r="N9" s="45">
        <v>178290</v>
      </c>
      <c r="O9" s="57">
        <v>186.10868335818211</v>
      </c>
      <c r="P9" s="57">
        <v>135.72566963138141</v>
      </c>
      <c r="Q9" s="57">
        <v>348.05408462289859</v>
      </c>
      <c r="R9" s="57">
        <v>433.39674052747932</v>
      </c>
      <c r="S9" s="57">
        <v>326.4613644542697</v>
      </c>
      <c r="T9" s="57">
        <v>201.53205490720271</v>
      </c>
      <c r="U9" s="57">
        <v>1631.278597501414</v>
      </c>
    </row>
    <row r="10" spans="1:21">
      <c r="A10" s="50" t="s">
        <v>475</v>
      </c>
      <c r="B10" s="51" t="s">
        <v>219</v>
      </c>
      <c r="C10" s="51" t="s">
        <v>216</v>
      </c>
      <c r="D10" s="53" t="s">
        <v>68</v>
      </c>
      <c r="E10" s="52">
        <v>24</v>
      </c>
      <c r="F10" s="52">
        <v>22</v>
      </c>
      <c r="G10" s="52">
        <v>40</v>
      </c>
      <c r="H10" s="52">
        <v>77</v>
      </c>
      <c r="I10" s="52">
        <v>53</v>
      </c>
      <c r="J10" s="52">
        <v>54</v>
      </c>
      <c r="K10" s="52">
        <v>270</v>
      </c>
      <c r="L10" s="45">
        <v>372800</v>
      </c>
      <c r="M10" s="45">
        <v>194510</v>
      </c>
      <c r="N10" s="45">
        <v>178290</v>
      </c>
      <c r="O10" s="57">
        <v>12.338697239216494</v>
      </c>
      <c r="P10" s="57">
        <v>11.310472469281784</v>
      </c>
      <c r="Q10" s="57">
        <v>20.564495398694156</v>
      </c>
      <c r="R10" s="57">
        <v>39.586653642486247</v>
      </c>
      <c r="S10" s="57">
        <v>27.247956403269757</v>
      </c>
      <c r="T10" s="57">
        <v>27.762068788237109</v>
      </c>
      <c r="U10" s="57">
        <v>138.81034394118552</v>
      </c>
    </row>
    <row r="11" spans="1:21">
      <c r="A11" s="50" t="s">
        <v>476</v>
      </c>
      <c r="B11" s="51" t="s">
        <v>219</v>
      </c>
      <c r="C11" s="51" t="s">
        <v>216</v>
      </c>
      <c r="D11" s="53" t="s">
        <v>292</v>
      </c>
      <c r="E11" s="52">
        <v>5</v>
      </c>
      <c r="F11" s="52">
        <v>5</v>
      </c>
      <c r="G11" s="52">
        <v>13</v>
      </c>
      <c r="H11" s="52">
        <v>19</v>
      </c>
      <c r="I11" s="52">
        <v>16</v>
      </c>
      <c r="J11" s="52">
        <v>12</v>
      </c>
      <c r="K11" s="52">
        <v>70</v>
      </c>
      <c r="L11" s="45">
        <v>372800</v>
      </c>
      <c r="M11" s="45">
        <v>194510</v>
      </c>
      <c r="N11" s="45">
        <v>178290</v>
      </c>
      <c r="O11" s="57">
        <v>1.3412017167381973</v>
      </c>
      <c r="P11" s="57">
        <v>1.3412017167381973</v>
      </c>
      <c r="Q11" s="57">
        <v>3.4871244635193133</v>
      </c>
      <c r="R11" s="57">
        <v>5.0965665236051505</v>
      </c>
      <c r="S11" s="57">
        <v>4.2918454935622323</v>
      </c>
      <c r="T11" s="57">
        <v>3.218884120171674</v>
      </c>
      <c r="U11" s="57">
        <v>18.776824034334766</v>
      </c>
    </row>
    <row r="12" spans="1:21">
      <c r="A12" s="50" t="s">
        <v>477</v>
      </c>
      <c r="B12" s="51" t="s">
        <v>219</v>
      </c>
      <c r="C12" s="51" t="s">
        <v>216</v>
      </c>
      <c r="D12" s="53" t="s">
        <v>201</v>
      </c>
      <c r="E12" s="53">
        <v>23</v>
      </c>
      <c r="F12" s="53">
        <v>17</v>
      </c>
      <c r="G12" s="53">
        <v>30</v>
      </c>
      <c r="H12" s="53">
        <v>27</v>
      </c>
      <c r="I12" s="53">
        <v>19</v>
      </c>
      <c r="J12" s="53">
        <v>6</v>
      </c>
      <c r="K12" s="53">
        <v>122</v>
      </c>
      <c r="L12" s="45">
        <v>372800</v>
      </c>
      <c r="M12" s="45">
        <v>194510</v>
      </c>
      <c r="N12" s="45">
        <v>178290</v>
      </c>
      <c r="O12" s="57">
        <v>6.1695278969957075</v>
      </c>
      <c r="P12" s="57">
        <v>4.5600858369098711</v>
      </c>
      <c r="Q12" s="57">
        <v>8.0472103004291853</v>
      </c>
      <c r="R12" s="57">
        <v>7.2424892703862662</v>
      </c>
      <c r="S12" s="57">
        <v>5.0965665236051505</v>
      </c>
      <c r="T12" s="57">
        <v>1.609442060085837</v>
      </c>
      <c r="U12" s="57">
        <v>32.725321888412019</v>
      </c>
    </row>
    <row r="13" spans="1:21">
      <c r="A13" s="50" t="s">
        <v>478</v>
      </c>
      <c r="B13" s="51" t="s">
        <v>219</v>
      </c>
      <c r="C13" s="51" t="s">
        <v>216</v>
      </c>
      <c r="D13" s="53" t="s">
        <v>150</v>
      </c>
      <c r="E13" s="53">
        <v>0</v>
      </c>
      <c r="F13" s="53">
        <v>0</v>
      </c>
      <c r="G13" s="53">
        <v>5</v>
      </c>
      <c r="H13" s="53">
        <v>0</v>
      </c>
      <c r="I13" s="53">
        <v>0</v>
      </c>
      <c r="J13" s="53">
        <v>5</v>
      </c>
      <c r="K13" s="53">
        <v>10</v>
      </c>
      <c r="L13" s="45">
        <v>372800</v>
      </c>
      <c r="M13" s="45">
        <v>194510</v>
      </c>
      <c r="N13" s="45">
        <v>178290</v>
      </c>
      <c r="O13" s="57" t="s">
        <v>297</v>
      </c>
      <c r="P13" s="57" t="s">
        <v>297</v>
      </c>
      <c r="Q13" s="57">
        <v>1.3412017167381973</v>
      </c>
      <c r="R13" s="57" t="s">
        <v>297</v>
      </c>
      <c r="S13" s="57" t="s">
        <v>297</v>
      </c>
      <c r="T13" s="57">
        <v>1.3412017167381973</v>
      </c>
      <c r="U13" s="57">
        <v>2.6824034334763946</v>
      </c>
    </row>
    <row r="14" spans="1:21">
      <c r="A14" s="50" t="s">
        <v>479</v>
      </c>
      <c r="B14" s="51" t="s">
        <v>219</v>
      </c>
      <c r="C14" s="51" t="s">
        <v>216</v>
      </c>
      <c r="D14" s="53" t="s">
        <v>94</v>
      </c>
      <c r="E14" s="53">
        <v>5</v>
      </c>
      <c r="F14" s="53">
        <v>5</v>
      </c>
      <c r="G14" s="53">
        <v>23</v>
      </c>
      <c r="H14" s="53">
        <v>29</v>
      </c>
      <c r="I14" s="53">
        <v>21</v>
      </c>
      <c r="J14" s="53">
        <v>6</v>
      </c>
      <c r="K14" s="53">
        <v>89</v>
      </c>
      <c r="L14" s="45">
        <v>372800</v>
      </c>
      <c r="M14" s="45">
        <v>194510</v>
      </c>
      <c r="N14" s="45">
        <v>178290</v>
      </c>
      <c r="O14" s="57">
        <v>1.3412017167381973</v>
      </c>
      <c r="P14" s="57">
        <v>1.3412017167381973</v>
      </c>
      <c r="Q14" s="57">
        <v>6.1695278969957075</v>
      </c>
      <c r="R14" s="57">
        <v>7.7789699570815447</v>
      </c>
      <c r="S14" s="57">
        <v>5.633047210300429</v>
      </c>
      <c r="T14" s="57">
        <v>1.609442060085837</v>
      </c>
      <c r="U14" s="57">
        <v>23.873390557939917</v>
      </c>
    </row>
    <row r="15" spans="1:21">
      <c r="A15" s="50" t="s">
        <v>480</v>
      </c>
      <c r="B15" s="53" t="s">
        <v>219</v>
      </c>
      <c r="C15" s="51" t="s">
        <v>216</v>
      </c>
      <c r="D15" s="53" t="s">
        <v>153</v>
      </c>
      <c r="E15" s="53">
        <v>5</v>
      </c>
      <c r="F15" s="53">
        <v>5</v>
      </c>
      <c r="G15" s="53">
        <v>5</v>
      </c>
      <c r="H15" s="53">
        <v>0</v>
      </c>
      <c r="I15" s="53">
        <v>0</v>
      </c>
      <c r="J15" s="53">
        <v>0</v>
      </c>
      <c r="K15" s="53">
        <v>15</v>
      </c>
      <c r="L15" s="45">
        <v>372800</v>
      </c>
      <c r="M15" s="45">
        <v>194510</v>
      </c>
      <c r="N15" s="45">
        <v>178290</v>
      </c>
      <c r="O15" s="57">
        <v>1.3412017167381973</v>
      </c>
      <c r="P15" s="57">
        <v>1.3412017167381973</v>
      </c>
      <c r="Q15" s="57">
        <v>1.3412017167381973</v>
      </c>
      <c r="R15" s="57" t="s">
        <v>297</v>
      </c>
      <c r="S15" s="57" t="s">
        <v>297</v>
      </c>
      <c r="T15" s="57" t="s">
        <v>297</v>
      </c>
      <c r="U15" s="57">
        <v>4.0236051502145926</v>
      </c>
    </row>
    <row r="16" spans="1:21">
      <c r="A16" s="50" t="s">
        <v>481</v>
      </c>
      <c r="B16" s="53" t="s">
        <v>219</v>
      </c>
      <c r="C16" s="51" t="s">
        <v>216</v>
      </c>
      <c r="D16" s="53" t="s">
        <v>154</v>
      </c>
      <c r="E16" s="53">
        <v>83</v>
      </c>
      <c r="F16" s="53">
        <v>37</v>
      </c>
      <c r="G16" s="53">
        <v>52</v>
      </c>
      <c r="H16" s="53">
        <v>26</v>
      </c>
      <c r="I16" s="53">
        <v>15</v>
      </c>
      <c r="J16" s="53">
        <v>8</v>
      </c>
      <c r="K16" s="53">
        <v>221</v>
      </c>
      <c r="L16" s="45">
        <v>372800</v>
      </c>
      <c r="M16" s="45">
        <v>194510</v>
      </c>
      <c r="N16" s="45">
        <v>178290</v>
      </c>
      <c r="O16" s="57">
        <v>22.263948497854077</v>
      </c>
      <c r="P16" s="57">
        <v>9.9248927038626604</v>
      </c>
      <c r="Q16" s="57">
        <v>13.948497854077253</v>
      </c>
      <c r="R16" s="57">
        <v>6.9742489270386265</v>
      </c>
      <c r="S16" s="57">
        <v>4.0236051502145926</v>
      </c>
      <c r="T16" s="57">
        <v>2.1459227467811162</v>
      </c>
      <c r="U16" s="57">
        <v>59.281115879828327</v>
      </c>
    </row>
    <row r="17" spans="1:21">
      <c r="A17" s="50" t="s">
        <v>482</v>
      </c>
      <c r="B17" s="53" t="s">
        <v>219</v>
      </c>
      <c r="C17" s="51" t="s">
        <v>216</v>
      </c>
      <c r="D17" s="53" t="s">
        <v>155</v>
      </c>
      <c r="E17" s="53">
        <v>46</v>
      </c>
      <c r="F17" s="53">
        <v>40</v>
      </c>
      <c r="G17" s="53">
        <v>115</v>
      </c>
      <c r="H17" s="53">
        <v>141</v>
      </c>
      <c r="I17" s="53">
        <v>103</v>
      </c>
      <c r="J17" s="53">
        <v>70</v>
      </c>
      <c r="K17" s="53">
        <v>515</v>
      </c>
      <c r="L17" s="45">
        <v>372800</v>
      </c>
      <c r="M17" s="45">
        <v>194510</v>
      </c>
      <c r="N17" s="45">
        <v>178290</v>
      </c>
      <c r="O17" s="57">
        <v>12.339055793991415</v>
      </c>
      <c r="P17" s="57">
        <v>10.729613733905579</v>
      </c>
      <c r="Q17" s="57">
        <v>30.847639484978544</v>
      </c>
      <c r="R17" s="57">
        <v>37.821888412017167</v>
      </c>
      <c r="S17" s="57">
        <v>27.628755364806871</v>
      </c>
      <c r="T17" s="57">
        <v>18.776824034334766</v>
      </c>
      <c r="U17" s="57">
        <v>138.14377682403435</v>
      </c>
    </row>
    <row r="18" spans="1:21">
      <c r="A18" s="50" t="s">
        <v>483</v>
      </c>
      <c r="B18" s="53" t="s">
        <v>219</v>
      </c>
      <c r="C18" s="51" t="s">
        <v>216</v>
      </c>
      <c r="D18" s="53" t="s">
        <v>301</v>
      </c>
      <c r="E18" s="53">
        <v>15</v>
      </c>
      <c r="F18" s="53">
        <v>10</v>
      </c>
      <c r="G18" s="53">
        <v>19</v>
      </c>
      <c r="H18" s="53">
        <v>9</v>
      </c>
      <c r="I18" s="53">
        <v>5</v>
      </c>
      <c r="J18" s="53">
        <v>0</v>
      </c>
      <c r="K18" s="53">
        <v>58</v>
      </c>
      <c r="L18" s="45">
        <v>372800</v>
      </c>
      <c r="M18" s="45">
        <v>194510</v>
      </c>
      <c r="N18" s="45">
        <v>178290</v>
      </c>
      <c r="O18" s="57">
        <v>4.0236051502145926</v>
      </c>
      <c r="P18" s="57">
        <v>2.6824034334763946</v>
      </c>
      <c r="Q18" s="57">
        <v>5.0965665236051505</v>
      </c>
      <c r="R18" s="57">
        <v>2.4141630901287554</v>
      </c>
      <c r="S18" s="57">
        <v>1.3412017167381973</v>
      </c>
      <c r="T18" s="57" t="s">
        <v>297</v>
      </c>
      <c r="U18" s="57">
        <v>15.557939914163089</v>
      </c>
    </row>
    <row r="19" spans="1:21">
      <c r="A19" s="50" t="s">
        <v>484</v>
      </c>
      <c r="B19" s="53" t="s">
        <v>219</v>
      </c>
      <c r="C19" s="51" t="s">
        <v>216</v>
      </c>
      <c r="D19" s="53" t="s">
        <v>303</v>
      </c>
      <c r="E19" s="53">
        <v>23</v>
      </c>
      <c r="F19" s="53">
        <v>24</v>
      </c>
      <c r="G19" s="53">
        <v>53</v>
      </c>
      <c r="H19" s="53">
        <v>59</v>
      </c>
      <c r="I19" s="53">
        <v>49</v>
      </c>
      <c r="J19" s="53">
        <v>22</v>
      </c>
      <c r="K19" s="53">
        <v>230</v>
      </c>
      <c r="L19" s="45">
        <v>372800</v>
      </c>
      <c r="M19" s="45">
        <v>194510</v>
      </c>
      <c r="N19" s="45">
        <v>178290</v>
      </c>
      <c r="O19" s="57">
        <v>6.1695278969957075</v>
      </c>
      <c r="P19" s="57">
        <v>6.437768240343348</v>
      </c>
      <c r="Q19" s="57">
        <v>14.216738197424892</v>
      </c>
      <c r="R19" s="57">
        <v>15.82618025751073</v>
      </c>
      <c r="S19" s="57">
        <v>13.143776824034333</v>
      </c>
      <c r="T19" s="57">
        <v>5.9012875536480687</v>
      </c>
      <c r="U19" s="57">
        <v>61.695278969957087</v>
      </c>
    </row>
    <row r="20" spans="1:21">
      <c r="A20" s="50" t="s">
        <v>485</v>
      </c>
      <c r="B20" s="53" t="s">
        <v>219</v>
      </c>
      <c r="C20" s="51" t="s">
        <v>216</v>
      </c>
      <c r="D20" s="53" t="s">
        <v>127</v>
      </c>
      <c r="E20" s="53">
        <v>13</v>
      </c>
      <c r="F20" s="53">
        <v>10</v>
      </c>
      <c r="G20" s="53">
        <v>11</v>
      </c>
      <c r="H20" s="53">
        <v>7</v>
      </c>
      <c r="I20" s="53">
        <v>7</v>
      </c>
      <c r="J20" s="53">
        <v>5</v>
      </c>
      <c r="K20" s="53">
        <v>53</v>
      </c>
      <c r="L20" s="45">
        <v>372800</v>
      </c>
      <c r="M20" s="45">
        <v>194510</v>
      </c>
      <c r="N20" s="45">
        <v>178290</v>
      </c>
      <c r="O20" s="57">
        <v>3.4871244635193133</v>
      </c>
      <c r="P20" s="57">
        <v>2.6824034334763946</v>
      </c>
      <c r="Q20" s="57">
        <v>2.9506437768240343</v>
      </c>
      <c r="R20" s="57">
        <v>1.8776824034334763</v>
      </c>
      <c r="S20" s="57">
        <v>1.8776824034334763</v>
      </c>
      <c r="T20" s="57">
        <v>1.3412017167381973</v>
      </c>
      <c r="U20" s="57">
        <v>14.216738197424892</v>
      </c>
    </row>
    <row r="21" spans="1:21">
      <c r="A21" s="50" t="s">
        <v>486</v>
      </c>
      <c r="B21" s="53" t="s">
        <v>219</v>
      </c>
      <c r="C21" s="51" t="s">
        <v>216</v>
      </c>
      <c r="D21" s="53" t="s">
        <v>131</v>
      </c>
      <c r="E21" s="53">
        <v>42</v>
      </c>
      <c r="F21" s="53">
        <v>30</v>
      </c>
      <c r="G21" s="53">
        <v>66</v>
      </c>
      <c r="H21" s="53">
        <v>56</v>
      </c>
      <c r="I21" s="53">
        <v>48</v>
      </c>
      <c r="J21" s="53">
        <v>38</v>
      </c>
      <c r="K21" s="53">
        <v>280</v>
      </c>
      <c r="L21" s="45">
        <v>372800</v>
      </c>
      <c r="M21" s="45">
        <v>194510</v>
      </c>
      <c r="N21" s="45">
        <v>178290</v>
      </c>
      <c r="O21" s="57">
        <v>21.592720168628862</v>
      </c>
      <c r="P21" s="57">
        <v>15.423371549020615</v>
      </c>
      <c r="Q21" s="57">
        <v>33.931417407845352</v>
      </c>
      <c r="R21" s="57">
        <v>28.790293558171815</v>
      </c>
      <c r="S21" s="57">
        <v>24.677394478432987</v>
      </c>
      <c r="T21" s="57">
        <v>19.536270628759446</v>
      </c>
      <c r="U21" s="57">
        <v>143.95146779085908</v>
      </c>
    </row>
    <row r="22" spans="1:21">
      <c r="A22" s="50" t="s">
        <v>487</v>
      </c>
      <c r="B22" s="53" t="s">
        <v>219</v>
      </c>
      <c r="C22" s="51" t="s">
        <v>216</v>
      </c>
      <c r="D22" s="53" t="s">
        <v>160</v>
      </c>
      <c r="E22" s="53">
        <v>9</v>
      </c>
      <c r="F22" s="53">
        <v>0</v>
      </c>
      <c r="G22" s="53">
        <v>5</v>
      </c>
      <c r="H22" s="53">
        <v>0</v>
      </c>
      <c r="I22" s="53">
        <v>0</v>
      </c>
      <c r="J22" s="53">
        <v>0</v>
      </c>
      <c r="K22" s="53">
        <v>14</v>
      </c>
      <c r="L22" s="45">
        <v>372800</v>
      </c>
      <c r="M22" s="45">
        <v>194510</v>
      </c>
      <c r="N22" s="45">
        <v>178290</v>
      </c>
      <c r="O22" s="57">
        <v>2.4141630901287554</v>
      </c>
      <c r="P22" s="57" t="s">
        <v>297</v>
      </c>
      <c r="Q22" s="57">
        <v>1.3412017167381973</v>
      </c>
      <c r="R22" s="57" t="s">
        <v>297</v>
      </c>
      <c r="S22" s="57" t="s">
        <v>297</v>
      </c>
      <c r="T22" s="57" t="s">
        <v>297</v>
      </c>
      <c r="U22" s="57">
        <v>3.7553648068669525</v>
      </c>
    </row>
    <row r="23" spans="1:21">
      <c r="A23" s="50" t="s">
        <v>488</v>
      </c>
      <c r="B23" s="53" t="s">
        <v>219</v>
      </c>
      <c r="C23" s="51" t="s">
        <v>216</v>
      </c>
      <c r="D23" s="53" t="s">
        <v>141</v>
      </c>
      <c r="E23" s="53">
        <v>19</v>
      </c>
      <c r="F23" s="53">
        <v>0</v>
      </c>
      <c r="G23" s="53">
        <v>5</v>
      </c>
      <c r="H23" s="53">
        <v>11</v>
      </c>
      <c r="I23" s="53">
        <v>10</v>
      </c>
      <c r="J23" s="53">
        <v>5</v>
      </c>
      <c r="K23" s="53">
        <v>50</v>
      </c>
      <c r="L23" s="45">
        <v>372800</v>
      </c>
      <c r="M23" s="45">
        <v>194510</v>
      </c>
      <c r="N23" s="45">
        <v>178290</v>
      </c>
      <c r="O23" s="57">
        <v>5.0965665236051505</v>
      </c>
      <c r="P23" s="57" t="s">
        <v>297</v>
      </c>
      <c r="Q23" s="57">
        <v>1.3412017167381973</v>
      </c>
      <c r="R23" s="57">
        <v>2.9506437768240343</v>
      </c>
      <c r="S23" s="57">
        <v>2.6824034334763946</v>
      </c>
      <c r="T23" s="57">
        <v>1.3412017167381973</v>
      </c>
      <c r="U23" s="57">
        <v>13.412017167381974</v>
      </c>
    </row>
    <row r="24" spans="1:21">
      <c r="A24" s="50" t="s">
        <v>489</v>
      </c>
      <c r="B24" s="53" t="s">
        <v>214</v>
      </c>
      <c r="C24" s="51" t="s">
        <v>216</v>
      </c>
      <c r="D24" s="53" t="s">
        <v>59</v>
      </c>
      <c r="E24" s="53">
        <v>13</v>
      </c>
      <c r="F24" s="53">
        <v>13</v>
      </c>
      <c r="G24" s="53">
        <v>19</v>
      </c>
      <c r="H24" s="53">
        <v>44</v>
      </c>
      <c r="I24" s="53">
        <v>20</v>
      </c>
      <c r="J24" s="53">
        <v>8</v>
      </c>
      <c r="K24" s="53">
        <v>117</v>
      </c>
      <c r="L24" s="45">
        <v>372800</v>
      </c>
      <c r="M24" s="45">
        <v>194510</v>
      </c>
      <c r="N24" s="45">
        <v>178290</v>
      </c>
      <c r="O24" s="57">
        <v>3.4871244635193133</v>
      </c>
      <c r="P24" s="57">
        <v>3.4871244635193133</v>
      </c>
      <c r="Q24" s="57">
        <v>5.0965665236051505</v>
      </c>
      <c r="R24" s="57">
        <v>11.802575107296137</v>
      </c>
      <c r="S24" s="57">
        <v>5.3648068669527893</v>
      </c>
      <c r="T24" s="57">
        <v>2.1459227467811162</v>
      </c>
      <c r="U24" s="57">
        <v>31.384120171673818</v>
      </c>
    </row>
    <row r="25" spans="1:21">
      <c r="A25" s="50" t="s">
        <v>490</v>
      </c>
      <c r="B25" s="53" t="s">
        <v>214</v>
      </c>
      <c r="C25" s="51" t="s">
        <v>216</v>
      </c>
      <c r="D25" s="53" t="s">
        <v>63</v>
      </c>
      <c r="E25" s="53">
        <v>131</v>
      </c>
      <c r="F25" s="53">
        <v>127</v>
      </c>
      <c r="G25" s="53">
        <v>244</v>
      </c>
      <c r="H25" s="53">
        <v>250</v>
      </c>
      <c r="I25" s="53">
        <v>135</v>
      </c>
      <c r="J25" s="53">
        <v>59</v>
      </c>
      <c r="K25" s="53">
        <v>946</v>
      </c>
      <c r="L25" s="45">
        <v>372800</v>
      </c>
      <c r="M25" s="45">
        <v>194510</v>
      </c>
      <c r="N25" s="45">
        <v>178290</v>
      </c>
      <c r="O25" s="57">
        <v>35.139484978540771</v>
      </c>
      <c r="P25" s="57">
        <v>34.066523605150216</v>
      </c>
      <c r="Q25" s="57">
        <v>65.450643776824037</v>
      </c>
      <c r="R25" s="57">
        <v>67.060085836909877</v>
      </c>
      <c r="S25" s="57">
        <v>36.212446351931327</v>
      </c>
      <c r="T25" s="57">
        <v>15.82618025751073</v>
      </c>
      <c r="U25" s="57">
        <v>253.75536480686696</v>
      </c>
    </row>
    <row r="26" spans="1:21">
      <c r="A26" s="50" t="s">
        <v>491</v>
      </c>
      <c r="B26" s="53" t="s">
        <v>214</v>
      </c>
      <c r="C26" s="51" t="s">
        <v>216</v>
      </c>
      <c r="D26" s="53" t="s">
        <v>472</v>
      </c>
      <c r="E26" s="53">
        <v>64</v>
      </c>
      <c r="F26" s="53">
        <v>40</v>
      </c>
      <c r="G26" s="53">
        <v>92</v>
      </c>
      <c r="H26" s="53">
        <v>115</v>
      </c>
      <c r="I26" s="53">
        <v>57</v>
      </c>
      <c r="J26" s="53">
        <v>28</v>
      </c>
      <c r="K26" s="53">
        <v>396</v>
      </c>
      <c r="L26" s="45">
        <v>372800</v>
      </c>
      <c r="M26" s="45">
        <v>194510</v>
      </c>
      <c r="N26" s="45">
        <v>178290</v>
      </c>
      <c r="O26" s="57">
        <v>17.167381974248929</v>
      </c>
      <c r="P26" s="57">
        <v>10.729613733905579</v>
      </c>
      <c r="Q26" s="57">
        <v>24.67811158798283</v>
      </c>
      <c r="R26" s="57">
        <v>30.847639484978544</v>
      </c>
      <c r="S26" s="57">
        <v>15.289699570815451</v>
      </c>
      <c r="T26" s="57">
        <v>7.510729613733905</v>
      </c>
      <c r="U26" s="57">
        <v>106.22317596566523</v>
      </c>
    </row>
    <row r="27" spans="1:21">
      <c r="A27" s="50" t="s">
        <v>492</v>
      </c>
      <c r="B27" s="53" t="s">
        <v>214</v>
      </c>
      <c r="C27" s="51" t="s">
        <v>216</v>
      </c>
      <c r="D27" s="53" t="s">
        <v>200</v>
      </c>
      <c r="E27" s="53">
        <v>34</v>
      </c>
      <c r="F27" s="53">
        <v>27</v>
      </c>
      <c r="G27" s="53">
        <v>55</v>
      </c>
      <c r="H27" s="53">
        <v>69</v>
      </c>
      <c r="I27" s="53">
        <v>51</v>
      </c>
      <c r="J27" s="53">
        <v>52</v>
      </c>
      <c r="K27" s="53">
        <v>288</v>
      </c>
      <c r="L27" s="45">
        <v>372800</v>
      </c>
      <c r="M27" s="45">
        <v>194510</v>
      </c>
      <c r="N27" s="45">
        <v>178290</v>
      </c>
      <c r="O27" s="57">
        <v>9.1201716738197423</v>
      </c>
      <c r="P27" s="57">
        <v>7.2424892703862662</v>
      </c>
      <c r="Q27" s="57">
        <v>14.753218884120171</v>
      </c>
      <c r="R27" s="57">
        <v>18.508583690987123</v>
      </c>
      <c r="S27" s="57">
        <v>13.680257510729614</v>
      </c>
      <c r="T27" s="57">
        <v>13.948497854077253</v>
      </c>
      <c r="U27" s="57">
        <v>77.253218884120173</v>
      </c>
    </row>
    <row r="28" spans="1:21">
      <c r="A28" s="50" t="s">
        <v>493</v>
      </c>
      <c r="B28" s="53" t="s">
        <v>214</v>
      </c>
      <c r="C28" s="51" t="s">
        <v>216</v>
      </c>
      <c r="D28" s="53" t="s">
        <v>292</v>
      </c>
      <c r="E28" s="53">
        <v>5</v>
      </c>
      <c r="F28" s="53">
        <v>5</v>
      </c>
      <c r="G28" s="53">
        <v>18</v>
      </c>
      <c r="H28" s="53">
        <v>11</v>
      </c>
      <c r="I28" s="53">
        <v>19</v>
      </c>
      <c r="J28" s="53">
        <v>15</v>
      </c>
      <c r="K28" s="53">
        <v>73</v>
      </c>
      <c r="L28" s="45">
        <v>372800</v>
      </c>
      <c r="M28" s="45">
        <v>194510</v>
      </c>
      <c r="N28" s="45">
        <v>178290</v>
      </c>
      <c r="O28" s="57">
        <v>1.3412017167381973</v>
      </c>
      <c r="P28" s="57">
        <v>1.3412017167381973</v>
      </c>
      <c r="Q28" s="57">
        <v>4.8283261802575108</v>
      </c>
      <c r="R28" s="57">
        <v>2.9506437768240343</v>
      </c>
      <c r="S28" s="57">
        <v>5.0965665236051505</v>
      </c>
      <c r="T28" s="57">
        <v>4.0236051502145926</v>
      </c>
      <c r="U28" s="57">
        <v>19.581545064377682</v>
      </c>
    </row>
    <row r="29" spans="1:21">
      <c r="A29" s="50" t="s">
        <v>494</v>
      </c>
      <c r="B29" s="53" t="s">
        <v>214</v>
      </c>
      <c r="C29" s="51" t="s">
        <v>216</v>
      </c>
      <c r="D29" s="53" t="s">
        <v>201</v>
      </c>
      <c r="E29" s="53">
        <v>25</v>
      </c>
      <c r="F29" s="53">
        <v>19</v>
      </c>
      <c r="G29" s="53">
        <v>52</v>
      </c>
      <c r="H29" s="53">
        <v>47</v>
      </c>
      <c r="I29" s="53">
        <v>26</v>
      </c>
      <c r="J29" s="53">
        <v>18</v>
      </c>
      <c r="K29" s="53">
        <v>187</v>
      </c>
      <c r="L29" s="45">
        <v>372800</v>
      </c>
      <c r="M29" s="45">
        <v>194510</v>
      </c>
      <c r="N29" s="45">
        <v>178290</v>
      </c>
      <c r="O29" s="57">
        <v>6.7060085836909868</v>
      </c>
      <c r="P29" s="57">
        <v>5.0965665236051505</v>
      </c>
      <c r="Q29" s="57">
        <v>13.948497854077253</v>
      </c>
      <c r="R29" s="57">
        <v>12.607296137339056</v>
      </c>
      <c r="S29" s="57">
        <v>6.9742489270386265</v>
      </c>
      <c r="T29" s="57">
        <v>4.8283261802575108</v>
      </c>
      <c r="U29" s="57">
        <v>50.160944206008587</v>
      </c>
    </row>
    <row r="30" spans="1:21">
      <c r="A30" s="50" t="s">
        <v>495</v>
      </c>
      <c r="B30" s="53" t="s">
        <v>214</v>
      </c>
      <c r="C30" s="51" t="s">
        <v>216</v>
      </c>
      <c r="D30" s="53" t="s">
        <v>150</v>
      </c>
      <c r="E30" s="53">
        <v>7</v>
      </c>
      <c r="F30" s="53">
        <v>0</v>
      </c>
      <c r="G30" s="53">
        <v>7</v>
      </c>
      <c r="H30" s="53">
        <v>5</v>
      </c>
      <c r="I30" s="53">
        <v>5</v>
      </c>
      <c r="J30" s="53">
        <v>0</v>
      </c>
      <c r="K30" s="53">
        <v>24</v>
      </c>
      <c r="L30" s="45">
        <v>372800</v>
      </c>
      <c r="M30" s="45">
        <v>194510</v>
      </c>
      <c r="N30" s="45">
        <v>178290</v>
      </c>
      <c r="O30" s="57">
        <v>1.8776824034334763</v>
      </c>
      <c r="P30" s="57" t="s">
        <v>297</v>
      </c>
      <c r="Q30" s="57">
        <v>1.8776824034334763</v>
      </c>
      <c r="R30" s="57">
        <v>1.3412017167381973</v>
      </c>
      <c r="S30" s="57">
        <v>1.3412017167381973</v>
      </c>
      <c r="T30" s="57" t="s">
        <v>297</v>
      </c>
      <c r="U30" s="57">
        <v>6.437768240343348</v>
      </c>
    </row>
    <row r="31" spans="1:21">
      <c r="A31" s="50" t="s">
        <v>496</v>
      </c>
      <c r="B31" s="53" t="s">
        <v>214</v>
      </c>
      <c r="C31" s="51" t="s">
        <v>216</v>
      </c>
      <c r="D31" s="53" t="s">
        <v>94</v>
      </c>
      <c r="E31" s="53">
        <v>10</v>
      </c>
      <c r="F31" s="53">
        <v>13</v>
      </c>
      <c r="G31" s="53">
        <v>25</v>
      </c>
      <c r="H31" s="53">
        <v>35</v>
      </c>
      <c r="I31" s="53">
        <v>24</v>
      </c>
      <c r="J31" s="53">
        <v>6</v>
      </c>
      <c r="K31" s="53">
        <v>113</v>
      </c>
      <c r="L31" s="45">
        <v>372800</v>
      </c>
      <c r="M31" s="45">
        <v>194510</v>
      </c>
      <c r="N31" s="45">
        <v>178290</v>
      </c>
      <c r="O31" s="57">
        <v>2.6824034334763946</v>
      </c>
      <c r="P31" s="57">
        <v>3.4871244635193133</v>
      </c>
      <c r="Q31" s="57">
        <v>6.7060085836909868</v>
      </c>
      <c r="R31" s="57">
        <v>9.3884120171673828</v>
      </c>
      <c r="S31" s="57">
        <v>6.437768240343348</v>
      </c>
      <c r="T31" s="57">
        <v>1.609442060085837</v>
      </c>
      <c r="U31" s="57">
        <v>30.311158798283262</v>
      </c>
    </row>
    <row r="32" spans="1:21">
      <c r="A32" s="50" t="s">
        <v>497</v>
      </c>
      <c r="B32" s="51" t="s">
        <v>214</v>
      </c>
      <c r="C32" s="51" t="s">
        <v>216</v>
      </c>
      <c r="D32" s="53" t="s">
        <v>153</v>
      </c>
      <c r="E32" s="52">
        <v>9</v>
      </c>
      <c r="F32" s="52">
        <v>6</v>
      </c>
      <c r="G32" s="52">
        <v>5</v>
      </c>
      <c r="H32" s="52">
        <v>5</v>
      </c>
      <c r="I32" s="52">
        <v>0</v>
      </c>
      <c r="J32" s="52">
        <v>0</v>
      </c>
      <c r="K32" s="52">
        <v>25</v>
      </c>
      <c r="L32" s="45">
        <v>372800</v>
      </c>
      <c r="M32" s="45">
        <v>194510</v>
      </c>
      <c r="N32" s="45">
        <v>178290</v>
      </c>
      <c r="O32" s="57">
        <v>2.4141630901287554</v>
      </c>
      <c r="P32" s="57">
        <v>1.609442060085837</v>
      </c>
      <c r="Q32" s="57">
        <v>1.3412017167381973</v>
      </c>
      <c r="R32" s="57">
        <v>1.3412017167381973</v>
      </c>
      <c r="S32" s="57" t="s">
        <v>297</v>
      </c>
      <c r="T32" s="57" t="s">
        <v>297</v>
      </c>
      <c r="U32" s="57">
        <v>6.7060085836909868</v>
      </c>
    </row>
    <row r="33" spans="1:21">
      <c r="A33" s="50" t="s">
        <v>498</v>
      </c>
      <c r="B33" s="51" t="s">
        <v>214</v>
      </c>
      <c r="C33" s="51" t="s">
        <v>216</v>
      </c>
      <c r="D33" s="53" t="s">
        <v>154</v>
      </c>
      <c r="E33" s="52">
        <v>82</v>
      </c>
      <c r="F33" s="52">
        <v>42</v>
      </c>
      <c r="G33" s="52">
        <v>52</v>
      </c>
      <c r="H33" s="52">
        <v>33</v>
      </c>
      <c r="I33" s="52">
        <v>18</v>
      </c>
      <c r="J33" s="52">
        <v>14</v>
      </c>
      <c r="K33" s="52">
        <v>241</v>
      </c>
      <c r="L33" s="45">
        <v>372800</v>
      </c>
      <c r="M33" s="45">
        <v>194510</v>
      </c>
      <c r="N33" s="45">
        <v>178290</v>
      </c>
      <c r="O33" s="57">
        <v>21.995708154506438</v>
      </c>
      <c r="P33" s="57">
        <v>11.266094420600858</v>
      </c>
      <c r="Q33" s="57">
        <v>13.948497854077253</v>
      </c>
      <c r="R33" s="57">
        <v>8.8519313304721035</v>
      </c>
      <c r="S33" s="57">
        <v>4.8283261802575108</v>
      </c>
      <c r="T33" s="57">
        <v>3.7553648068669525</v>
      </c>
      <c r="U33" s="57">
        <v>64.64592274678111</v>
      </c>
    </row>
    <row r="34" spans="1:21">
      <c r="A34" s="50" t="s">
        <v>499</v>
      </c>
      <c r="B34" s="51" t="s">
        <v>214</v>
      </c>
      <c r="C34" s="51" t="s">
        <v>216</v>
      </c>
      <c r="D34" s="53" t="s">
        <v>98</v>
      </c>
      <c r="E34" s="52">
        <v>30</v>
      </c>
      <c r="F34" s="52">
        <v>39</v>
      </c>
      <c r="G34" s="52">
        <v>81</v>
      </c>
      <c r="H34" s="52">
        <v>92</v>
      </c>
      <c r="I34" s="52">
        <v>61</v>
      </c>
      <c r="J34" s="52">
        <v>38</v>
      </c>
      <c r="K34" s="52">
        <v>341</v>
      </c>
      <c r="L34" s="45">
        <v>372800</v>
      </c>
      <c r="M34" s="45">
        <v>194510</v>
      </c>
      <c r="N34" s="45">
        <v>178290</v>
      </c>
      <c r="O34" s="57">
        <v>8.0472103004291853</v>
      </c>
      <c r="P34" s="57">
        <v>10.46137339055794</v>
      </c>
      <c r="Q34" s="57">
        <v>21.7274678111588</v>
      </c>
      <c r="R34" s="57">
        <v>24.67811158798283</v>
      </c>
      <c r="S34" s="57">
        <v>16.362660944206009</v>
      </c>
      <c r="T34" s="57">
        <v>10.193133047210301</v>
      </c>
      <c r="U34" s="57">
        <v>91.469957081545061</v>
      </c>
    </row>
    <row r="35" spans="1:21">
      <c r="A35" s="50" t="s">
        <v>500</v>
      </c>
      <c r="B35" s="51" t="s">
        <v>214</v>
      </c>
      <c r="C35" s="51" t="s">
        <v>216</v>
      </c>
      <c r="D35" s="53" t="s">
        <v>301</v>
      </c>
      <c r="E35" s="52">
        <v>19</v>
      </c>
      <c r="F35" s="52">
        <v>12</v>
      </c>
      <c r="G35" s="52">
        <v>16</v>
      </c>
      <c r="H35" s="52">
        <v>15</v>
      </c>
      <c r="I35" s="52">
        <v>5</v>
      </c>
      <c r="J35" s="52">
        <v>5</v>
      </c>
      <c r="K35" s="52">
        <v>72</v>
      </c>
      <c r="L35" s="45">
        <v>372800</v>
      </c>
      <c r="M35" s="45">
        <v>194510</v>
      </c>
      <c r="N35" s="45">
        <v>178290</v>
      </c>
      <c r="O35" s="57">
        <v>5.0965665236051505</v>
      </c>
      <c r="P35" s="57">
        <v>3.218884120171674</v>
      </c>
      <c r="Q35" s="57">
        <v>4.2918454935622323</v>
      </c>
      <c r="R35" s="57">
        <v>4.0236051502145926</v>
      </c>
      <c r="S35" s="57">
        <v>1.3412017167381973</v>
      </c>
      <c r="T35" s="57">
        <v>1.3412017167381973</v>
      </c>
      <c r="U35" s="57">
        <v>19.313304721030043</v>
      </c>
    </row>
    <row r="36" spans="1:21">
      <c r="A36" s="50" t="s">
        <v>501</v>
      </c>
      <c r="B36" s="51" t="s">
        <v>214</v>
      </c>
      <c r="C36" s="51" t="s">
        <v>216</v>
      </c>
      <c r="D36" s="53" t="s">
        <v>303</v>
      </c>
      <c r="E36" s="52">
        <v>30</v>
      </c>
      <c r="F36" s="52">
        <v>20</v>
      </c>
      <c r="G36" s="52">
        <v>55</v>
      </c>
      <c r="H36" s="52">
        <v>70</v>
      </c>
      <c r="I36" s="52">
        <v>33</v>
      </c>
      <c r="J36" s="52">
        <v>24</v>
      </c>
      <c r="K36" s="52">
        <v>232</v>
      </c>
      <c r="L36" s="45">
        <v>372800</v>
      </c>
      <c r="M36" s="45">
        <v>194510</v>
      </c>
      <c r="N36" s="45">
        <v>178290</v>
      </c>
      <c r="O36" s="57">
        <v>8.0472103004291853</v>
      </c>
      <c r="P36" s="57">
        <v>5.3648068669527893</v>
      </c>
      <c r="Q36" s="57">
        <v>14.753218884120171</v>
      </c>
      <c r="R36" s="57">
        <v>18.776824034334766</v>
      </c>
      <c r="S36" s="57">
        <v>8.8519313304721035</v>
      </c>
      <c r="T36" s="57">
        <v>6.437768240343348</v>
      </c>
      <c r="U36" s="57">
        <v>62.231759656652358</v>
      </c>
    </row>
    <row r="37" spans="1:21">
      <c r="A37" s="50" t="s">
        <v>502</v>
      </c>
      <c r="B37" s="51" t="s">
        <v>214</v>
      </c>
      <c r="C37" s="51" t="s">
        <v>216</v>
      </c>
      <c r="D37" s="53" t="s">
        <v>127</v>
      </c>
      <c r="E37" s="52">
        <v>34</v>
      </c>
      <c r="F37" s="52">
        <v>17</v>
      </c>
      <c r="G37" s="52">
        <v>15</v>
      </c>
      <c r="H37" s="52">
        <v>22</v>
      </c>
      <c r="I37" s="52">
        <v>8</v>
      </c>
      <c r="J37" s="52">
        <v>0</v>
      </c>
      <c r="K37" s="52">
        <v>96</v>
      </c>
      <c r="L37" s="45">
        <v>372800</v>
      </c>
      <c r="M37" s="45">
        <v>194510</v>
      </c>
      <c r="N37" s="45">
        <v>178290</v>
      </c>
      <c r="O37" s="57">
        <v>9.1201716738197423</v>
      </c>
      <c r="P37" s="57">
        <v>4.5600858369098711</v>
      </c>
      <c r="Q37" s="57">
        <v>4.0236051502145926</v>
      </c>
      <c r="R37" s="57">
        <v>5.9012875536480687</v>
      </c>
      <c r="S37" s="57">
        <v>2.1459227467811162</v>
      </c>
      <c r="T37" s="57" t="s">
        <v>297</v>
      </c>
      <c r="U37" s="57">
        <v>25.751072961373392</v>
      </c>
    </row>
    <row r="38" spans="1:21">
      <c r="A38" s="50" t="s">
        <v>503</v>
      </c>
      <c r="B38" s="51" t="s">
        <v>214</v>
      </c>
      <c r="C38" s="51" t="s">
        <v>216</v>
      </c>
      <c r="D38" s="53" t="s">
        <v>160</v>
      </c>
      <c r="E38" s="52">
        <v>12</v>
      </c>
      <c r="F38" s="52">
        <v>5</v>
      </c>
      <c r="G38" s="52">
        <v>0</v>
      </c>
      <c r="H38" s="52">
        <v>0</v>
      </c>
      <c r="I38" s="52">
        <v>0</v>
      </c>
      <c r="J38" s="52">
        <v>0</v>
      </c>
      <c r="K38" s="52">
        <v>17</v>
      </c>
      <c r="L38" s="45">
        <v>372800</v>
      </c>
      <c r="M38" s="45">
        <v>194510</v>
      </c>
      <c r="N38" s="45">
        <v>178290</v>
      </c>
      <c r="O38" s="57">
        <v>3.218884120171674</v>
      </c>
      <c r="P38" s="57">
        <v>1.3412017167381973</v>
      </c>
      <c r="Q38" s="57" t="s">
        <v>297</v>
      </c>
      <c r="R38" s="57" t="s">
        <v>297</v>
      </c>
      <c r="S38" s="57" t="s">
        <v>297</v>
      </c>
      <c r="T38" s="57" t="s">
        <v>297</v>
      </c>
      <c r="U38" s="57">
        <v>4.5600858369098711</v>
      </c>
    </row>
    <row r="39" spans="1:21">
      <c r="A39" s="50" t="s">
        <v>504</v>
      </c>
      <c r="B39" s="51" t="s">
        <v>214</v>
      </c>
      <c r="C39" s="51" t="s">
        <v>216</v>
      </c>
      <c r="D39" s="53" t="s">
        <v>163</v>
      </c>
      <c r="E39" s="53">
        <v>221</v>
      </c>
      <c r="F39" s="53">
        <v>201</v>
      </c>
      <c r="G39" s="53">
        <v>489</v>
      </c>
      <c r="H39" s="53">
        <v>552</v>
      </c>
      <c r="I39" s="53">
        <v>153</v>
      </c>
      <c r="J39" s="53">
        <v>25</v>
      </c>
      <c r="K39" s="53">
        <v>1641</v>
      </c>
      <c r="L39" s="45">
        <v>372800</v>
      </c>
      <c r="M39" s="45">
        <v>194510</v>
      </c>
      <c r="N39" s="45">
        <v>178290</v>
      </c>
      <c r="O39" s="57">
        <v>123.95535363733245</v>
      </c>
      <c r="P39" s="57">
        <v>112.7376745751304</v>
      </c>
      <c r="Q39" s="57">
        <v>274.27225307083967</v>
      </c>
      <c r="R39" s="57">
        <v>309.60794211677603</v>
      </c>
      <c r="S39" s="57">
        <v>85.815244825845539</v>
      </c>
      <c r="T39" s="57">
        <v>14.022098827752538</v>
      </c>
      <c r="U39" s="57">
        <v>920.41056705367657</v>
      </c>
    </row>
    <row r="40" spans="1:21">
      <c r="A40" s="50" t="s">
        <v>505</v>
      </c>
      <c r="B40" s="51" t="s">
        <v>214</v>
      </c>
      <c r="C40" s="51" t="s">
        <v>216</v>
      </c>
      <c r="D40" s="53" t="s">
        <v>141</v>
      </c>
      <c r="E40" s="53">
        <v>23</v>
      </c>
      <c r="F40" s="53">
        <v>14</v>
      </c>
      <c r="G40" s="53">
        <v>19</v>
      </c>
      <c r="H40" s="53">
        <v>21</v>
      </c>
      <c r="I40" s="53">
        <v>10</v>
      </c>
      <c r="J40" s="53">
        <v>0</v>
      </c>
      <c r="K40" s="53">
        <v>87</v>
      </c>
      <c r="L40" s="45">
        <v>372800</v>
      </c>
      <c r="M40" s="45">
        <v>194510</v>
      </c>
      <c r="N40" s="45">
        <v>178290</v>
      </c>
      <c r="O40" s="57">
        <v>6.1695278969957075</v>
      </c>
      <c r="P40" s="57">
        <v>3.7553648068669525</v>
      </c>
      <c r="Q40" s="57">
        <v>5.0965665236051505</v>
      </c>
      <c r="R40" s="57">
        <v>5.633047210300429</v>
      </c>
      <c r="S40" s="57">
        <v>2.6824034334763946</v>
      </c>
      <c r="T40" s="57" t="s">
        <v>297</v>
      </c>
      <c r="U40" s="57">
        <v>23.336909871244636</v>
      </c>
    </row>
    <row r="41" spans="1:21">
      <c r="A41" s="50" t="s">
        <v>506</v>
      </c>
      <c r="B41" s="51" t="s">
        <v>219</v>
      </c>
      <c r="C41" s="51" t="s">
        <v>221</v>
      </c>
      <c r="D41" s="53" t="s">
        <v>59</v>
      </c>
      <c r="E41" s="53">
        <v>5</v>
      </c>
      <c r="F41" s="53">
        <v>5</v>
      </c>
      <c r="G41" s="53">
        <v>14</v>
      </c>
      <c r="H41" s="53">
        <v>21</v>
      </c>
      <c r="I41" s="53">
        <v>5</v>
      </c>
      <c r="J41" s="53">
        <v>5</v>
      </c>
      <c r="K41" s="53">
        <v>55</v>
      </c>
      <c r="L41" s="45">
        <v>113690</v>
      </c>
      <c r="M41" s="45">
        <v>58753</v>
      </c>
      <c r="N41" s="45">
        <v>54937</v>
      </c>
      <c r="O41" s="57">
        <v>4.3979241797871405</v>
      </c>
      <c r="P41" s="57">
        <v>4.3979241797871405</v>
      </c>
      <c r="Q41" s="57">
        <v>12.314187703403993</v>
      </c>
      <c r="R41" s="57">
        <v>18.471281555105989</v>
      </c>
      <c r="S41" s="57">
        <v>4.3979241797871405</v>
      </c>
      <c r="T41" s="57">
        <v>4.3979241797871405</v>
      </c>
      <c r="U41" s="57">
        <v>48.377165977658542</v>
      </c>
    </row>
    <row r="42" spans="1:21">
      <c r="A42" s="50" t="s">
        <v>507</v>
      </c>
      <c r="B42" s="53" t="s">
        <v>219</v>
      </c>
      <c r="C42" s="51" t="s">
        <v>221</v>
      </c>
      <c r="D42" s="53" t="s">
        <v>63</v>
      </c>
      <c r="E42" s="53">
        <v>48</v>
      </c>
      <c r="F42" s="53">
        <v>24</v>
      </c>
      <c r="G42" s="53">
        <v>58</v>
      </c>
      <c r="H42" s="53">
        <v>62</v>
      </c>
      <c r="I42" s="53">
        <v>52</v>
      </c>
      <c r="J42" s="53">
        <v>31</v>
      </c>
      <c r="K42" s="53">
        <v>275</v>
      </c>
      <c r="L42" s="45">
        <v>113690</v>
      </c>
      <c r="M42" s="45">
        <v>58753</v>
      </c>
      <c r="N42" s="45">
        <v>54937</v>
      </c>
      <c r="O42" s="57">
        <v>42.220072125956548</v>
      </c>
      <c r="P42" s="57">
        <v>21.110036062978274</v>
      </c>
      <c r="Q42" s="57">
        <v>51.015920485530835</v>
      </c>
      <c r="R42" s="57">
        <v>54.534259829360536</v>
      </c>
      <c r="S42" s="57">
        <v>45.738411469786264</v>
      </c>
      <c r="T42" s="57">
        <v>27.267129914680268</v>
      </c>
      <c r="U42" s="57">
        <v>241.88582988829273</v>
      </c>
    </row>
    <row r="43" spans="1:21">
      <c r="A43" s="50" t="s">
        <v>508</v>
      </c>
      <c r="B43" s="53" t="s">
        <v>219</v>
      </c>
      <c r="C43" s="51" t="s">
        <v>221</v>
      </c>
      <c r="D43" s="53" t="s">
        <v>311</v>
      </c>
      <c r="E43" s="53">
        <v>7</v>
      </c>
      <c r="F43" s="53">
        <v>5</v>
      </c>
      <c r="G43" s="53">
        <v>8</v>
      </c>
      <c r="H43" s="53">
        <v>10</v>
      </c>
      <c r="I43" s="53">
        <v>5</v>
      </c>
      <c r="J43" s="53">
        <v>6</v>
      </c>
      <c r="K43" s="53">
        <v>41</v>
      </c>
      <c r="L43" s="45">
        <v>113690</v>
      </c>
      <c r="M43" s="45">
        <v>58753</v>
      </c>
      <c r="N43" s="45">
        <v>54937</v>
      </c>
      <c r="O43" s="57">
        <v>6.1570938517019966</v>
      </c>
      <c r="P43" s="57">
        <v>4.3979241797871405</v>
      </c>
      <c r="Q43" s="57">
        <v>7.0366786876594247</v>
      </c>
      <c r="R43" s="57">
        <v>8.7958483595742809</v>
      </c>
      <c r="S43" s="57">
        <v>4.3979241797871405</v>
      </c>
      <c r="T43" s="57">
        <v>5.2775090157445685</v>
      </c>
      <c r="U43" s="57">
        <v>36.062978274254554</v>
      </c>
    </row>
    <row r="44" spans="1:21">
      <c r="A44" s="50" t="s">
        <v>509</v>
      </c>
      <c r="B44" s="53" t="s">
        <v>219</v>
      </c>
      <c r="C44" s="51" t="s">
        <v>221</v>
      </c>
      <c r="D44" s="53" t="s">
        <v>200</v>
      </c>
      <c r="E44" s="53">
        <v>5</v>
      </c>
      <c r="F44" s="53">
        <v>5</v>
      </c>
      <c r="G44" s="53">
        <v>5</v>
      </c>
      <c r="H44" s="53">
        <v>8</v>
      </c>
      <c r="I44" s="53">
        <v>8</v>
      </c>
      <c r="J44" s="53">
        <v>7</v>
      </c>
      <c r="K44" s="53">
        <v>38</v>
      </c>
      <c r="L44" s="45">
        <v>113690</v>
      </c>
      <c r="M44" s="45">
        <v>58753</v>
      </c>
      <c r="N44" s="45">
        <v>54937</v>
      </c>
      <c r="O44" s="57">
        <v>4.3979241797871405</v>
      </c>
      <c r="P44" s="57">
        <v>4.3979241797871405</v>
      </c>
      <c r="Q44" s="57">
        <v>4.3979241797871405</v>
      </c>
      <c r="R44" s="57">
        <v>7.0366786876594247</v>
      </c>
      <c r="S44" s="57">
        <v>7.0366786876594247</v>
      </c>
      <c r="T44" s="57">
        <v>6.1570938517019966</v>
      </c>
      <c r="U44" s="57">
        <v>33.424223766382262</v>
      </c>
    </row>
    <row r="45" spans="1:21">
      <c r="A45" s="50" t="s">
        <v>510</v>
      </c>
      <c r="B45" s="51" t="s">
        <v>219</v>
      </c>
      <c r="C45" s="51" t="s">
        <v>221</v>
      </c>
      <c r="D45" s="53" t="s">
        <v>53</v>
      </c>
      <c r="E45" s="52">
        <v>81</v>
      </c>
      <c r="F45" s="52">
        <v>73</v>
      </c>
      <c r="G45" s="52">
        <v>211</v>
      </c>
      <c r="H45" s="52">
        <v>341</v>
      </c>
      <c r="I45" s="52">
        <v>221</v>
      </c>
      <c r="J45" s="52">
        <v>96</v>
      </c>
      <c r="K45" s="52">
        <v>1023</v>
      </c>
      <c r="L45" s="45">
        <v>113690</v>
      </c>
      <c r="M45" s="45">
        <v>58753</v>
      </c>
      <c r="N45" s="45">
        <v>54937</v>
      </c>
      <c r="O45" s="57">
        <v>137.86530049529387</v>
      </c>
      <c r="P45" s="57">
        <v>124.24897452045002</v>
      </c>
      <c r="Q45" s="57">
        <v>359.13059758650621</v>
      </c>
      <c r="R45" s="57">
        <v>580.39589467771862</v>
      </c>
      <c r="S45" s="57">
        <v>376.15100505506103</v>
      </c>
      <c r="T45" s="57">
        <v>163.39591169812604</v>
      </c>
      <c r="U45" s="57">
        <v>1741.1876840331558</v>
      </c>
    </row>
    <row r="46" spans="1:21">
      <c r="A46" s="50" t="s">
        <v>511</v>
      </c>
      <c r="B46" s="51" t="s">
        <v>219</v>
      </c>
      <c r="C46" s="51" t="s">
        <v>221</v>
      </c>
      <c r="D46" s="53" t="s">
        <v>68</v>
      </c>
      <c r="E46" s="52">
        <v>5</v>
      </c>
      <c r="F46" s="52">
        <v>0</v>
      </c>
      <c r="G46" s="52">
        <v>12</v>
      </c>
      <c r="H46" s="52">
        <v>10</v>
      </c>
      <c r="I46" s="52">
        <v>17</v>
      </c>
      <c r="J46" s="52">
        <v>31</v>
      </c>
      <c r="K46" s="52">
        <v>75</v>
      </c>
      <c r="L46" s="45">
        <v>113690</v>
      </c>
      <c r="M46" s="45">
        <v>58753</v>
      </c>
      <c r="N46" s="45">
        <v>54937</v>
      </c>
      <c r="O46" s="57">
        <v>8.5102037342773986</v>
      </c>
      <c r="P46" s="57" t="s">
        <v>297</v>
      </c>
      <c r="Q46" s="57">
        <v>20.424488962265755</v>
      </c>
      <c r="R46" s="57">
        <v>17.020407468554797</v>
      </c>
      <c r="S46" s="57">
        <v>28.934692696543156</v>
      </c>
      <c r="T46" s="57">
        <v>52.763263152519869</v>
      </c>
      <c r="U46" s="57">
        <v>127.65305601416098</v>
      </c>
    </row>
    <row r="47" spans="1:21">
      <c r="A47" s="50" t="s">
        <v>512</v>
      </c>
      <c r="B47" s="51" t="s">
        <v>219</v>
      </c>
      <c r="C47" s="51" t="s">
        <v>221</v>
      </c>
      <c r="D47" s="53" t="s">
        <v>292</v>
      </c>
      <c r="E47" s="52">
        <v>0</v>
      </c>
      <c r="F47" s="52">
        <v>5</v>
      </c>
      <c r="G47" s="52">
        <v>0</v>
      </c>
      <c r="H47" s="52">
        <v>5</v>
      </c>
      <c r="I47" s="52">
        <v>8</v>
      </c>
      <c r="J47" s="52">
        <v>0</v>
      </c>
      <c r="K47" s="52">
        <v>18</v>
      </c>
      <c r="L47" s="45">
        <v>113690</v>
      </c>
      <c r="M47" s="45">
        <v>58753</v>
      </c>
      <c r="N47" s="45">
        <v>54937</v>
      </c>
      <c r="O47" s="57" t="s">
        <v>297</v>
      </c>
      <c r="P47" s="57">
        <v>4.3979241797871405</v>
      </c>
      <c r="Q47" s="57" t="s">
        <v>297</v>
      </c>
      <c r="R47" s="57">
        <v>4.3979241797871405</v>
      </c>
      <c r="S47" s="57">
        <v>7.0366786876594247</v>
      </c>
      <c r="T47" s="57" t="s">
        <v>297</v>
      </c>
      <c r="U47" s="57">
        <v>15.832527047233706</v>
      </c>
    </row>
    <row r="48" spans="1:21">
      <c r="A48" s="50" t="s">
        <v>513</v>
      </c>
      <c r="B48" s="51" t="s">
        <v>219</v>
      </c>
      <c r="C48" s="51" t="s">
        <v>221</v>
      </c>
      <c r="D48" s="53" t="s">
        <v>201</v>
      </c>
      <c r="E48" s="52">
        <v>9</v>
      </c>
      <c r="F48" s="52">
        <v>5</v>
      </c>
      <c r="G48" s="52">
        <v>12</v>
      </c>
      <c r="H48" s="52">
        <v>6</v>
      </c>
      <c r="I48" s="52">
        <v>7</v>
      </c>
      <c r="J48" s="52">
        <v>5</v>
      </c>
      <c r="K48" s="52">
        <v>44</v>
      </c>
      <c r="L48" s="45">
        <v>113690</v>
      </c>
      <c r="M48" s="45">
        <v>58753</v>
      </c>
      <c r="N48" s="45">
        <v>54937</v>
      </c>
      <c r="O48" s="57">
        <v>7.9162635236168528</v>
      </c>
      <c r="P48" s="57">
        <v>4.3979241797871405</v>
      </c>
      <c r="Q48" s="57">
        <v>10.555018031489137</v>
      </c>
      <c r="R48" s="57">
        <v>5.2775090157445685</v>
      </c>
      <c r="S48" s="57">
        <v>6.1570938517019966</v>
      </c>
      <c r="T48" s="57">
        <v>4.3979241797871405</v>
      </c>
      <c r="U48" s="57">
        <v>38.70173278212684</v>
      </c>
    </row>
    <row r="49" spans="1:21">
      <c r="A49" s="50" t="s">
        <v>514</v>
      </c>
      <c r="B49" s="51" t="s">
        <v>219</v>
      </c>
      <c r="C49" s="51" t="s">
        <v>221</v>
      </c>
      <c r="D49" s="53" t="s">
        <v>150</v>
      </c>
      <c r="E49" s="52">
        <v>0</v>
      </c>
      <c r="F49" s="52">
        <v>0</v>
      </c>
      <c r="G49" s="52">
        <v>0</v>
      </c>
      <c r="H49" s="52">
        <v>5</v>
      </c>
      <c r="I49" s="52">
        <v>0</v>
      </c>
      <c r="J49" s="52">
        <v>0</v>
      </c>
      <c r="K49" s="52">
        <v>5</v>
      </c>
      <c r="L49" s="45">
        <v>113690</v>
      </c>
      <c r="M49" s="45">
        <v>58753</v>
      </c>
      <c r="N49" s="45">
        <v>54937</v>
      </c>
      <c r="O49" s="57" t="s">
        <v>297</v>
      </c>
      <c r="P49" s="57" t="s">
        <v>297</v>
      </c>
      <c r="Q49" s="57" t="s">
        <v>297</v>
      </c>
      <c r="R49" s="57">
        <v>4.3979241797871405</v>
      </c>
      <c r="S49" s="57" t="s">
        <v>297</v>
      </c>
      <c r="T49" s="57" t="s">
        <v>297</v>
      </c>
      <c r="U49" s="57">
        <v>4.3979241797871405</v>
      </c>
    </row>
    <row r="50" spans="1:21">
      <c r="A50" s="50" t="s">
        <v>515</v>
      </c>
      <c r="B50" s="51" t="s">
        <v>219</v>
      </c>
      <c r="C50" s="51" t="s">
        <v>221</v>
      </c>
      <c r="D50" s="53" t="s">
        <v>94</v>
      </c>
      <c r="E50" s="52">
        <v>5</v>
      </c>
      <c r="F50" s="52">
        <v>5</v>
      </c>
      <c r="G50" s="52">
        <v>7</v>
      </c>
      <c r="H50" s="52">
        <v>7</v>
      </c>
      <c r="I50" s="52">
        <v>5</v>
      </c>
      <c r="J50" s="52">
        <v>5</v>
      </c>
      <c r="K50" s="52">
        <v>34</v>
      </c>
      <c r="L50" s="45">
        <v>113690</v>
      </c>
      <c r="M50" s="45">
        <v>58753</v>
      </c>
      <c r="N50" s="45">
        <v>54937</v>
      </c>
      <c r="O50" s="57">
        <v>4.3979241797871405</v>
      </c>
      <c r="P50" s="57">
        <v>4.3979241797871405</v>
      </c>
      <c r="Q50" s="57">
        <v>6.1570938517019966</v>
      </c>
      <c r="R50" s="57">
        <v>6.1570938517019966</v>
      </c>
      <c r="S50" s="57">
        <v>4.3979241797871405</v>
      </c>
      <c r="T50" s="57">
        <v>4.3979241797871405</v>
      </c>
      <c r="U50" s="57">
        <v>29.905884422552553</v>
      </c>
    </row>
    <row r="51" spans="1:21">
      <c r="A51" s="50" t="s">
        <v>516</v>
      </c>
      <c r="B51" s="51" t="s">
        <v>219</v>
      </c>
      <c r="C51" s="51" t="s">
        <v>221</v>
      </c>
      <c r="D51" s="53" t="s">
        <v>154</v>
      </c>
      <c r="E51" s="52">
        <v>31</v>
      </c>
      <c r="F51" s="52">
        <v>16</v>
      </c>
      <c r="G51" s="52">
        <v>26</v>
      </c>
      <c r="H51" s="52">
        <v>17</v>
      </c>
      <c r="I51" s="52">
        <v>7</v>
      </c>
      <c r="J51" s="52">
        <v>5</v>
      </c>
      <c r="K51" s="52">
        <v>102</v>
      </c>
      <c r="L51" s="45">
        <v>113690</v>
      </c>
      <c r="M51" s="45">
        <v>58753</v>
      </c>
      <c r="N51" s="45">
        <v>54937</v>
      </c>
      <c r="O51" s="57">
        <v>27.267129914680268</v>
      </c>
      <c r="P51" s="57">
        <v>14.073357375318849</v>
      </c>
      <c r="Q51" s="57">
        <v>22.869205734893132</v>
      </c>
      <c r="R51" s="57">
        <v>14.952942211276277</v>
      </c>
      <c r="S51" s="57">
        <v>6.1570938517019966</v>
      </c>
      <c r="T51" s="57">
        <v>4.3979241797871405</v>
      </c>
      <c r="U51" s="57">
        <v>89.717653267657667</v>
      </c>
    </row>
    <row r="52" spans="1:21">
      <c r="A52" s="50" t="s">
        <v>517</v>
      </c>
      <c r="B52" s="51" t="s">
        <v>219</v>
      </c>
      <c r="C52" s="51" t="s">
        <v>221</v>
      </c>
      <c r="D52" s="53" t="s">
        <v>98</v>
      </c>
      <c r="E52" s="53">
        <v>13</v>
      </c>
      <c r="F52" s="53">
        <v>14</v>
      </c>
      <c r="G52" s="53">
        <v>49</v>
      </c>
      <c r="H52" s="53">
        <v>53</v>
      </c>
      <c r="I52" s="53">
        <v>41</v>
      </c>
      <c r="J52" s="53">
        <v>27</v>
      </c>
      <c r="K52" s="53">
        <v>197</v>
      </c>
      <c r="L52" s="45">
        <v>113690</v>
      </c>
      <c r="M52" s="45">
        <v>58753</v>
      </c>
      <c r="N52" s="45">
        <v>54937</v>
      </c>
      <c r="O52" s="57">
        <v>11.434602867446566</v>
      </c>
      <c r="P52" s="57">
        <v>12.314187703403993</v>
      </c>
      <c r="Q52" s="57">
        <v>43.099656961913979</v>
      </c>
      <c r="R52" s="57">
        <v>46.617996305743688</v>
      </c>
      <c r="S52" s="57">
        <v>36.062978274254554</v>
      </c>
      <c r="T52" s="57">
        <v>23.748790570850556</v>
      </c>
      <c r="U52" s="57">
        <v>173.27821268361333</v>
      </c>
    </row>
    <row r="53" spans="1:21">
      <c r="A53" s="50" t="s">
        <v>518</v>
      </c>
      <c r="B53" s="51" t="s">
        <v>219</v>
      </c>
      <c r="C53" s="51" t="s">
        <v>221</v>
      </c>
      <c r="D53" s="53" t="s">
        <v>301</v>
      </c>
      <c r="E53" s="53">
        <v>5</v>
      </c>
      <c r="F53" s="53">
        <v>5</v>
      </c>
      <c r="G53" s="53">
        <v>14</v>
      </c>
      <c r="H53" s="53">
        <v>5</v>
      </c>
      <c r="I53" s="53">
        <v>0</v>
      </c>
      <c r="J53" s="53">
        <v>0</v>
      </c>
      <c r="K53" s="53">
        <v>29</v>
      </c>
      <c r="L53" s="45">
        <v>113690</v>
      </c>
      <c r="M53" s="45">
        <v>58753</v>
      </c>
      <c r="N53" s="45">
        <v>54937</v>
      </c>
      <c r="O53" s="57">
        <v>4.3979241797871405</v>
      </c>
      <c r="P53" s="57">
        <v>4.3979241797871405</v>
      </c>
      <c r="Q53" s="57">
        <v>12.314187703403993</v>
      </c>
      <c r="R53" s="57">
        <v>4.3979241797871405</v>
      </c>
      <c r="S53" s="57" t="s">
        <v>297</v>
      </c>
      <c r="T53" s="57" t="s">
        <v>297</v>
      </c>
      <c r="U53" s="57">
        <v>25.507960242765417</v>
      </c>
    </row>
    <row r="54" spans="1:21">
      <c r="A54" s="50" t="s">
        <v>519</v>
      </c>
      <c r="B54" s="51" t="s">
        <v>219</v>
      </c>
      <c r="C54" s="51" t="s">
        <v>221</v>
      </c>
      <c r="D54" s="53" t="s">
        <v>303</v>
      </c>
      <c r="E54" s="53">
        <v>10</v>
      </c>
      <c r="F54" s="53">
        <v>9</v>
      </c>
      <c r="G54" s="53">
        <v>22</v>
      </c>
      <c r="H54" s="53">
        <v>18</v>
      </c>
      <c r="I54" s="53">
        <v>17</v>
      </c>
      <c r="J54" s="53">
        <v>8</v>
      </c>
      <c r="K54" s="53">
        <v>84</v>
      </c>
      <c r="L54" s="45">
        <v>113690</v>
      </c>
      <c r="M54" s="45">
        <v>58753</v>
      </c>
      <c r="N54" s="45">
        <v>54937</v>
      </c>
      <c r="O54" s="57">
        <v>8.7958483595742809</v>
      </c>
      <c r="P54" s="57">
        <v>7.9162635236168528</v>
      </c>
      <c r="Q54" s="57">
        <v>19.35086639106342</v>
      </c>
      <c r="R54" s="57">
        <v>15.832527047233706</v>
      </c>
      <c r="S54" s="57">
        <v>14.952942211276277</v>
      </c>
      <c r="T54" s="57">
        <v>7.0366786876594247</v>
      </c>
      <c r="U54" s="57">
        <v>73.885126220423956</v>
      </c>
    </row>
    <row r="55" spans="1:21">
      <c r="A55" s="50" t="s">
        <v>520</v>
      </c>
      <c r="B55" s="53" t="s">
        <v>219</v>
      </c>
      <c r="C55" s="51" t="s">
        <v>221</v>
      </c>
      <c r="D55" s="53" t="s">
        <v>127</v>
      </c>
      <c r="E55" s="53">
        <v>8</v>
      </c>
      <c r="F55" s="53">
        <v>0</v>
      </c>
      <c r="G55" s="53">
        <v>6</v>
      </c>
      <c r="H55" s="53">
        <v>5</v>
      </c>
      <c r="I55" s="53">
        <v>0</v>
      </c>
      <c r="J55" s="53">
        <v>0</v>
      </c>
      <c r="K55" s="53">
        <v>19</v>
      </c>
      <c r="L55" s="45">
        <v>113690</v>
      </c>
      <c r="M55" s="45">
        <v>58753</v>
      </c>
      <c r="N55" s="45">
        <v>54937</v>
      </c>
      <c r="O55" s="57">
        <v>7.0366786876594247</v>
      </c>
      <c r="P55" s="57" t="s">
        <v>297</v>
      </c>
      <c r="Q55" s="57">
        <v>5.2775090157445685</v>
      </c>
      <c r="R55" s="57">
        <v>4.3979241797871405</v>
      </c>
      <c r="S55" s="57" t="s">
        <v>297</v>
      </c>
      <c r="T55" s="57" t="s">
        <v>297</v>
      </c>
      <c r="U55" s="57">
        <v>16.712111883191131</v>
      </c>
    </row>
    <row r="56" spans="1:21">
      <c r="A56" s="50" t="s">
        <v>521</v>
      </c>
      <c r="B56" s="53" t="s">
        <v>219</v>
      </c>
      <c r="C56" s="51" t="s">
        <v>221</v>
      </c>
      <c r="D56" s="53" t="s">
        <v>131</v>
      </c>
      <c r="E56" s="53">
        <v>7</v>
      </c>
      <c r="F56" s="53">
        <v>10</v>
      </c>
      <c r="G56" s="53">
        <v>15</v>
      </c>
      <c r="H56" s="53">
        <v>23</v>
      </c>
      <c r="I56" s="53">
        <v>19</v>
      </c>
      <c r="J56" s="53">
        <v>15</v>
      </c>
      <c r="K56" s="53">
        <v>89</v>
      </c>
      <c r="L56" s="45">
        <v>113690</v>
      </c>
      <c r="M56" s="45">
        <v>58753</v>
      </c>
      <c r="N56" s="45">
        <v>54937</v>
      </c>
      <c r="O56" s="57">
        <v>11.914285227988358</v>
      </c>
      <c r="P56" s="57">
        <v>17.020407468554797</v>
      </c>
      <c r="Q56" s="57">
        <v>25.530611202832198</v>
      </c>
      <c r="R56" s="57">
        <v>39.146937177676037</v>
      </c>
      <c r="S56" s="57">
        <v>32.338774190254114</v>
      </c>
      <c r="T56" s="57">
        <v>25.530611202832198</v>
      </c>
      <c r="U56" s="57">
        <v>151.48162647013768</v>
      </c>
    </row>
    <row r="57" spans="1:21">
      <c r="A57" s="50" t="s">
        <v>522</v>
      </c>
      <c r="B57" s="53" t="s">
        <v>219</v>
      </c>
      <c r="C57" s="51" t="s">
        <v>221</v>
      </c>
      <c r="D57" s="53" t="s">
        <v>160</v>
      </c>
      <c r="E57" s="53">
        <v>6</v>
      </c>
      <c r="F57" s="53">
        <v>5</v>
      </c>
      <c r="G57" s="53">
        <v>0</v>
      </c>
      <c r="H57" s="53">
        <v>0</v>
      </c>
      <c r="I57" s="53">
        <v>0</v>
      </c>
      <c r="J57" s="53">
        <v>0</v>
      </c>
      <c r="K57" s="53">
        <v>11</v>
      </c>
      <c r="L57" s="45">
        <v>113690</v>
      </c>
      <c r="M57" s="45">
        <v>58753</v>
      </c>
      <c r="N57" s="45">
        <v>54937</v>
      </c>
      <c r="O57" s="57">
        <v>5.2775090157445685</v>
      </c>
      <c r="P57" s="57">
        <v>4.3979241797871405</v>
      </c>
      <c r="Q57" s="57" t="s">
        <v>297</v>
      </c>
      <c r="R57" s="57" t="s">
        <v>297</v>
      </c>
      <c r="S57" s="57" t="s">
        <v>297</v>
      </c>
      <c r="T57" s="57" t="s">
        <v>297</v>
      </c>
      <c r="U57" s="57">
        <v>9.6754331955317099</v>
      </c>
    </row>
    <row r="58" spans="1:21">
      <c r="A58" s="50" t="s">
        <v>523</v>
      </c>
      <c r="B58" s="53" t="s">
        <v>219</v>
      </c>
      <c r="C58" s="51" t="s">
        <v>221</v>
      </c>
      <c r="D58" s="53" t="s">
        <v>141</v>
      </c>
      <c r="E58" s="53">
        <v>5</v>
      </c>
      <c r="F58" s="53">
        <v>0</v>
      </c>
      <c r="G58" s="53">
        <v>0</v>
      </c>
      <c r="H58" s="53">
        <v>5</v>
      </c>
      <c r="I58" s="53">
        <v>0</v>
      </c>
      <c r="J58" s="53">
        <v>5</v>
      </c>
      <c r="K58" s="53">
        <v>15</v>
      </c>
      <c r="L58" s="45">
        <v>113690</v>
      </c>
      <c r="M58" s="45">
        <v>58753</v>
      </c>
      <c r="N58" s="45">
        <v>54937</v>
      </c>
      <c r="O58" s="57">
        <v>4.3979241797871405</v>
      </c>
      <c r="P58" s="57" t="s">
        <v>297</v>
      </c>
      <c r="Q58" s="57" t="s">
        <v>297</v>
      </c>
      <c r="R58" s="57">
        <v>4.3979241797871405</v>
      </c>
      <c r="S58" s="57" t="s">
        <v>297</v>
      </c>
      <c r="T58" s="57">
        <v>4.3979241797871405</v>
      </c>
      <c r="U58" s="57">
        <v>13.19377253936142</v>
      </c>
    </row>
    <row r="59" spans="1:21">
      <c r="A59" s="50" t="s">
        <v>524</v>
      </c>
      <c r="B59" s="53" t="s">
        <v>214</v>
      </c>
      <c r="C59" s="51" t="s">
        <v>221</v>
      </c>
      <c r="D59" s="53" t="s">
        <v>59</v>
      </c>
      <c r="E59" s="53">
        <v>5</v>
      </c>
      <c r="F59" s="53">
        <v>5</v>
      </c>
      <c r="G59" s="53">
        <v>12</v>
      </c>
      <c r="H59" s="53">
        <v>18</v>
      </c>
      <c r="I59" s="53">
        <v>5</v>
      </c>
      <c r="J59" s="53">
        <v>5</v>
      </c>
      <c r="K59" s="53">
        <v>50</v>
      </c>
      <c r="L59" s="45">
        <v>113690</v>
      </c>
      <c r="M59" s="45">
        <v>58753</v>
      </c>
      <c r="N59" s="45">
        <v>54937</v>
      </c>
      <c r="O59" s="57">
        <v>4.3979241797871405</v>
      </c>
      <c r="P59" s="57">
        <v>4.3979241797871405</v>
      </c>
      <c r="Q59" s="57">
        <v>10.555018031489137</v>
      </c>
      <c r="R59" s="57">
        <v>15.832527047233706</v>
      </c>
      <c r="S59" s="57">
        <v>4.3979241797871405</v>
      </c>
      <c r="T59" s="57">
        <v>4.3979241797871405</v>
      </c>
      <c r="U59" s="57">
        <v>43.979241797871403</v>
      </c>
    </row>
    <row r="60" spans="1:21">
      <c r="A60" s="50" t="s">
        <v>525</v>
      </c>
      <c r="B60" s="53" t="s">
        <v>214</v>
      </c>
      <c r="C60" s="51" t="s">
        <v>221</v>
      </c>
      <c r="D60" s="53" t="s">
        <v>63</v>
      </c>
      <c r="E60" s="53">
        <v>63</v>
      </c>
      <c r="F60" s="53">
        <v>33</v>
      </c>
      <c r="G60" s="53">
        <v>69</v>
      </c>
      <c r="H60" s="53">
        <v>77</v>
      </c>
      <c r="I60" s="53">
        <v>41</v>
      </c>
      <c r="J60" s="53">
        <v>22</v>
      </c>
      <c r="K60" s="53">
        <v>305</v>
      </c>
      <c r="L60" s="45">
        <v>113690</v>
      </c>
      <c r="M60" s="45">
        <v>58753</v>
      </c>
      <c r="N60" s="45">
        <v>54937</v>
      </c>
      <c r="O60" s="57">
        <v>55.413844665317974</v>
      </c>
      <c r="P60" s="57">
        <v>29.02629958659513</v>
      </c>
      <c r="Q60" s="57">
        <v>60.691353681062537</v>
      </c>
      <c r="R60" s="57">
        <v>67.728032368721969</v>
      </c>
      <c r="S60" s="57">
        <v>36.062978274254554</v>
      </c>
      <c r="T60" s="57">
        <v>19.35086639106342</v>
      </c>
      <c r="U60" s="57">
        <v>268.27337496701557</v>
      </c>
    </row>
    <row r="61" spans="1:21">
      <c r="A61" s="50" t="s">
        <v>526</v>
      </c>
      <c r="B61" s="53" t="s">
        <v>214</v>
      </c>
      <c r="C61" s="51" t="s">
        <v>221</v>
      </c>
      <c r="D61" s="53" t="s">
        <v>311</v>
      </c>
      <c r="E61" s="53">
        <v>8</v>
      </c>
      <c r="F61" s="53">
        <v>8</v>
      </c>
      <c r="G61" s="53">
        <v>22</v>
      </c>
      <c r="H61" s="53">
        <v>25</v>
      </c>
      <c r="I61" s="53">
        <v>12</v>
      </c>
      <c r="J61" s="53">
        <v>7</v>
      </c>
      <c r="K61" s="53">
        <v>82</v>
      </c>
      <c r="L61" s="45">
        <v>113690</v>
      </c>
      <c r="M61" s="45">
        <v>58753</v>
      </c>
      <c r="N61" s="45">
        <v>54937</v>
      </c>
      <c r="O61" s="57">
        <v>7.0366786876594247</v>
      </c>
      <c r="P61" s="57">
        <v>7.0366786876594247</v>
      </c>
      <c r="Q61" s="57">
        <v>19.35086639106342</v>
      </c>
      <c r="R61" s="57">
        <v>21.989620898935701</v>
      </c>
      <c r="S61" s="57">
        <v>10.555018031489137</v>
      </c>
      <c r="T61" s="57">
        <v>6.1570938517019966</v>
      </c>
      <c r="U61" s="57">
        <v>72.125956548509109</v>
      </c>
    </row>
    <row r="62" spans="1:21">
      <c r="A62" s="50" t="s">
        <v>527</v>
      </c>
      <c r="B62" s="53" t="s">
        <v>214</v>
      </c>
      <c r="C62" s="51" t="s">
        <v>221</v>
      </c>
      <c r="D62" s="53" t="s">
        <v>200</v>
      </c>
      <c r="E62" s="53">
        <v>14</v>
      </c>
      <c r="F62" s="53">
        <v>10</v>
      </c>
      <c r="G62" s="53">
        <v>15</v>
      </c>
      <c r="H62" s="53">
        <v>13</v>
      </c>
      <c r="I62" s="53">
        <v>18</v>
      </c>
      <c r="J62" s="53">
        <v>15</v>
      </c>
      <c r="K62" s="53">
        <v>85</v>
      </c>
      <c r="L62" s="45">
        <v>113690</v>
      </c>
      <c r="M62" s="45">
        <v>58753</v>
      </c>
      <c r="N62" s="45">
        <v>54937</v>
      </c>
      <c r="O62" s="57">
        <v>12.314187703403993</v>
      </c>
      <c r="P62" s="57">
        <v>8.7958483595742809</v>
      </c>
      <c r="Q62" s="57">
        <v>13.19377253936142</v>
      </c>
      <c r="R62" s="57">
        <v>11.434602867446566</v>
      </c>
      <c r="S62" s="57">
        <v>15.832527047233706</v>
      </c>
      <c r="T62" s="57">
        <v>13.19377253936142</v>
      </c>
      <c r="U62" s="57">
        <v>74.764711056381387</v>
      </c>
    </row>
    <row r="63" spans="1:21">
      <c r="A63" s="50" t="s">
        <v>528</v>
      </c>
      <c r="B63" s="53" t="s">
        <v>214</v>
      </c>
      <c r="C63" s="51" t="s">
        <v>221</v>
      </c>
      <c r="D63" s="53" t="s">
        <v>292</v>
      </c>
      <c r="E63" s="53">
        <v>5</v>
      </c>
      <c r="F63" s="53">
        <v>0</v>
      </c>
      <c r="G63" s="53">
        <v>7</v>
      </c>
      <c r="H63" s="53">
        <v>13</v>
      </c>
      <c r="I63" s="53">
        <v>5</v>
      </c>
      <c r="J63" s="53">
        <v>5</v>
      </c>
      <c r="K63" s="53">
        <v>35</v>
      </c>
      <c r="L63" s="45">
        <v>113690</v>
      </c>
      <c r="M63" s="45">
        <v>58753</v>
      </c>
      <c r="N63" s="45">
        <v>54937</v>
      </c>
      <c r="O63" s="57">
        <v>4.3979241797871405</v>
      </c>
      <c r="P63" s="57" t="s">
        <v>297</v>
      </c>
      <c r="Q63" s="57">
        <v>6.1570938517019966</v>
      </c>
      <c r="R63" s="57">
        <v>11.434602867446566</v>
      </c>
      <c r="S63" s="57">
        <v>4.3979241797871405</v>
      </c>
      <c r="T63" s="57">
        <v>4.3979241797871405</v>
      </c>
      <c r="U63" s="57">
        <v>30.785469258509984</v>
      </c>
    </row>
    <row r="64" spans="1:21">
      <c r="A64" s="50" t="s">
        <v>529</v>
      </c>
      <c r="B64" s="53" t="s">
        <v>214</v>
      </c>
      <c r="C64" s="51" t="s">
        <v>221</v>
      </c>
      <c r="D64" s="53" t="s">
        <v>201</v>
      </c>
      <c r="E64" s="53">
        <v>7</v>
      </c>
      <c r="F64" s="53">
        <v>0</v>
      </c>
      <c r="G64" s="53">
        <v>29</v>
      </c>
      <c r="H64" s="53">
        <v>21</v>
      </c>
      <c r="I64" s="53">
        <v>8</v>
      </c>
      <c r="J64" s="53">
        <v>5</v>
      </c>
      <c r="K64" s="53">
        <v>70</v>
      </c>
      <c r="L64" s="45">
        <v>113690</v>
      </c>
      <c r="M64" s="45">
        <v>58753</v>
      </c>
      <c r="N64" s="45">
        <v>54937</v>
      </c>
      <c r="O64" s="57">
        <v>6.1570938517019966</v>
      </c>
      <c r="P64" s="57" t="s">
        <v>297</v>
      </c>
      <c r="Q64" s="57">
        <v>25.507960242765417</v>
      </c>
      <c r="R64" s="57">
        <v>18.471281555105989</v>
      </c>
      <c r="S64" s="57">
        <v>7.0366786876594247</v>
      </c>
      <c r="T64" s="57">
        <v>4.3979241797871405</v>
      </c>
      <c r="U64" s="57">
        <v>61.570938517019968</v>
      </c>
    </row>
    <row r="65" spans="1:21">
      <c r="A65" s="50" t="s">
        <v>530</v>
      </c>
      <c r="B65" s="53" t="s">
        <v>214</v>
      </c>
      <c r="C65" s="51" t="s">
        <v>221</v>
      </c>
      <c r="D65" s="53" t="s">
        <v>150</v>
      </c>
      <c r="E65" s="53">
        <v>5</v>
      </c>
      <c r="F65" s="53">
        <v>0</v>
      </c>
      <c r="G65" s="53">
        <v>0</v>
      </c>
      <c r="H65" s="53">
        <v>0</v>
      </c>
      <c r="I65" s="53">
        <v>0</v>
      </c>
      <c r="J65" s="53">
        <v>0</v>
      </c>
      <c r="K65" s="53">
        <v>5</v>
      </c>
      <c r="L65" s="45">
        <v>113690</v>
      </c>
      <c r="M65" s="45">
        <v>58753</v>
      </c>
      <c r="N65" s="45">
        <v>54937</v>
      </c>
      <c r="O65" s="57">
        <v>4.3979241797871405</v>
      </c>
      <c r="P65" s="57" t="s">
        <v>297</v>
      </c>
      <c r="Q65" s="57" t="s">
        <v>297</v>
      </c>
      <c r="R65" s="57" t="s">
        <v>297</v>
      </c>
      <c r="S65" s="57" t="s">
        <v>297</v>
      </c>
      <c r="T65" s="57" t="s">
        <v>297</v>
      </c>
      <c r="U65" s="57">
        <v>4.3979241797871405</v>
      </c>
    </row>
    <row r="66" spans="1:21">
      <c r="A66" s="50" t="s">
        <v>531</v>
      </c>
      <c r="B66" s="53" t="s">
        <v>214</v>
      </c>
      <c r="C66" s="51" t="s">
        <v>221</v>
      </c>
      <c r="D66" s="53" t="s">
        <v>94</v>
      </c>
      <c r="E66" s="53">
        <v>5</v>
      </c>
      <c r="F66" s="53">
        <v>0</v>
      </c>
      <c r="G66" s="53">
        <v>10</v>
      </c>
      <c r="H66" s="53">
        <v>12</v>
      </c>
      <c r="I66" s="53">
        <v>6</v>
      </c>
      <c r="J66" s="53">
        <v>0</v>
      </c>
      <c r="K66" s="53">
        <v>33</v>
      </c>
      <c r="L66" s="45">
        <v>113690</v>
      </c>
      <c r="M66" s="45">
        <v>58753</v>
      </c>
      <c r="N66" s="45">
        <v>54937</v>
      </c>
      <c r="O66" s="57">
        <v>4.3979241797871405</v>
      </c>
      <c r="P66" s="57" t="s">
        <v>297</v>
      </c>
      <c r="Q66" s="57">
        <v>8.7958483595742809</v>
      </c>
      <c r="R66" s="57">
        <v>10.555018031489137</v>
      </c>
      <c r="S66" s="57">
        <v>5.2775090157445685</v>
      </c>
      <c r="T66" s="57" t="s">
        <v>297</v>
      </c>
      <c r="U66" s="57">
        <v>29.02629958659513</v>
      </c>
    </row>
    <row r="67" spans="1:21">
      <c r="A67" s="50" t="s">
        <v>532</v>
      </c>
      <c r="B67" s="53" t="s">
        <v>214</v>
      </c>
      <c r="C67" s="51" t="s">
        <v>221</v>
      </c>
      <c r="D67" s="53" t="s">
        <v>153</v>
      </c>
      <c r="E67" s="53">
        <v>0</v>
      </c>
      <c r="F67" s="53">
        <v>0</v>
      </c>
      <c r="G67" s="53">
        <v>5</v>
      </c>
      <c r="H67" s="53">
        <v>0</v>
      </c>
      <c r="I67" s="53">
        <v>0</v>
      </c>
      <c r="J67" s="53">
        <v>0</v>
      </c>
      <c r="K67" s="53">
        <v>5</v>
      </c>
      <c r="L67" s="45">
        <v>113690</v>
      </c>
      <c r="M67" s="45">
        <v>58753</v>
      </c>
      <c r="N67" s="45">
        <v>54937</v>
      </c>
      <c r="O67" s="57" t="s">
        <v>297</v>
      </c>
      <c r="P67" s="57" t="s">
        <v>297</v>
      </c>
      <c r="Q67" s="57">
        <v>4.3979241797871405</v>
      </c>
      <c r="R67" s="57" t="s">
        <v>297</v>
      </c>
      <c r="S67" s="57" t="s">
        <v>297</v>
      </c>
      <c r="T67" s="57" t="s">
        <v>297</v>
      </c>
      <c r="U67" s="57">
        <v>4.3979241797871405</v>
      </c>
    </row>
    <row r="68" spans="1:21">
      <c r="A68" s="50" t="s">
        <v>533</v>
      </c>
      <c r="B68" s="53" t="s">
        <v>214</v>
      </c>
      <c r="C68" s="51" t="s">
        <v>221</v>
      </c>
      <c r="D68" s="53" t="s">
        <v>154</v>
      </c>
      <c r="E68" s="53">
        <v>30</v>
      </c>
      <c r="F68" s="53">
        <v>11</v>
      </c>
      <c r="G68" s="53">
        <v>15</v>
      </c>
      <c r="H68" s="53">
        <v>14</v>
      </c>
      <c r="I68" s="53">
        <v>8</v>
      </c>
      <c r="J68" s="53">
        <v>5</v>
      </c>
      <c r="K68" s="53">
        <v>83</v>
      </c>
      <c r="L68" s="45">
        <v>113690</v>
      </c>
      <c r="M68" s="45">
        <v>58753</v>
      </c>
      <c r="N68" s="45">
        <v>54937</v>
      </c>
      <c r="O68" s="57">
        <v>26.387545078722841</v>
      </c>
      <c r="P68" s="57">
        <v>9.6754331955317099</v>
      </c>
      <c r="Q68" s="57">
        <v>13.19377253936142</v>
      </c>
      <c r="R68" s="57">
        <v>12.314187703403993</v>
      </c>
      <c r="S68" s="57">
        <v>7.0366786876594247</v>
      </c>
      <c r="T68" s="57">
        <v>4.3979241797871405</v>
      </c>
      <c r="U68" s="57">
        <v>73.005541384466525</v>
      </c>
    </row>
    <row r="69" spans="1:21">
      <c r="A69" s="50" t="s">
        <v>534</v>
      </c>
      <c r="B69" s="53" t="s">
        <v>214</v>
      </c>
      <c r="C69" s="51" t="s">
        <v>221</v>
      </c>
      <c r="D69" s="53" t="s">
        <v>98</v>
      </c>
      <c r="E69" s="53">
        <v>15</v>
      </c>
      <c r="F69" s="53">
        <v>16</v>
      </c>
      <c r="G69" s="53">
        <v>27</v>
      </c>
      <c r="H69" s="53">
        <v>29</v>
      </c>
      <c r="I69" s="53">
        <v>24</v>
      </c>
      <c r="J69" s="53">
        <v>16</v>
      </c>
      <c r="K69" s="53">
        <v>127</v>
      </c>
      <c r="L69" s="45">
        <v>113690</v>
      </c>
      <c r="M69" s="45">
        <v>58753</v>
      </c>
      <c r="N69" s="45">
        <v>54937</v>
      </c>
      <c r="O69" s="57">
        <v>13.19377253936142</v>
      </c>
      <c r="P69" s="57">
        <v>14.073357375318849</v>
      </c>
      <c r="Q69" s="57">
        <v>23.748790570850556</v>
      </c>
      <c r="R69" s="57">
        <v>25.507960242765417</v>
      </c>
      <c r="S69" s="57">
        <v>21.110036062978274</v>
      </c>
      <c r="T69" s="57">
        <v>14.073357375318849</v>
      </c>
      <c r="U69" s="57">
        <v>111.70727416659338</v>
      </c>
    </row>
    <row r="70" spans="1:21">
      <c r="A70" s="50" t="s">
        <v>535</v>
      </c>
      <c r="B70" s="53" t="s">
        <v>214</v>
      </c>
      <c r="C70" s="51" t="s">
        <v>221</v>
      </c>
      <c r="D70" s="53" t="s">
        <v>301</v>
      </c>
      <c r="E70" s="53">
        <v>0</v>
      </c>
      <c r="F70" s="53">
        <v>5</v>
      </c>
      <c r="G70" s="53">
        <v>18</v>
      </c>
      <c r="H70" s="53">
        <v>5</v>
      </c>
      <c r="I70" s="53">
        <v>0</v>
      </c>
      <c r="J70" s="53">
        <v>0</v>
      </c>
      <c r="K70" s="53">
        <v>28</v>
      </c>
      <c r="L70" s="45">
        <v>113690</v>
      </c>
      <c r="M70" s="45">
        <v>58753</v>
      </c>
      <c r="N70" s="45">
        <v>54937</v>
      </c>
      <c r="O70" s="57" t="s">
        <v>297</v>
      </c>
      <c r="P70" s="57">
        <v>4.3979241797871405</v>
      </c>
      <c r="Q70" s="57">
        <v>15.832527047233706</v>
      </c>
      <c r="R70" s="57">
        <v>4.3979241797871405</v>
      </c>
      <c r="S70" s="57" t="s">
        <v>297</v>
      </c>
      <c r="T70" s="57" t="s">
        <v>297</v>
      </c>
      <c r="U70" s="57">
        <v>24.628375406807987</v>
      </c>
    </row>
    <row r="71" spans="1:21">
      <c r="A71" s="50" t="s">
        <v>536</v>
      </c>
      <c r="B71" s="53" t="s">
        <v>214</v>
      </c>
      <c r="C71" s="51" t="s">
        <v>221</v>
      </c>
      <c r="D71" s="53" t="s">
        <v>303</v>
      </c>
      <c r="E71" s="53">
        <v>13</v>
      </c>
      <c r="F71" s="53">
        <v>12</v>
      </c>
      <c r="G71" s="53">
        <v>25</v>
      </c>
      <c r="H71" s="53">
        <v>28</v>
      </c>
      <c r="I71" s="53">
        <v>16</v>
      </c>
      <c r="J71" s="53">
        <v>10</v>
      </c>
      <c r="K71" s="53">
        <v>104</v>
      </c>
      <c r="L71" s="45">
        <v>113690</v>
      </c>
      <c r="M71" s="45">
        <v>58753</v>
      </c>
      <c r="N71" s="45">
        <v>54937</v>
      </c>
      <c r="O71" s="57">
        <v>11.434602867446566</v>
      </c>
      <c r="P71" s="57">
        <v>10.555018031489137</v>
      </c>
      <c r="Q71" s="57">
        <v>21.989620898935701</v>
      </c>
      <c r="R71" s="57">
        <v>24.628375406807987</v>
      </c>
      <c r="S71" s="57">
        <v>14.073357375318849</v>
      </c>
      <c r="T71" s="57">
        <v>8.7958483595742809</v>
      </c>
      <c r="U71" s="57">
        <v>91.476822939572529</v>
      </c>
    </row>
    <row r="72" spans="1:21">
      <c r="A72" s="50" t="s">
        <v>537</v>
      </c>
      <c r="B72" s="51" t="s">
        <v>214</v>
      </c>
      <c r="C72" s="51" t="s">
        <v>221</v>
      </c>
      <c r="D72" s="53" t="s">
        <v>127</v>
      </c>
      <c r="E72" s="52">
        <v>6</v>
      </c>
      <c r="F72" s="52">
        <v>5</v>
      </c>
      <c r="G72" s="52">
        <v>7</v>
      </c>
      <c r="H72" s="52">
        <v>6</v>
      </c>
      <c r="I72" s="52">
        <v>0</v>
      </c>
      <c r="J72" s="52">
        <v>5</v>
      </c>
      <c r="K72" s="52">
        <v>29</v>
      </c>
      <c r="L72" s="45">
        <v>113690</v>
      </c>
      <c r="M72" s="45">
        <v>58753</v>
      </c>
      <c r="N72" s="45">
        <v>54937</v>
      </c>
      <c r="O72" s="57">
        <v>5.2775090157445685</v>
      </c>
      <c r="P72" s="57">
        <v>4.3979241797871405</v>
      </c>
      <c r="Q72" s="57">
        <v>6.1570938517019966</v>
      </c>
      <c r="R72" s="57">
        <v>5.2775090157445685</v>
      </c>
      <c r="S72" s="57" t="s">
        <v>297</v>
      </c>
      <c r="T72" s="57">
        <v>4.3979241797871405</v>
      </c>
      <c r="U72" s="57">
        <v>25.507960242765417</v>
      </c>
    </row>
    <row r="73" spans="1:21">
      <c r="A73" s="50" t="s">
        <v>538</v>
      </c>
      <c r="B73" s="51" t="s">
        <v>214</v>
      </c>
      <c r="C73" s="51" t="s">
        <v>221</v>
      </c>
      <c r="D73" s="53" t="s">
        <v>160</v>
      </c>
      <c r="E73" s="52">
        <v>0</v>
      </c>
      <c r="F73" s="52">
        <v>0</v>
      </c>
      <c r="G73" s="52">
        <v>0</v>
      </c>
      <c r="H73" s="52">
        <v>0</v>
      </c>
      <c r="I73" s="52">
        <v>0</v>
      </c>
      <c r="J73" s="52">
        <v>0</v>
      </c>
      <c r="K73" s="52">
        <v>0</v>
      </c>
      <c r="L73" s="45">
        <v>113690</v>
      </c>
      <c r="M73" s="45">
        <v>58753</v>
      </c>
      <c r="N73" s="45">
        <v>54937</v>
      </c>
      <c r="O73" s="57" t="s">
        <v>297</v>
      </c>
      <c r="P73" s="57" t="s">
        <v>297</v>
      </c>
      <c r="Q73" s="57" t="s">
        <v>297</v>
      </c>
      <c r="R73" s="57" t="s">
        <v>297</v>
      </c>
      <c r="S73" s="57" t="s">
        <v>297</v>
      </c>
      <c r="T73" s="57" t="s">
        <v>297</v>
      </c>
      <c r="U73" s="57" t="s">
        <v>297</v>
      </c>
    </row>
    <row r="74" spans="1:21">
      <c r="A74" s="50" t="s">
        <v>539</v>
      </c>
      <c r="B74" s="51" t="s">
        <v>214</v>
      </c>
      <c r="C74" s="51" t="s">
        <v>221</v>
      </c>
      <c r="D74" s="53" t="s">
        <v>163</v>
      </c>
      <c r="E74" s="52">
        <v>94</v>
      </c>
      <c r="F74" s="52">
        <v>76</v>
      </c>
      <c r="G74" s="52">
        <v>261</v>
      </c>
      <c r="H74" s="52">
        <v>157</v>
      </c>
      <c r="I74" s="52">
        <v>54</v>
      </c>
      <c r="J74" s="52">
        <v>18</v>
      </c>
      <c r="K74" s="52">
        <v>660</v>
      </c>
      <c r="L74" s="45">
        <v>113690</v>
      </c>
      <c r="M74" s="45">
        <v>58753</v>
      </c>
      <c r="N74" s="45">
        <v>54937</v>
      </c>
      <c r="O74" s="57">
        <v>171.10508400531518</v>
      </c>
      <c r="P74" s="57">
        <v>138.34028068514846</v>
      </c>
      <c r="Q74" s="57">
        <v>475.08964814241767</v>
      </c>
      <c r="R74" s="57">
        <v>285.78189562589876</v>
      </c>
      <c r="S74" s="57">
        <v>98.294409960500218</v>
      </c>
      <c r="T74" s="57">
        <v>32.764803320166735</v>
      </c>
      <c r="U74" s="57">
        <v>1201.3761217394469</v>
      </c>
    </row>
    <row r="75" spans="1:21">
      <c r="A75" s="50" t="s">
        <v>540</v>
      </c>
      <c r="B75" s="51" t="s">
        <v>214</v>
      </c>
      <c r="C75" s="51" t="s">
        <v>221</v>
      </c>
      <c r="D75" s="53" t="s">
        <v>141</v>
      </c>
      <c r="E75" s="52">
        <v>5</v>
      </c>
      <c r="F75" s="52">
        <v>0</v>
      </c>
      <c r="G75" s="52">
        <v>5</v>
      </c>
      <c r="H75" s="52">
        <v>5</v>
      </c>
      <c r="I75" s="52">
        <v>5</v>
      </c>
      <c r="J75" s="52">
        <v>0</v>
      </c>
      <c r="K75" s="52">
        <v>20</v>
      </c>
      <c r="L75" s="45">
        <v>113690</v>
      </c>
      <c r="M75" s="45">
        <v>58753</v>
      </c>
      <c r="N75" s="45">
        <v>54937</v>
      </c>
      <c r="O75" s="57">
        <v>4.3979241797871405</v>
      </c>
      <c r="P75" s="57" t="s">
        <v>297</v>
      </c>
      <c r="Q75" s="57">
        <v>4.3979241797871405</v>
      </c>
      <c r="R75" s="57">
        <v>4.3979241797871405</v>
      </c>
      <c r="S75" s="57">
        <v>4.3979241797871405</v>
      </c>
      <c r="T75" s="57" t="s">
        <v>297</v>
      </c>
      <c r="U75" s="57">
        <v>17.591696719148562</v>
      </c>
    </row>
    <row r="76" spans="1:21">
      <c r="A76" s="50" t="s">
        <v>541</v>
      </c>
      <c r="B76" s="51" t="s">
        <v>219</v>
      </c>
      <c r="C76" s="51" t="s">
        <v>227</v>
      </c>
      <c r="D76" s="53" t="s">
        <v>59</v>
      </c>
      <c r="E76" s="52">
        <v>10</v>
      </c>
      <c r="F76" s="52">
        <v>9</v>
      </c>
      <c r="G76" s="52">
        <v>19</v>
      </c>
      <c r="H76" s="52">
        <v>29</v>
      </c>
      <c r="I76" s="52">
        <v>11</v>
      </c>
      <c r="J76" s="52">
        <v>7</v>
      </c>
      <c r="K76" s="52">
        <v>85</v>
      </c>
      <c r="L76" s="45">
        <v>151100</v>
      </c>
      <c r="M76" s="45">
        <v>77919</v>
      </c>
      <c r="N76" s="45">
        <v>73181</v>
      </c>
      <c r="O76" s="57">
        <v>6.6181336863004638</v>
      </c>
      <c r="P76" s="57">
        <v>5.9563203176704169</v>
      </c>
      <c r="Q76" s="57">
        <v>12.574454003970882</v>
      </c>
      <c r="R76" s="57">
        <v>19.192587690271342</v>
      </c>
      <c r="S76" s="57">
        <v>7.279947054930509</v>
      </c>
      <c r="T76" s="57">
        <v>4.6326935804103249</v>
      </c>
      <c r="U76" s="57">
        <v>56.254136333553937</v>
      </c>
    </row>
    <row r="77" spans="1:21">
      <c r="A77" s="50" t="s">
        <v>542</v>
      </c>
      <c r="B77" s="51" t="s">
        <v>219</v>
      </c>
      <c r="C77" s="51" t="s">
        <v>227</v>
      </c>
      <c r="D77" s="53" t="s">
        <v>63</v>
      </c>
      <c r="E77" s="52">
        <v>62</v>
      </c>
      <c r="F77" s="52">
        <v>45</v>
      </c>
      <c r="G77" s="52">
        <v>99</v>
      </c>
      <c r="H77" s="52">
        <v>94</v>
      </c>
      <c r="I77" s="52">
        <v>67</v>
      </c>
      <c r="J77" s="52">
        <v>48</v>
      </c>
      <c r="K77" s="52">
        <v>415</v>
      </c>
      <c r="L77" s="45">
        <v>151100</v>
      </c>
      <c r="M77" s="45">
        <v>77919</v>
      </c>
      <c r="N77" s="45">
        <v>73181</v>
      </c>
      <c r="O77" s="57">
        <v>41.032428855062868</v>
      </c>
      <c r="P77" s="57">
        <v>29.781601588352085</v>
      </c>
      <c r="Q77" s="57">
        <v>65.519523494374596</v>
      </c>
      <c r="R77" s="57">
        <v>62.210456651224355</v>
      </c>
      <c r="S77" s="57">
        <v>44.341495698213109</v>
      </c>
      <c r="T77" s="57">
        <v>31.767041694242224</v>
      </c>
      <c r="U77" s="57">
        <v>274.65254798146924</v>
      </c>
    </row>
    <row r="78" spans="1:21">
      <c r="A78" s="50" t="s">
        <v>543</v>
      </c>
      <c r="B78" s="51" t="s">
        <v>219</v>
      </c>
      <c r="C78" s="51" t="s">
        <v>227</v>
      </c>
      <c r="D78" s="53" t="s">
        <v>311</v>
      </c>
      <c r="E78" s="52">
        <v>12</v>
      </c>
      <c r="F78" s="52">
        <v>5</v>
      </c>
      <c r="G78" s="52">
        <v>13</v>
      </c>
      <c r="H78" s="52">
        <v>21</v>
      </c>
      <c r="I78" s="52">
        <v>14</v>
      </c>
      <c r="J78" s="52">
        <v>6</v>
      </c>
      <c r="K78" s="52">
        <v>71</v>
      </c>
      <c r="L78" s="45">
        <v>151100</v>
      </c>
      <c r="M78" s="45">
        <v>77919</v>
      </c>
      <c r="N78" s="45">
        <v>73181</v>
      </c>
      <c r="O78" s="57">
        <v>7.9417604235605559</v>
      </c>
      <c r="P78" s="57">
        <v>3.3090668431502319</v>
      </c>
      <c r="Q78" s="57">
        <v>8.6035737921906019</v>
      </c>
      <c r="R78" s="57">
        <v>13.898080741230972</v>
      </c>
      <c r="S78" s="57">
        <v>9.2653871608206497</v>
      </c>
      <c r="T78" s="57">
        <v>3.9708802117802779</v>
      </c>
      <c r="U78" s="57">
        <v>46.988749172733286</v>
      </c>
    </row>
    <row r="79" spans="1:21">
      <c r="A79" s="50" t="s">
        <v>544</v>
      </c>
      <c r="B79" s="51" t="s">
        <v>219</v>
      </c>
      <c r="C79" s="51" t="s">
        <v>227</v>
      </c>
      <c r="D79" s="53" t="s">
        <v>200</v>
      </c>
      <c r="E79" s="52">
        <v>7</v>
      </c>
      <c r="F79" s="52">
        <v>13</v>
      </c>
      <c r="G79" s="52">
        <v>11</v>
      </c>
      <c r="H79" s="52">
        <v>14</v>
      </c>
      <c r="I79" s="52">
        <v>13</v>
      </c>
      <c r="J79" s="52">
        <v>12</v>
      </c>
      <c r="K79" s="52">
        <v>70</v>
      </c>
      <c r="L79" s="45">
        <v>151100</v>
      </c>
      <c r="M79" s="45">
        <v>77919</v>
      </c>
      <c r="N79" s="45">
        <v>73181</v>
      </c>
      <c r="O79" s="57">
        <v>4.6326935804103249</v>
      </c>
      <c r="P79" s="57">
        <v>8.6035737921906019</v>
      </c>
      <c r="Q79" s="57">
        <v>7.279947054930509</v>
      </c>
      <c r="R79" s="57">
        <v>9.2653871608206497</v>
      </c>
      <c r="S79" s="57">
        <v>8.6035737921906019</v>
      </c>
      <c r="T79" s="57">
        <v>7.9417604235605559</v>
      </c>
      <c r="U79" s="57">
        <v>46.326935804103243</v>
      </c>
    </row>
    <row r="80" spans="1:21">
      <c r="A80" s="50" t="s">
        <v>545</v>
      </c>
      <c r="B80" s="51" t="s">
        <v>219</v>
      </c>
      <c r="C80" s="51" t="s">
        <v>227</v>
      </c>
      <c r="D80" s="53" t="s">
        <v>53</v>
      </c>
      <c r="E80" s="52">
        <v>114</v>
      </c>
      <c r="F80" s="52">
        <v>125</v>
      </c>
      <c r="G80" s="52">
        <v>337</v>
      </c>
      <c r="H80" s="52">
        <v>416</v>
      </c>
      <c r="I80" s="52">
        <v>265</v>
      </c>
      <c r="J80" s="52">
        <v>158</v>
      </c>
      <c r="K80" s="52">
        <v>1415</v>
      </c>
      <c r="L80" s="45">
        <v>151100</v>
      </c>
      <c r="M80" s="45">
        <v>77919</v>
      </c>
      <c r="N80" s="45">
        <v>73181</v>
      </c>
      <c r="O80" s="57">
        <v>146.30577907827359</v>
      </c>
      <c r="P80" s="57">
        <v>160.4230033753</v>
      </c>
      <c r="Q80" s="57">
        <v>432.50041709980877</v>
      </c>
      <c r="R80" s="57">
        <v>533.8877552329983</v>
      </c>
      <c r="S80" s="57">
        <v>340.09676715563597</v>
      </c>
      <c r="T80" s="57">
        <v>202.7746762663792</v>
      </c>
      <c r="U80" s="57">
        <v>1815.9883982083957</v>
      </c>
    </row>
    <row r="81" spans="1:21">
      <c r="A81" s="50" t="s">
        <v>546</v>
      </c>
      <c r="B81" s="51" t="s">
        <v>219</v>
      </c>
      <c r="C81" s="51" t="s">
        <v>227</v>
      </c>
      <c r="D81" s="53" t="s">
        <v>68</v>
      </c>
      <c r="E81" s="52">
        <v>5</v>
      </c>
      <c r="F81" s="52">
        <v>0</v>
      </c>
      <c r="G81" s="52">
        <v>13</v>
      </c>
      <c r="H81" s="52">
        <v>31</v>
      </c>
      <c r="I81" s="52">
        <v>22</v>
      </c>
      <c r="J81" s="52">
        <v>27</v>
      </c>
      <c r="K81" s="52">
        <v>98</v>
      </c>
      <c r="L81" s="45">
        <v>151100</v>
      </c>
      <c r="M81" s="45">
        <v>77919</v>
      </c>
      <c r="N81" s="45">
        <v>73181</v>
      </c>
      <c r="O81" s="57">
        <v>6.416920135012</v>
      </c>
      <c r="P81" s="57" t="s">
        <v>297</v>
      </c>
      <c r="Q81" s="57">
        <v>16.683992351031197</v>
      </c>
      <c r="R81" s="57">
        <v>39.7849048370744</v>
      </c>
      <c r="S81" s="57">
        <v>28.234448594052797</v>
      </c>
      <c r="T81" s="57">
        <v>34.651368729064799</v>
      </c>
      <c r="U81" s="57">
        <v>125.7716346462352</v>
      </c>
    </row>
    <row r="82" spans="1:21">
      <c r="A82" s="50" t="s">
        <v>547</v>
      </c>
      <c r="B82" s="51" t="s">
        <v>219</v>
      </c>
      <c r="C82" s="51" t="s">
        <v>227</v>
      </c>
      <c r="D82" s="53" t="s">
        <v>292</v>
      </c>
      <c r="E82" s="52">
        <v>0</v>
      </c>
      <c r="F82" s="52">
        <v>0</v>
      </c>
      <c r="G82" s="52">
        <v>5</v>
      </c>
      <c r="H82" s="52">
        <v>7</v>
      </c>
      <c r="I82" s="52">
        <v>8</v>
      </c>
      <c r="J82" s="52">
        <v>5</v>
      </c>
      <c r="K82" s="52">
        <v>25</v>
      </c>
      <c r="L82" s="45">
        <v>151100</v>
      </c>
      <c r="M82" s="45">
        <v>77919</v>
      </c>
      <c r="N82" s="45">
        <v>73181</v>
      </c>
      <c r="O82" s="57" t="s">
        <v>297</v>
      </c>
      <c r="P82" s="57" t="s">
        <v>297</v>
      </c>
      <c r="Q82" s="57">
        <v>3.3090668431502319</v>
      </c>
      <c r="R82" s="57">
        <v>4.6326935804103249</v>
      </c>
      <c r="S82" s="57">
        <v>5.2945069490403709</v>
      </c>
      <c r="T82" s="57">
        <v>3.3090668431502319</v>
      </c>
      <c r="U82" s="57">
        <v>16.545334215751158</v>
      </c>
    </row>
    <row r="83" spans="1:21">
      <c r="A83" s="50" t="s">
        <v>548</v>
      </c>
      <c r="B83" s="51" t="s">
        <v>219</v>
      </c>
      <c r="C83" s="51" t="s">
        <v>227</v>
      </c>
      <c r="D83" s="53" t="s">
        <v>201</v>
      </c>
      <c r="E83" s="52">
        <v>10</v>
      </c>
      <c r="F83" s="52">
        <v>5</v>
      </c>
      <c r="G83" s="52">
        <v>11</v>
      </c>
      <c r="H83" s="52">
        <v>11</v>
      </c>
      <c r="I83" s="52">
        <v>12</v>
      </c>
      <c r="J83" s="52">
        <v>5</v>
      </c>
      <c r="K83" s="52">
        <v>54</v>
      </c>
      <c r="L83" s="45">
        <v>151100</v>
      </c>
      <c r="M83" s="45">
        <v>77919</v>
      </c>
      <c r="N83" s="45">
        <v>73181</v>
      </c>
      <c r="O83" s="57">
        <v>6.6181336863004638</v>
      </c>
      <c r="P83" s="57">
        <v>3.3090668431502319</v>
      </c>
      <c r="Q83" s="57">
        <v>7.279947054930509</v>
      </c>
      <c r="R83" s="57">
        <v>7.279947054930509</v>
      </c>
      <c r="S83" s="57">
        <v>7.9417604235605559</v>
      </c>
      <c r="T83" s="57">
        <v>3.3090668431502319</v>
      </c>
      <c r="U83" s="57">
        <v>35.7379219060225</v>
      </c>
    </row>
    <row r="84" spans="1:21">
      <c r="A84" s="50" t="s">
        <v>549</v>
      </c>
      <c r="B84" s="51" t="s">
        <v>219</v>
      </c>
      <c r="C84" s="51" t="s">
        <v>227</v>
      </c>
      <c r="D84" s="53" t="s">
        <v>150</v>
      </c>
      <c r="E84" s="52">
        <v>0</v>
      </c>
      <c r="F84" s="52">
        <v>0</v>
      </c>
      <c r="G84" s="52">
        <v>0</v>
      </c>
      <c r="H84" s="52">
        <v>0</v>
      </c>
      <c r="I84" s="52">
        <v>0</v>
      </c>
      <c r="J84" s="52">
        <v>0</v>
      </c>
      <c r="K84" s="52">
        <v>0</v>
      </c>
      <c r="L84" s="45">
        <v>151100</v>
      </c>
      <c r="M84" s="45">
        <v>77919</v>
      </c>
      <c r="N84" s="45">
        <v>73181</v>
      </c>
      <c r="O84" s="57" t="s">
        <v>297</v>
      </c>
      <c r="P84" s="57" t="s">
        <v>297</v>
      </c>
      <c r="Q84" s="57" t="s">
        <v>297</v>
      </c>
      <c r="R84" s="57" t="s">
        <v>297</v>
      </c>
      <c r="S84" s="57" t="s">
        <v>297</v>
      </c>
      <c r="T84" s="57" t="s">
        <v>297</v>
      </c>
      <c r="U84" s="57" t="s">
        <v>297</v>
      </c>
    </row>
    <row r="85" spans="1:21">
      <c r="A85" s="50" t="s">
        <v>550</v>
      </c>
      <c r="B85" s="51" t="s">
        <v>219</v>
      </c>
      <c r="C85" s="51" t="s">
        <v>227</v>
      </c>
      <c r="D85" s="53" t="s">
        <v>94</v>
      </c>
      <c r="E85" s="52">
        <v>5</v>
      </c>
      <c r="F85" s="52">
        <v>5</v>
      </c>
      <c r="G85" s="52">
        <v>9</v>
      </c>
      <c r="H85" s="52">
        <v>17</v>
      </c>
      <c r="I85" s="52">
        <v>5</v>
      </c>
      <c r="J85" s="52">
        <v>5</v>
      </c>
      <c r="K85" s="52">
        <v>46</v>
      </c>
      <c r="L85" s="45">
        <v>151100</v>
      </c>
      <c r="M85" s="45">
        <v>77919</v>
      </c>
      <c r="N85" s="45">
        <v>73181</v>
      </c>
      <c r="O85" s="57">
        <v>3.3090668431502319</v>
      </c>
      <c r="P85" s="57">
        <v>3.3090668431502319</v>
      </c>
      <c r="Q85" s="57">
        <v>5.9563203176704169</v>
      </c>
      <c r="R85" s="57">
        <v>11.250827266710788</v>
      </c>
      <c r="S85" s="57">
        <v>3.3090668431502319</v>
      </c>
      <c r="T85" s="57">
        <v>3.3090668431502319</v>
      </c>
      <c r="U85" s="57">
        <v>30.443414956982128</v>
      </c>
    </row>
    <row r="86" spans="1:21">
      <c r="A86" s="50" t="s">
        <v>551</v>
      </c>
      <c r="B86" s="51" t="s">
        <v>219</v>
      </c>
      <c r="C86" s="51" t="s">
        <v>227</v>
      </c>
      <c r="D86" s="53" t="s">
        <v>153</v>
      </c>
      <c r="E86" s="52">
        <v>0</v>
      </c>
      <c r="F86" s="52">
        <v>0</v>
      </c>
      <c r="G86" s="52">
        <v>5</v>
      </c>
      <c r="H86" s="52">
        <v>0</v>
      </c>
      <c r="I86" s="52">
        <v>0</v>
      </c>
      <c r="J86" s="52">
        <v>0</v>
      </c>
      <c r="K86" s="52">
        <v>5</v>
      </c>
      <c r="L86" s="45">
        <v>151100</v>
      </c>
      <c r="M86" s="45">
        <v>77919</v>
      </c>
      <c r="N86" s="45">
        <v>73181</v>
      </c>
      <c r="O86" s="57" t="s">
        <v>297</v>
      </c>
      <c r="P86" s="57" t="s">
        <v>297</v>
      </c>
      <c r="Q86" s="57">
        <v>3.3090668431502319</v>
      </c>
      <c r="R86" s="57" t="s">
        <v>297</v>
      </c>
      <c r="S86" s="57" t="s">
        <v>297</v>
      </c>
      <c r="T86" s="57" t="s">
        <v>297</v>
      </c>
      <c r="U86" s="57">
        <v>3.3090668431502319</v>
      </c>
    </row>
    <row r="87" spans="1:21">
      <c r="A87" s="50" t="s">
        <v>552</v>
      </c>
      <c r="B87" s="51" t="s">
        <v>219</v>
      </c>
      <c r="C87" s="51" t="s">
        <v>227</v>
      </c>
      <c r="D87" s="53" t="s">
        <v>154</v>
      </c>
      <c r="E87" s="52">
        <v>37</v>
      </c>
      <c r="F87" s="52">
        <v>10</v>
      </c>
      <c r="G87" s="52">
        <v>27</v>
      </c>
      <c r="H87" s="52">
        <v>14</v>
      </c>
      <c r="I87" s="52">
        <v>11</v>
      </c>
      <c r="J87" s="52">
        <v>0</v>
      </c>
      <c r="K87" s="52">
        <v>99</v>
      </c>
      <c r="L87" s="45">
        <v>151100</v>
      </c>
      <c r="M87" s="45">
        <v>77919</v>
      </c>
      <c r="N87" s="45">
        <v>73181</v>
      </c>
      <c r="O87" s="57">
        <v>24.487094639311714</v>
      </c>
      <c r="P87" s="57">
        <v>6.6181336863004638</v>
      </c>
      <c r="Q87" s="57">
        <v>17.86896095301125</v>
      </c>
      <c r="R87" s="57">
        <v>9.2653871608206497</v>
      </c>
      <c r="S87" s="57">
        <v>7.279947054930509</v>
      </c>
      <c r="T87" s="57" t="s">
        <v>297</v>
      </c>
      <c r="U87" s="57">
        <v>65.519523494374596</v>
      </c>
    </row>
    <row r="88" spans="1:21">
      <c r="A88" s="50" t="s">
        <v>553</v>
      </c>
      <c r="B88" s="51" t="s">
        <v>219</v>
      </c>
      <c r="C88" s="51" t="s">
        <v>227</v>
      </c>
      <c r="D88" s="53" t="s">
        <v>98</v>
      </c>
      <c r="E88" s="52">
        <v>14</v>
      </c>
      <c r="F88" s="52">
        <v>17</v>
      </c>
      <c r="G88" s="52">
        <v>43</v>
      </c>
      <c r="H88" s="52">
        <v>48</v>
      </c>
      <c r="I88" s="52">
        <v>53</v>
      </c>
      <c r="J88" s="52">
        <v>42</v>
      </c>
      <c r="K88" s="52">
        <v>217</v>
      </c>
      <c r="L88" s="45">
        <v>151100</v>
      </c>
      <c r="M88" s="45">
        <v>77919</v>
      </c>
      <c r="N88" s="45">
        <v>73181</v>
      </c>
      <c r="O88" s="57">
        <v>9.2653871608206497</v>
      </c>
      <c r="P88" s="57">
        <v>11.250827266710788</v>
      </c>
      <c r="Q88" s="57">
        <v>28.457974851091993</v>
      </c>
      <c r="R88" s="57">
        <v>31.767041694242224</v>
      </c>
      <c r="S88" s="57">
        <v>35.076108537392457</v>
      </c>
      <c r="T88" s="57">
        <v>27.796161482461944</v>
      </c>
      <c r="U88" s="57">
        <v>143.61350099272005</v>
      </c>
    </row>
    <row r="89" spans="1:21">
      <c r="A89" s="50" t="s">
        <v>554</v>
      </c>
      <c r="B89" s="51" t="s">
        <v>219</v>
      </c>
      <c r="C89" s="51" t="s">
        <v>227</v>
      </c>
      <c r="D89" s="53" t="s">
        <v>301</v>
      </c>
      <c r="E89" s="52">
        <v>6</v>
      </c>
      <c r="F89" s="52">
        <v>0</v>
      </c>
      <c r="G89" s="52">
        <v>7</v>
      </c>
      <c r="H89" s="52">
        <v>5</v>
      </c>
      <c r="I89" s="52">
        <v>0</v>
      </c>
      <c r="J89" s="52">
        <v>0</v>
      </c>
      <c r="K89" s="52">
        <v>18</v>
      </c>
      <c r="L89" s="45">
        <v>151100</v>
      </c>
      <c r="M89" s="45">
        <v>77919</v>
      </c>
      <c r="N89" s="45">
        <v>73181</v>
      </c>
      <c r="O89" s="57">
        <v>3.9708802117802779</v>
      </c>
      <c r="P89" s="57" t="s">
        <v>297</v>
      </c>
      <c r="Q89" s="57">
        <v>4.6326935804103249</v>
      </c>
      <c r="R89" s="57">
        <v>3.3090668431502319</v>
      </c>
      <c r="S89" s="57" t="s">
        <v>297</v>
      </c>
      <c r="T89" s="57" t="s">
        <v>297</v>
      </c>
      <c r="U89" s="57">
        <v>11.912640635340834</v>
      </c>
    </row>
    <row r="90" spans="1:21">
      <c r="A90" s="50" t="s">
        <v>555</v>
      </c>
      <c r="B90" s="51" t="s">
        <v>219</v>
      </c>
      <c r="C90" s="51" t="s">
        <v>227</v>
      </c>
      <c r="D90" s="53" t="s">
        <v>303</v>
      </c>
      <c r="E90" s="52">
        <v>14</v>
      </c>
      <c r="F90" s="52">
        <v>8</v>
      </c>
      <c r="G90" s="52">
        <v>29</v>
      </c>
      <c r="H90" s="52">
        <v>36</v>
      </c>
      <c r="I90" s="52">
        <v>13</v>
      </c>
      <c r="J90" s="52">
        <v>10</v>
      </c>
      <c r="K90" s="52">
        <v>110</v>
      </c>
      <c r="L90" s="45">
        <v>151100</v>
      </c>
      <c r="M90" s="45">
        <v>77919</v>
      </c>
      <c r="N90" s="45">
        <v>73181</v>
      </c>
      <c r="O90" s="57">
        <v>9.2653871608206497</v>
      </c>
      <c r="P90" s="57">
        <v>5.2945069490403709</v>
      </c>
      <c r="Q90" s="57">
        <v>19.192587690271342</v>
      </c>
      <c r="R90" s="57">
        <v>23.825281270681668</v>
      </c>
      <c r="S90" s="57">
        <v>8.6035737921906019</v>
      </c>
      <c r="T90" s="57">
        <v>6.6181336863004638</v>
      </c>
      <c r="U90" s="57">
        <v>72.799470549305099</v>
      </c>
    </row>
    <row r="91" spans="1:21">
      <c r="A91" s="50" t="s">
        <v>556</v>
      </c>
      <c r="B91" s="51" t="s">
        <v>219</v>
      </c>
      <c r="C91" s="51" t="s">
        <v>227</v>
      </c>
      <c r="D91" s="53" t="s">
        <v>127</v>
      </c>
      <c r="E91" s="52">
        <v>5</v>
      </c>
      <c r="F91" s="52">
        <v>0</v>
      </c>
      <c r="G91" s="52">
        <v>5</v>
      </c>
      <c r="H91" s="52">
        <v>6</v>
      </c>
      <c r="I91" s="52">
        <v>0</v>
      </c>
      <c r="J91" s="52">
        <v>0</v>
      </c>
      <c r="K91" s="52">
        <v>16</v>
      </c>
      <c r="L91" s="45">
        <v>151100</v>
      </c>
      <c r="M91" s="45">
        <v>77919</v>
      </c>
      <c r="N91" s="45">
        <v>73181</v>
      </c>
      <c r="O91" s="57">
        <v>3.3090668431502319</v>
      </c>
      <c r="P91" s="57" t="s">
        <v>297</v>
      </c>
      <c r="Q91" s="57">
        <v>3.3090668431502319</v>
      </c>
      <c r="R91" s="57">
        <v>3.9708802117802779</v>
      </c>
      <c r="S91" s="57" t="s">
        <v>297</v>
      </c>
      <c r="T91" s="57" t="s">
        <v>297</v>
      </c>
      <c r="U91" s="57">
        <v>10.589013898080742</v>
      </c>
    </row>
    <row r="92" spans="1:21">
      <c r="A92" s="50" t="s">
        <v>557</v>
      </c>
      <c r="B92" s="51" t="s">
        <v>219</v>
      </c>
      <c r="C92" s="51" t="s">
        <v>227</v>
      </c>
      <c r="D92" s="53" t="s">
        <v>131</v>
      </c>
      <c r="E92" s="52">
        <v>18</v>
      </c>
      <c r="F92" s="52">
        <v>12</v>
      </c>
      <c r="G92" s="52">
        <v>20</v>
      </c>
      <c r="H92" s="52">
        <v>34</v>
      </c>
      <c r="I92" s="52">
        <v>18</v>
      </c>
      <c r="J92" s="52">
        <v>15</v>
      </c>
      <c r="K92" s="52">
        <v>117</v>
      </c>
      <c r="L92" s="45">
        <v>151100</v>
      </c>
      <c r="M92" s="45">
        <v>77919</v>
      </c>
      <c r="N92" s="45">
        <v>73181</v>
      </c>
      <c r="O92" s="57">
        <v>23.1009124860432</v>
      </c>
      <c r="P92" s="57">
        <v>15.4006083240288</v>
      </c>
      <c r="Q92" s="57">
        <v>25.667680540048</v>
      </c>
      <c r="R92" s="57">
        <v>43.635056918081595</v>
      </c>
      <c r="S92" s="57">
        <v>23.1009124860432</v>
      </c>
      <c r="T92" s="57">
        <v>19.250760405035997</v>
      </c>
      <c r="U92" s="57">
        <v>150.15593115928078</v>
      </c>
    </row>
    <row r="93" spans="1:21">
      <c r="A93" s="50" t="s">
        <v>558</v>
      </c>
      <c r="B93" s="51" t="s">
        <v>219</v>
      </c>
      <c r="C93" s="51" t="s">
        <v>227</v>
      </c>
      <c r="D93" s="53" t="s">
        <v>160</v>
      </c>
      <c r="E93" s="52">
        <v>6</v>
      </c>
      <c r="F93" s="52">
        <v>0</v>
      </c>
      <c r="G93" s="52">
        <v>0</v>
      </c>
      <c r="H93" s="52">
        <v>0</v>
      </c>
      <c r="I93" s="52">
        <v>0</v>
      </c>
      <c r="J93" s="52">
        <v>0</v>
      </c>
      <c r="K93" s="52">
        <v>6</v>
      </c>
      <c r="L93" s="45">
        <v>151100</v>
      </c>
      <c r="M93" s="45">
        <v>77919</v>
      </c>
      <c r="N93" s="45">
        <v>73181</v>
      </c>
      <c r="O93" s="57">
        <v>3.9708802117802779</v>
      </c>
      <c r="P93" s="57" t="s">
        <v>297</v>
      </c>
      <c r="Q93" s="57" t="s">
        <v>297</v>
      </c>
      <c r="R93" s="57" t="s">
        <v>297</v>
      </c>
      <c r="S93" s="57" t="s">
        <v>297</v>
      </c>
      <c r="T93" s="57" t="s">
        <v>297</v>
      </c>
      <c r="U93" s="57">
        <v>3.9708802117802779</v>
      </c>
    </row>
    <row r="94" spans="1:21">
      <c r="A94" s="50" t="s">
        <v>559</v>
      </c>
      <c r="B94" s="51" t="s">
        <v>219</v>
      </c>
      <c r="C94" s="51" t="s">
        <v>227</v>
      </c>
      <c r="D94" s="53" t="s">
        <v>141</v>
      </c>
      <c r="E94" s="52">
        <v>5</v>
      </c>
      <c r="F94" s="52">
        <v>5</v>
      </c>
      <c r="G94" s="52">
        <v>5</v>
      </c>
      <c r="H94" s="52">
        <v>5</v>
      </c>
      <c r="I94" s="52">
        <v>5</v>
      </c>
      <c r="J94" s="52">
        <v>0</v>
      </c>
      <c r="K94" s="52">
        <v>25</v>
      </c>
      <c r="L94" s="45">
        <v>151100</v>
      </c>
      <c r="M94" s="45">
        <v>77919</v>
      </c>
      <c r="N94" s="45">
        <v>73181</v>
      </c>
      <c r="O94" s="57">
        <v>3.3090668431502319</v>
      </c>
      <c r="P94" s="57">
        <v>3.3090668431502319</v>
      </c>
      <c r="Q94" s="57">
        <v>3.3090668431502319</v>
      </c>
      <c r="R94" s="57">
        <v>3.3090668431502319</v>
      </c>
      <c r="S94" s="57">
        <v>3.3090668431502319</v>
      </c>
      <c r="T94" s="57" t="s">
        <v>297</v>
      </c>
      <c r="U94" s="57">
        <v>16.545334215751158</v>
      </c>
    </row>
    <row r="95" spans="1:21">
      <c r="A95" s="50" t="s">
        <v>560</v>
      </c>
      <c r="B95" s="51" t="s">
        <v>214</v>
      </c>
      <c r="C95" s="51" t="s">
        <v>227</v>
      </c>
      <c r="D95" s="53" t="s">
        <v>59</v>
      </c>
      <c r="E95" s="52">
        <v>8</v>
      </c>
      <c r="F95" s="52">
        <v>10</v>
      </c>
      <c r="G95" s="52">
        <v>8</v>
      </c>
      <c r="H95" s="52">
        <v>22</v>
      </c>
      <c r="I95" s="52">
        <v>7</v>
      </c>
      <c r="J95" s="52">
        <v>5</v>
      </c>
      <c r="K95" s="52">
        <v>60</v>
      </c>
      <c r="L95" s="45">
        <v>151100</v>
      </c>
      <c r="M95" s="45">
        <v>77919</v>
      </c>
      <c r="N95" s="45">
        <v>73181</v>
      </c>
      <c r="O95" s="57">
        <v>5.2945069490403709</v>
      </c>
      <c r="P95" s="57">
        <v>6.6181336863004638</v>
      </c>
      <c r="Q95" s="57">
        <v>5.2945069490403709</v>
      </c>
      <c r="R95" s="57">
        <v>14.559894109861018</v>
      </c>
      <c r="S95" s="57">
        <v>4.6326935804103249</v>
      </c>
      <c r="T95" s="57">
        <v>3.3090668431502319</v>
      </c>
      <c r="U95" s="57">
        <v>39.708802117802776</v>
      </c>
    </row>
    <row r="96" spans="1:21">
      <c r="A96" s="50" t="s">
        <v>561</v>
      </c>
      <c r="B96" s="51" t="s">
        <v>214</v>
      </c>
      <c r="C96" s="51" t="s">
        <v>227</v>
      </c>
      <c r="D96" s="53" t="s">
        <v>63</v>
      </c>
      <c r="E96" s="52">
        <v>82</v>
      </c>
      <c r="F96" s="52">
        <v>56</v>
      </c>
      <c r="G96" s="52">
        <v>111</v>
      </c>
      <c r="H96" s="52">
        <v>114</v>
      </c>
      <c r="I96" s="52">
        <v>58</v>
      </c>
      <c r="J96" s="52">
        <v>36</v>
      </c>
      <c r="K96" s="52">
        <v>457</v>
      </c>
      <c r="L96" s="45">
        <v>151100</v>
      </c>
      <c r="M96" s="45">
        <v>77919</v>
      </c>
      <c r="N96" s="45">
        <v>73181</v>
      </c>
      <c r="O96" s="57">
        <v>54.268696227663796</v>
      </c>
      <c r="P96" s="57">
        <v>37.061548643282599</v>
      </c>
      <c r="Q96" s="57">
        <v>73.461283917935134</v>
      </c>
      <c r="R96" s="57">
        <v>75.446724023825283</v>
      </c>
      <c r="S96" s="57">
        <v>38.385175380542684</v>
      </c>
      <c r="T96" s="57">
        <v>23.825281270681668</v>
      </c>
      <c r="U96" s="57">
        <v>302.44870946393115</v>
      </c>
    </row>
    <row r="97" spans="1:21">
      <c r="A97" s="50" t="s">
        <v>562</v>
      </c>
      <c r="B97" s="51" t="s">
        <v>214</v>
      </c>
      <c r="C97" s="51" t="s">
        <v>227</v>
      </c>
      <c r="D97" s="53" t="s">
        <v>311</v>
      </c>
      <c r="E97" s="52">
        <v>10</v>
      </c>
      <c r="F97" s="52">
        <v>16</v>
      </c>
      <c r="G97" s="52">
        <v>32</v>
      </c>
      <c r="H97" s="52">
        <v>61</v>
      </c>
      <c r="I97" s="52">
        <v>32</v>
      </c>
      <c r="J97" s="52">
        <v>11</v>
      </c>
      <c r="K97" s="52">
        <v>162</v>
      </c>
      <c r="L97" s="45">
        <v>151100</v>
      </c>
      <c r="M97" s="45">
        <v>77919</v>
      </c>
      <c r="N97" s="45">
        <v>73181</v>
      </c>
      <c r="O97" s="57">
        <v>6.6181336863004638</v>
      </c>
      <c r="P97" s="57">
        <v>10.589013898080742</v>
      </c>
      <c r="Q97" s="57">
        <v>21.178027796161484</v>
      </c>
      <c r="R97" s="57">
        <v>40.370615486432825</v>
      </c>
      <c r="S97" s="57">
        <v>21.178027796161484</v>
      </c>
      <c r="T97" s="57">
        <v>7.279947054930509</v>
      </c>
      <c r="U97" s="57">
        <v>107.21376571806751</v>
      </c>
    </row>
    <row r="98" spans="1:21">
      <c r="A98" s="50" t="s">
        <v>563</v>
      </c>
      <c r="B98" s="51" t="s">
        <v>214</v>
      </c>
      <c r="C98" s="51" t="s">
        <v>227</v>
      </c>
      <c r="D98" s="53" t="s">
        <v>200</v>
      </c>
      <c r="E98" s="52">
        <v>21</v>
      </c>
      <c r="F98" s="52">
        <v>18</v>
      </c>
      <c r="G98" s="52">
        <v>38</v>
      </c>
      <c r="H98" s="52">
        <v>23</v>
      </c>
      <c r="I98" s="52">
        <v>43</v>
      </c>
      <c r="J98" s="52">
        <v>37</v>
      </c>
      <c r="K98" s="52">
        <v>180</v>
      </c>
      <c r="L98" s="45">
        <v>151100</v>
      </c>
      <c r="M98" s="45">
        <v>77919</v>
      </c>
      <c r="N98" s="45">
        <v>73181</v>
      </c>
      <c r="O98" s="57">
        <v>13.898080741230972</v>
      </c>
      <c r="P98" s="57">
        <v>11.912640635340834</v>
      </c>
      <c r="Q98" s="57">
        <v>25.148908007941763</v>
      </c>
      <c r="R98" s="57">
        <v>15.221707478491064</v>
      </c>
      <c r="S98" s="57">
        <v>28.457974851091993</v>
      </c>
      <c r="T98" s="57">
        <v>24.487094639311714</v>
      </c>
      <c r="U98" s="57">
        <v>119.12640635340834</v>
      </c>
    </row>
    <row r="99" spans="1:21">
      <c r="A99" s="50" t="s">
        <v>564</v>
      </c>
      <c r="B99" s="51" t="s">
        <v>214</v>
      </c>
      <c r="C99" s="51" t="s">
        <v>227</v>
      </c>
      <c r="D99" s="53" t="s">
        <v>292</v>
      </c>
      <c r="E99" s="52">
        <v>0</v>
      </c>
      <c r="F99" s="52">
        <v>5</v>
      </c>
      <c r="G99" s="52">
        <v>8</v>
      </c>
      <c r="H99" s="52">
        <v>9</v>
      </c>
      <c r="I99" s="52">
        <v>8</v>
      </c>
      <c r="J99" s="52">
        <v>5</v>
      </c>
      <c r="K99" s="52">
        <v>35</v>
      </c>
      <c r="L99" s="45">
        <v>151100</v>
      </c>
      <c r="M99" s="45">
        <v>77919</v>
      </c>
      <c r="N99" s="45">
        <v>73181</v>
      </c>
      <c r="O99" s="57" t="s">
        <v>297</v>
      </c>
      <c r="P99" s="57">
        <v>3.3090668431502319</v>
      </c>
      <c r="Q99" s="57">
        <v>5.2945069490403709</v>
      </c>
      <c r="R99" s="57">
        <v>5.9563203176704169</v>
      </c>
      <c r="S99" s="57">
        <v>5.2945069490403709</v>
      </c>
      <c r="T99" s="57">
        <v>3.3090668431502319</v>
      </c>
      <c r="U99" s="57">
        <v>23.163467902051622</v>
      </c>
    </row>
    <row r="100" spans="1:21">
      <c r="A100" s="50" t="s">
        <v>565</v>
      </c>
      <c r="B100" s="51" t="s">
        <v>214</v>
      </c>
      <c r="C100" s="51" t="s">
        <v>227</v>
      </c>
      <c r="D100" s="53" t="s">
        <v>201</v>
      </c>
      <c r="E100" s="52">
        <v>12</v>
      </c>
      <c r="F100" s="52">
        <v>14</v>
      </c>
      <c r="G100" s="52">
        <v>26</v>
      </c>
      <c r="H100" s="52">
        <v>25</v>
      </c>
      <c r="I100" s="52">
        <v>13</v>
      </c>
      <c r="J100" s="52">
        <v>6</v>
      </c>
      <c r="K100" s="52">
        <v>96</v>
      </c>
      <c r="L100" s="45">
        <v>151100</v>
      </c>
      <c r="M100" s="45">
        <v>77919</v>
      </c>
      <c r="N100" s="45">
        <v>73181</v>
      </c>
      <c r="O100" s="57">
        <v>7.9417604235605559</v>
      </c>
      <c r="P100" s="57">
        <v>9.2653871608206497</v>
      </c>
      <c r="Q100" s="57">
        <v>17.207147584381204</v>
      </c>
      <c r="R100" s="57">
        <v>16.545334215751158</v>
      </c>
      <c r="S100" s="57">
        <v>8.6035737921906019</v>
      </c>
      <c r="T100" s="57">
        <v>3.9708802117802779</v>
      </c>
      <c r="U100" s="57">
        <v>63.534083388484447</v>
      </c>
    </row>
    <row r="101" spans="1:21">
      <c r="A101" s="50" t="s">
        <v>566</v>
      </c>
      <c r="B101" s="51" t="s">
        <v>214</v>
      </c>
      <c r="C101" s="51" t="s">
        <v>227</v>
      </c>
      <c r="D101" s="53" t="s">
        <v>150</v>
      </c>
      <c r="E101" s="52">
        <v>0</v>
      </c>
      <c r="F101" s="52">
        <v>0</v>
      </c>
      <c r="G101" s="52">
        <v>0</v>
      </c>
      <c r="H101" s="52">
        <v>5</v>
      </c>
      <c r="I101" s="52">
        <v>0</v>
      </c>
      <c r="J101" s="52">
        <v>0</v>
      </c>
      <c r="K101" s="52">
        <v>5</v>
      </c>
      <c r="L101" s="45">
        <v>151100</v>
      </c>
      <c r="M101" s="45">
        <v>77919</v>
      </c>
      <c r="N101" s="45">
        <v>73181</v>
      </c>
      <c r="O101" s="57" t="s">
        <v>297</v>
      </c>
      <c r="P101" s="57" t="s">
        <v>297</v>
      </c>
      <c r="Q101" s="57" t="s">
        <v>297</v>
      </c>
      <c r="R101" s="57">
        <v>3.3090668431502319</v>
      </c>
      <c r="S101" s="57" t="s">
        <v>297</v>
      </c>
      <c r="T101" s="57" t="s">
        <v>297</v>
      </c>
      <c r="U101" s="57">
        <v>3.3090668431502319</v>
      </c>
    </row>
    <row r="102" spans="1:21">
      <c r="A102" s="50" t="s">
        <v>567</v>
      </c>
      <c r="B102" s="51" t="s">
        <v>214</v>
      </c>
      <c r="C102" s="51" t="s">
        <v>227</v>
      </c>
      <c r="D102" s="53" t="s">
        <v>94</v>
      </c>
      <c r="E102" s="52">
        <v>6</v>
      </c>
      <c r="F102" s="52">
        <v>6</v>
      </c>
      <c r="G102" s="52">
        <v>18</v>
      </c>
      <c r="H102" s="52">
        <v>31</v>
      </c>
      <c r="I102" s="52">
        <v>9</v>
      </c>
      <c r="J102" s="52">
        <v>5</v>
      </c>
      <c r="K102" s="52">
        <v>75</v>
      </c>
      <c r="L102" s="45">
        <v>151100</v>
      </c>
      <c r="M102" s="45">
        <v>77919</v>
      </c>
      <c r="N102" s="45">
        <v>73181</v>
      </c>
      <c r="O102" s="57">
        <v>3.9708802117802779</v>
      </c>
      <c r="P102" s="57">
        <v>3.9708802117802779</v>
      </c>
      <c r="Q102" s="57">
        <v>11.912640635340834</v>
      </c>
      <c r="R102" s="57">
        <v>20.516214427531434</v>
      </c>
      <c r="S102" s="57">
        <v>5.9563203176704169</v>
      </c>
      <c r="T102" s="57">
        <v>3.3090668431502319</v>
      </c>
      <c r="U102" s="57">
        <v>49.63600264725347</v>
      </c>
    </row>
    <row r="103" spans="1:21">
      <c r="A103" s="50" t="s">
        <v>568</v>
      </c>
      <c r="B103" s="51" t="s">
        <v>214</v>
      </c>
      <c r="C103" s="51" t="s">
        <v>227</v>
      </c>
      <c r="D103" s="53" t="s">
        <v>153</v>
      </c>
      <c r="E103" s="52">
        <v>8</v>
      </c>
      <c r="F103" s="52">
        <v>0</v>
      </c>
      <c r="G103" s="52">
        <v>5</v>
      </c>
      <c r="H103" s="52">
        <v>0</v>
      </c>
      <c r="I103" s="52">
        <v>0</v>
      </c>
      <c r="J103" s="52">
        <v>0</v>
      </c>
      <c r="K103" s="52">
        <v>13</v>
      </c>
      <c r="L103" s="45">
        <v>151100</v>
      </c>
      <c r="M103" s="45">
        <v>77919</v>
      </c>
      <c r="N103" s="45">
        <v>73181</v>
      </c>
      <c r="O103" s="57">
        <v>5.2945069490403709</v>
      </c>
      <c r="P103" s="57" t="s">
        <v>297</v>
      </c>
      <c r="Q103" s="57">
        <v>3.3090668431502319</v>
      </c>
      <c r="R103" s="57" t="s">
        <v>297</v>
      </c>
      <c r="S103" s="57" t="s">
        <v>297</v>
      </c>
      <c r="T103" s="57" t="s">
        <v>297</v>
      </c>
      <c r="U103" s="57">
        <v>8.6035737921906019</v>
      </c>
    </row>
    <row r="104" spans="1:21">
      <c r="A104" s="50" t="s">
        <v>569</v>
      </c>
      <c r="B104" s="51" t="s">
        <v>214</v>
      </c>
      <c r="C104" s="51" t="s">
        <v>227</v>
      </c>
      <c r="D104" s="53" t="s">
        <v>154</v>
      </c>
      <c r="E104" s="52">
        <v>48</v>
      </c>
      <c r="F104" s="52">
        <v>26</v>
      </c>
      <c r="G104" s="52">
        <v>23</v>
      </c>
      <c r="H104" s="52">
        <v>12</v>
      </c>
      <c r="I104" s="52">
        <v>11</v>
      </c>
      <c r="J104" s="52">
        <v>6</v>
      </c>
      <c r="K104" s="52">
        <v>126</v>
      </c>
      <c r="L104" s="45">
        <v>151100</v>
      </c>
      <c r="M104" s="45">
        <v>77919</v>
      </c>
      <c r="N104" s="45">
        <v>73181</v>
      </c>
      <c r="O104" s="57">
        <v>31.767041694242224</v>
      </c>
      <c r="P104" s="57">
        <v>17.207147584381204</v>
      </c>
      <c r="Q104" s="57">
        <v>15.221707478491064</v>
      </c>
      <c r="R104" s="57">
        <v>7.9417604235605559</v>
      </c>
      <c r="S104" s="57">
        <v>7.279947054930509</v>
      </c>
      <c r="T104" s="57">
        <v>3.9708802117802779</v>
      </c>
      <c r="U104" s="57">
        <v>83.388484447385835</v>
      </c>
    </row>
    <row r="105" spans="1:21">
      <c r="A105" s="50" t="s">
        <v>570</v>
      </c>
      <c r="B105" s="51" t="s">
        <v>214</v>
      </c>
      <c r="C105" s="51" t="s">
        <v>227</v>
      </c>
      <c r="D105" s="53" t="s">
        <v>98</v>
      </c>
      <c r="E105" s="52">
        <v>21</v>
      </c>
      <c r="F105" s="52">
        <v>12</v>
      </c>
      <c r="G105" s="52">
        <v>46</v>
      </c>
      <c r="H105" s="52">
        <v>41</v>
      </c>
      <c r="I105" s="52">
        <v>29</v>
      </c>
      <c r="J105" s="52">
        <v>20</v>
      </c>
      <c r="K105" s="52">
        <v>169</v>
      </c>
      <c r="L105" s="45">
        <v>151100</v>
      </c>
      <c r="M105" s="45">
        <v>77919</v>
      </c>
      <c r="N105" s="45">
        <v>73181</v>
      </c>
      <c r="O105" s="57">
        <v>13.898080741230972</v>
      </c>
      <c r="P105" s="57">
        <v>7.9417604235605559</v>
      </c>
      <c r="Q105" s="57">
        <v>30.443414956982128</v>
      </c>
      <c r="R105" s="57">
        <v>27.134348113831898</v>
      </c>
      <c r="S105" s="57">
        <v>19.192587690271342</v>
      </c>
      <c r="T105" s="57">
        <v>13.236267372600928</v>
      </c>
      <c r="U105" s="57">
        <v>111.84645929847782</v>
      </c>
    </row>
    <row r="106" spans="1:21">
      <c r="A106" s="50" t="s">
        <v>571</v>
      </c>
      <c r="B106" s="51" t="s">
        <v>214</v>
      </c>
      <c r="C106" s="51" t="s">
        <v>227</v>
      </c>
      <c r="D106" s="53" t="s">
        <v>301</v>
      </c>
      <c r="E106" s="52">
        <v>5</v>
      </c>
      <c r="F106" s="52">
        <v>8</v>
      </c>
      <c r="G106" s="52">
        <v>18</v>
      </c>
      <c r="H106" s="52">
        <v>8</v>
      </c>
      <c r="I106" s="52">
        <v>0</v>
      </c>
      <c r="J106" s="52">
        <v>0</v>
      </c>
      <c r="K106" s="52">
        <v>39</v>
      </c>
      <c r="L106" s="45">
        <v>151100</v>
      </c>
      <c r="M106" s="45">
        <v>77919</v>
      </c>
      <c r="N106" s="45">
        <v>73181</v>
      </c>
      <c r="O106" s="57">
        <v>3.3090668431502319</v>
      </c>
      <c r="P106" s="57">
        <v>5.2945069490403709</v>
      </c>
      <c r="Q106" s="57">
        <v>11.912640635340834</v>
      </c>
      <c r="R106" s="57">
        <v>5.2945069490403709</v>
      </c>
      <c r="S106" s="57" t="s">
        <v>297</v>
      </c>
      <c r="T106" s="57" t="s">
        <v>297</v>
      </c>
      <c r="U106" s="57">
        <v>25.810721376571806</v>
      </c>
    </row>
    <row r="107" spans="1:21">
      <c r="A107" s="50" t="s">
        <v>572</v>
      </c>
      <c r="B107" s="51" t="s">
        <v>214</v>
      </c>
      <c r="C107" s="51" t="s">
        <v>227</v>
      </c>
      <c r="D107" s="53" t="s">
        <v>303</v>
      </c>
      <c r="E107" s="52">
        <v>10</v>
      </c>
      <c r="F107" s="52">
        <v>11</v>
      </c>
      <c r="G107" s="52">
        <v>29</v>
      </c>
      <c r="H107" s="52">
        <v>37</v>
      </c>
      <c r="I107" s="52">
        <v>18</v>
      </c>
      <c r="J107" s="52">
        <v>11</v>
      </c>
      <c r="K107" s="52">
        <v>116</v>
      </c>
      <c r="L107" s="45">
        <v>151100</v>
      </c>
      <c r="M107" s="45">
        <v>77919</v>
      </c>
      <c r="N107" s="45">
        <v>73181</v>
      </c>
      <c r="O107" s="57">
        <v>6.6181336863004638</v>
      </c>
      <c r="P107" s="57">
        <v>7.279947054930509</v>
      </c>
      <c r="Q107" s="57">
        <v>19.192587690271342</v>
      </c>
      <c r="R107" s="57">
        <v>24.487094639311714</v>
      </c>
      <c r="S107" s="57">
        <v>11.912640635340834</v>
      </c>
      <c r="T107" s="57">
        <v>7.279947054930509</v>
      </c>
      <c r="U107" s="57">
        <v>76.770350761085368</v>
      </c>
    </row>
    <row r="108" spans="1:21">
      <c r="A108" s="50" t="s">
        <v>573</v>
      </c>
      <c r="B108" s="51" t="s">
        <v>214</v>
      </c>
      <c r="C108" s="51" t="s">
        <v>227</v>
      </c>
      <c r="D108" s="53" t="s">
        <v>127</v>
      </c>
      <c r="E108" s="52">
        <v>11</v>
      </c>
      <c r="F108" s="52">
        <v>5</v>
      </c>
      <c r="G108" s="52">
        <v>9</v>
      </c>
      <c r="H108" s="52">
        <v>7</v>
      </c>
      <c r="I108" s="52">
        <v>0</v>
      </c>
      <c r="J108" s="52">
        <v>0</v>
      </c>
      <c r="K108" s="52">
        <v>32</v>
      </c>
      <c r="L108" s="45">
        <v>151100</v>
      </c>
      <c r="M108" s="45">
        <v>77919</v>
      </c>
      <c r="N108" s="45">
        <v>73181</v>
      </c>
      <c r="O108" s="57">
        <v>7.279947054930509</v>
      </c>
      <c r="P108" s="57">
        <v>3.3090668431502319</v>
      </c>
      <c r="Q108" s="57">
        <v>5.9563203176704169</v>
      </c>
      <c r="R108" s="57">
        <v>4.6326935804103249</v>
      </c>
      <c r="S108" s="57" t="s">
        <v>297</v>
      </c>
      <c r="T108" s="57" t="s">
        <v>297</v>
      </c>
      <c r="U108" s="57">
        <v>21.178027796161484</v>
      </c>
    </row>
    <row r="109" spans="1:21">
      <c r="A109" s="50" t="s">
        <v>574</v>
      </c>
      <c r="B109" s="51" t="s">
        <v>214</v>
      </c>
      <c r="C109" s="51" t="s">
        <v>227</v>
      </c>
      <c r="D109" s="53" t="s">
        <v>160</v>
      </c>
      <c r="E109" s="52">
        <v>0</v>
      </c>
      <c r="F109" s="52">
        <v>0</v>
      </c>
      <c r="G109" s="52">
        <v>0</v>
      </c>
      <c r="H109" s="52">
        <v>0</v>
      </c>
      <c r="I109" s="52">
        <v>0</v>
      </c>
      <c r="J109" s="52">
        <v>0</v>
      </c>
      <c r="K109" s="52">
        <v>0</v>
      </c>
      <c r="L109" s="45">
        <v>151100</v>
      </c>
      <c r="M109" s="45">
        <v>77919</v>
      </c>
      <c r="N109" s="45">
        <v>73181</v>
      </c>
      <c r="O109" s="57" t="s">
        <v>297</v>
      </c>
      <c r="P109" s="57" t="s">
        <v>297</v>
      </c>
      <c r="Q109" s="57" t="s">
        <v>297</v>
      </c>
      <c r="R109" s="57" t="s">
        <v>297</v>
      </c>
      <c r="S109" s="57" t="s">
        <v>297</v>
      </c>
      <c r="T109" s="57" t="s">
        <v>297</v>
      </c>
      <c r="U109" s="57" t="s">
        <v>297</v>
      </c>
    </row>
    <row r="110" spans="1:21">
      <c r="A110" s="50" t="s">
        <v>575</v>
      </c>
      <c r="B110" s="51" t="s">
        <v>214</v>
      </c>
      <c r="C110" s="51" t="s">
        <v>227</v>
      </c>
      <c r="D110" s="53" t="s">
        <v>163</v>
      </c>
      <c r="E110" s="52">
        <v>96</v>
      </c>
      <c r="F110" s="52">
        <v>104</v>
      </c>
      <c r="G110" s="52">
        <v>197</v>
      </c>
      <c r="H110" s="52">
        <v>188</v>
      </c>
      <c r="I110" s="52">
        <v>60</v>
      </c>
      <c r="J110" s="52">
        <v>20</v>
      </c>
      <c r="K110" s="52">
        <v>665</v>
      </c>
      <c r="L110" s="45">
        <v>151100</v>
      </c>
      <c r="M110" s="45">
        <v>77919</v>
      </c>
      <c r="N110" s="45">
        <v>73181</v>
      </c>
      <c r="O110" s="57">
        <v>131.18159085008404</v>
      </c>
      <c r="P110" s="57">
        <v>142.11339008759103</v>
      </c>
      <c r="Q110" s="57">
        <v>269.19555622360997</v>
      </c>
      <c r="R110" s="57">
        <v>256.89728208141457</v>
      </c>
      <c r="S110" s="57">
        <v>81.988494281302522</v>
      </c>
      <c r="T110" s="57">
        <v>27.329498093767508</v>
      </c>
      <c r="U110" s="57">
        <v>908.70581161776965</v>
      </c>
    </row>
    <row r="111" spans="1:21">
      <c r="A111" s="50" t="s">
        <v>576</v>
      </c>
      <c r="B111" s="51" t="s">
        <v>214</v>
      </c>
      <c r="C111" s="51" t="s">
        <v>227</v>
      </c>
      <c r="D111" s="53" t="s">
        <v>141</v>
      </c>
      <c r="E111" s="52">
        <v>5</v>
      </c>
      <c r="F111" s="52">
        <v>5</v>
      </c>
      <c r="G111" s="52">
        <v>8</v>
      </c>
      <c r="H111" s="52">
        <v>11</v>
      </c>
      <c r="I111" s="52">
        <v>5</v>
      </c>
      <c r="J111" s="52">
        <v>5</v>
      </c>
      <c r="K111" s="52">
        <v>39</v>
      </c>
      <c r="L111" s="45">
        <v>151100</v>
      </c>
      <c r="M111" s="45">
        <v>77919</v>
      </c>
      <c r="N111" s="45">
        <v>73181</v>
      </c>
      <c r="O111" s="57">
        <v>3.3090668431502319</v>
      </c>
      <c r="P111" s="57">
        <v>3.3090668431502319</v>
      </c>
      <c r="Q111" s="57">
        <v>5.2945069490403709</v>
      </c>
      <c r="R111" s="57">
        <v>7.279947054930509</v>
      </c>
      <c r="S111" s="57">
        <v>3.3090668431502319</v>
      </c>
      <c r="T111" s="57">
        <v>3.3090668431502319</v>
      </c>
      <c r="U111" s="57">
        <v>25.810721376571806</v>
      </c>
    </row>
    <row r="112" spans="1:21">
      <c r="A112" s="50" t="s">
        <v>577</v>
      </c>
      <c r="B112" s="51" t="s">
        <v>219</v>
      </c>
      <c r="C112" s="51" t="s">
        <v>231</v>
      </c>
      <c r="D112" s="53" t="s">
        <v>59</v>
      </c>
      <c r="E112" s="52">
        <v>28</v>
      </c>
      <c r="F112" s="52">
        <v>15</v>
      </c>
      <c r="G112" s="52">
        <v>47</v>
      </c>
      <c r="H112" s="52">
        <v>40</v>
      </c>
      <c r="I112" s="52">
        <v>24</v>
      </c>
      <c r="J112" s="52">
        <v>11</v>
      </c>
      <c r="K112" s="52">
        <v>165</v>
      </c>
      <c r="L112" s="45">
        <v>362610</v>
      </c>
      <c r="M112" s="45">
        <v>187412</v>
      </c>
      <c r="N112" s="45">
        <v>175198</v>
      </c>
      <c r="O112" s="57">
        <v>7.7217947657262629</v>
      </c>
      <c r="P112" s="57">
        <v>4.1366757673533554</v>
      </c>
      <c r="Q112" s="57">
        <v>12.961584071040512</v>
      </c>
      <c r="R112" s="57">
        <v>11.031135379608946</v>
      </c>
      <c r="S112" s="57">
        <v>6.618681227765367</v>
      </c>
      <c r="T112" s="57">
        <v>3.03356222939246</v>
      </c>
      <c r="U112" s="57">
        <v>45.503433440886901</v>
      </c>
    </row>
    <row r="113" spans="1:21">
      <c r="A113" s="50" t="s">
        <v>578</v>
      </c>
      <c r="B113" s="51" t="s">
        <v>219</v>
      </c>
      <c r="C113" s="51" t="s">
        <v>231</v>
      </c>
      <c r="D113" s="53" t="s">
        <v>63</v>
      </c>
      <c r="E113" s="52">
        <v>107</v>
      </c>
      <c r="F113" s="52">
        <v>84</v>
      </c>
      <c r="G113" s="52">
        <v>174</v>
      </c>
      <c r="H113" s="52">
        <v>200</v>
      </c>
      <c r="I113" s="52">
        <v>130</v>
      </c>
      <c r="J113" s="52">
        <v>78</v>
      </c>
      <c r="K113" s="52">
        <v>773</v>
      </c>
      <c r="L113" s="45">
        <v>362610</v>
      </c>
      <c r="M113" s="45">
        <v>187412</v>
      </c>
      <c r="N113" s="45">
        <v>175198</v>
      </c>
      <c r="O113" s="57">
        <v>29.50828714045393</v>
      </c>
      <c r="P113" s="57">
        <v>23.165384297178786</v>
      </c>
      <c r="Q113" s="57">
        <v>47.98543890129892</v>
      </c>
      <c r="R113" s="57">
        <v>55.155676898044725</v>
      </c>
      <c r="S113" s="57">
        <v>35.851189983729078</v>
      </c>
      <c r="T113" s="57">
        <v>21.510713990237445</v>
      </c>
      <c r="U113" s="57">
        <v>213.17669121094289</v>
      </c>
    </row>
    <row r="114" spans="1:21">
      <c r="A114" s="50" t="s">
        <v>579</v>
      </c>
      <c r="B114" s="51" t="s">
        <v>219</v>
      </c>
      <c r="C114" s="51" t="s">
        <v>231</v>
      </c>
      <c r="D114" s="53" t="s">
        <v>311</v>
      </c>
      <c r="E114" s="52">
        <v>16</v>
      </c>
      <c r="F114" s="52">
        <v>14</v>
      </c>
      <c r="G114" s="52">
        <v>33</v>
      </c>
      <c r="H114" s="52">
        <v>41</v>
      </c>
      <c r="I114" s="52">
        <v>24</v>
      </c>
      <c r="J114" s="52">
        <v>13</v>
      </c>
      <c r="K114" s="52">
        <v>141</v>
      </c>
      <c r="L114" s="45">
        <v>362610</v>
      </c>
      <c r="M114" s="45">
        <v>187412</v>
      </c>
      <c r="N114" s="45">
        <v>175198</v>
      </c>
      <c r="O114" s="57">
        <v>4.4124541518435789</v>
      </c>
      <c r="P114" s="57">
        <v>3.8608973828631314</v>
      </c>
      <c r="Q114" s="57">
        <v>9.1006866881773814</v>
      </c>
      <c r="R114" s="57">
        <v>11.306913764099169</v>
      </c>
      <c r="S114" s="57">
        <v>6.618681227765367</v>
      </c>
      <c r="T114" s="57">
        <v>3.585118998372907</v>
      </c>
      <c r="U114" s="57">
        <v>38.884752213121537</v>
      </c>
    </row>
    <row r="115" spans="1:21">
      <c r="A115" s="50" t="s">
        <v>580</v>
      </c>
      <c r="B115" s="51" t="s">
        <v>219</v>
      </c>
      <c r="C115" s="51" t="s">
        <v>231</v>
      </c>
      <c r="D115" s="53" t="s">
        <v>200</v>
      </c>
      <c r="E115" s="52">
        <v>8</v>
      </c>
      <c r="F115" s="52">
        <v>5</v>
      </c>
      <c r="G115" s="52">
        <v>5</v>
      </c>
      <c r="H115" s="52">
        <v>20</v>
      </c>
      <c r="I115" s="52">
        <v>17</v>
      </c>
      <c r="J115" s="52">
        <v>19</v>
      </c>
      <c r="K115" s="52">
        <v>74</v>
      </c>
      <c r="L115" s="45">
        <v>362610</v>
      </c>
      <c r="M115" s="45">
        <v>187412</v>
      </c>
      <c r="N115" s="45">
        <v>175198</v>
      </c>
      <c r="O115" s="57">
        <v>2.2062270759217895</v>
      </c>
      <c r="P115" s="57">
        <v>1.3788919224511182</v>
      </c>
      <c r="Q115" s="57">
        <v>1.3788919224511182</v>
      </c>
      <c r="R115" s="57">
        <v>5.515567689804473</v>
      </c>
      <c r="S115" s="57">
        <v>4.6882325363338024</v>
      </c>
      <c r="T115" s="57">
        <v>5.2397893053142495</v>
      </c>
      <c r="U115" s="57">
        <v>20.407600452276551</v>
      </c>
    </row>
    <row r="116" spans="1:21">
      <c r="A116" s="50" t="s">
        <v>581</v>
      </c>
      <c r="B116" s="51" t="s">
        <v>219</v>
      </c>
      <c r="C116" s="51" t="s">
        <v>231</v>
      </c>
      <c r="D116" s="53" t="s">
        <v>53</v>
      </c>
      <c r="E116" s="52">
        <v>266</v>
      </c>
      <c r="F116" s="52">
        <v>295</v>
      </c>
      <c r="G116" s="52">
        <v>682</v>
      </c>
      <c r="H116" s="52">
        <v>728</v>
      </c>
      <c r="I116" s="52">
        <v>577</v>
      </c>
      <c r="J116" s="52">
        <v>400</v>
      </c>
      <c r="K116" s="52">
        <v>2948</v>
      </c>
      <c r="L116" s="45">
        <v>362610</v>
      </c>
      <c r="M116" s="45">
        <v>187412</v>
      </c>
      <c r="N116" s="45">
        <v>175198</v>
      </c>
      <c r="O116" s="57">
        <v>141.93328068640216</v>
      </c>
      <c r="P116" s="57">
        <v>157.40720978379187</v>
      </c>
      <c r="Q116" s="57">
        <v>363.90412566964761</v>
      </c>
      <c r="R116" s="57">
        <v>388.44897872067958</v>
      </c>
      <c r="S116" s="57">
        <v>307.87783066185727</v>
      </c>
      <c r="T116" s="57">
        <v>213.43350479158218</v>
      </c>
      <c r="U116" s="57">
        <v>1573.0049303139606</v>
      </c>
    </row>
    <row r="117" spans="1:21">
      <c r="A117" s="50" t="s">
        <v>582</v>
      </c>
      <c r="B117" s="51" t="s">
        <v>219</v>
      </c>
      <c r="C117" s="51" t="s">
        <v>231</v>
      </c>
      <c r="D117" s="53" t="s">
        <v>68</v>
      </c>
      <c r="E117" s="52">
        <v>17</v>
      </c>
      <c r="F117" s="52">
        <v>12</v>
      </c>
      <c r="G117" s="52">
        <v>23</v>
      </c>
      <c r="H117" s="52">
        <v>50</v>
      </c>
      <c r="I117" s="52">
        <v>40</v>
      </c>
      <c r="J117" s="52">
        <v>40</v>
      </c>
      <c r="K117" s="52">
        <v>182</v>
      </c>
      <c r="L117" s="45">
        <v>362610</v>
      </c>
      <c r="M117" s="45">
        <v>187412</v>
      </c>
      <c r="N117" s="45">
        <v>175198</v>
      </c>
      <c r="O117" s="57">
        <v>9.070923953642243</v>
      </c>
      <c r="P117" s="57">
        <v>6.4030051437474649</v>
      </c>
      <c r="Q117" s="57">
        <v>12.272426525515975</v>
      </c>
      <c r="R117" s="57">
        <v>26.679188098947773</v>
      </c>
      <c r="S117" s="57">
        <v>21.343350479158218</v>
      </c>
      <c r="T117" s="57">
        <v>21.343350479158218</v>
      </c>
      <c r="U117" s="57">
        <v>97.112244680169894</v>
      </c>
    </row>
    <row r="118" spans="1:21">
      <c r="A118" s="50" t="s">
        <v>583</v>
      </c>
      <c r="B118" s="51" t="s">
        <v>219</v>
      </c>
      <c r="C118" s="51" t="s">
        <v>231</v>
      </c>
      <c r="D118" s="53" t="s">
        <v>292</v>
      </c>
      <c r="E118" s="52">
        <v>5</v>
      </c>
      <c r="F118" s="52">
        <v>7</v>
      </c>
      <c r="G118" s="52">
        <v>7</v>
      </c>
      <c r="H118" s="52">
        <v>14</v>
      </c>
      <c r="I118" s="52">
        <v>16</v>
      </c>
      <c r="J118" s="52">
        <v>10</v>
      </c>
      <c r="K118" s="52">
        <v>59</v>
      </c>
      <c r="L118" s="45">
        <v>362610</v>
      </c>
      <c r="M118" s="45">
        <v>187412</v>
      </c>
      <c r="N118" s="45">
        <v>175198</v>
      </c>
      <c r="O118" s="57">
        <v>1.3788919224511182</v>
      </c>
      <c r="P118" s="57">
        <v>1.9304486914315657</v>
      </c>
      <c r="Q118" s="57">
        <v>1.9304486914315657</v>
      </c>
      <c r="R118" s="57">
        <v>3.8608973828631314</v>
      </c>
      <c r="S118" s="57">
        <v>4.4124541518435789</v>
      </c>
      <c r="T118" s="57">
        <v>2.7577838449022365</v>
      </c>
      <c r="U118" s="57">
        <v>16.270924684923195</v>
      </c>
    </row>
    <row r="119" spans="1:21">
      <c r="A119" s="50" t="s">
        <v>584</v>
      </c>
      <c r="B119" s="51" t="s">
        <v>219</v>
      </c>
      <c r="C119" s="51" t="s">
        <v>231</v>
      </c>
      <c r="D119" s="53" t="s">
        <v>201</v>
      </c>
      <c r="E119" s="52">
        <v>27</v>
      </c>
      <c r="F119" s="52">
        <v>16</v>
      </c>
      <c r="G119" s="52">
        <v>32</v>
      </c>
      <c r="H119" s="52">
        <v>38</v>
      </c>
      <c r="I119" s="52">
        <v>30</v>
      </c>
      <c r="J119" s="52">
        <v>9</v>
      </c>
      <c r="K119" s="52">
        <v>152</v>
      </c>
      <c r="L119" s="45">
        <v>362610</v>
      </c>
      <c r="M119" s="45">
        <v>187412</v>
      </c>
      <c r="N119" s="45">
        <v>175198</v>
      </c>
      <c r="O119" s="57">
        <v>7.4460163812360394</v>
      </c>
      <c r="P119" s="57">
        <v>4.4124541518435789</v>
      </c>
      <c r="Q119" s="57">
        <v>8.8249083036871578</v>
      </c>
      <c r="R119" s="57">
        <v>10.479578610628499</v>
      </c>
      <c r="S119" s="57">
        <v>8.2733515347067108</v>
      </c>
      <c r="T119" s="57">
        <v>2.482005460412013</v>
      </c>
      <c r="U119" s="57">
        <v>41.918314442513996</v>
      </c>
    </row>
    <row r="120" spans="1:21">
      <c r="A120" s="50" t="s">
        <v>585</v>
      </c>
      <c r="B120" s="51" t="s">
        <v>219</v>
      </c>
      <c r="C120" s="51" t="s">
        <v>231</v>
      </c>
      <c r="D120" s="53" t="s">
        <v>150</v>
      </c>
      <c r="E120" s="52">
        <v>5</v>
      </c>
      <c r="F120" s="52">
        <v>5</v>
      </c>
      <c r="G120" s="52">
        <v>5</v>
      </c>
      <c r="H120" s="52">
        <v>5</v>
      </c>
      <c r="I120" s="52">
        <v>6</v>
      </c>
      <c r="J120" s="52">
        <v>0</v>
      </c>
      <c r="K120" s="52">
        <v>26</v>
      </c>
      <c r="L120" s="45">
        <v>362610</v>
      </c>
      <c r="M120" s="45">
        <v>187412</v>
      </c>
      <c r="N120" s="45">
        <v>175198</v>
      </c>
      <c r="O120" s="57">
        <v>1.3788919224511182</v>
      </c>
      <c r="P120" s="57">
        <v>1.3788919224511182</v>
      </c>
      <c r="Q120" s="57">
        <v>1.3788919224511182</v>
      </c>
      <c r="R120" s="57">
        <v>1.3788919224511182</v>
      </c>
      <c r="S120" s="57">
        <v>1.6546703069413418</v>
      </c>
      <c r="T120" s="57" t="s">
        <v>297</v>
      </c>
      <c r="U120" s="57">
        <v>7.1702379967458141</v>
      </c>
    </row>
    <row r="121" spans="1:21">
      <c r="A121" s="50" t="s">
        <v>586</v>
      </c>
      <c r="B121" s="51" t="s">
        <v>219</v>
      </c>
      <c r="C121" s="51" t="s">
        <v>231</v>
      </c>
      <c r="D121" s="53" t="s">
        <v>94</v>
      </c>
      <c r="E121" s="52">
        <v>5</v>
      </c>
      <c r="F121" s="52">
        <v>7</v>
      </c>
      <c r="G121" s="52">
        <v>14</v>
      </c>
      <c r="H121" s="52">
        <v>16</v>
      </c>
      <c r="I121" s="52">
        <v>10</v>
      </c>
      <c r="J121" s="52">
        <v>6</v>
      </c>
      <c r="K121" s="52">
        <v>58</v>
      </c>
      <c r="L121" s="45">
        <v>362610</v>
      </c>
      <c r="M121" s="45">
        <v>187412</v>
      </c>
      <c r="N121" s="45">
        <v>175198</v>
      </c>
      <c r="O121" s="57">
        <v>1.3788919224511182</v>
      </c>
      <c r="P121" s="57">
        <v>1.9304486914315657</v>
      </c>
      <c r="Q121" s="57">
        <v>3.8608973828631314</v>
      </c>
      <c r="R121" s="57">
        <v>4.4124541518435789</v>
      </c>
      <c r="S121" s="57">
        <v>2.7577838449022365</v>
      </c>
      <c r="T121" s="57">
        <v>1.6546703069413418</v>
      </c>
      <c r="U121" s="57">
        <v>15.995146300432973</v>
      </c>
    </row>
    <row r="122" spans="1:21">
      <c r="A122" s="50" t="s">
        <v>587</v>
      </c>
      <c r="B122" s="51" t="s">
        <v>219</v>
      </c>
      <c r="C122" s="51" t="s">
        <v>231</v>
      </c>
      <c r="D122" s="53" t="s">
        <v>153</v>
      </c>
      <c r="E122" s="52">
        <v>5</v>
      </c>
      <c r="F122" s="52">
        <v>0</v>
      </c>
      <c r="G122" s="52">
        <v>5</v>
      </c>
      <c r="H122" s="52">
        <v>0</v>
      </c>
      <c r="I122" s="52">
        <v>0</v>
      </c>
      <c r="J122" s="52">
        <v>0</v>
      </c>
      <c r="K122" s="52">
        <v>10</v>
      </c>
      <c r="L122" s="45">
        <v>362610</v>
      </c>
      <c r="M122" s="45">
        <v>187412</v>
      </c>
      <c r="N122" s="45">
        <v>175198</v>
      </c>
      <c r="O122" s="57">
        <v>1.3788919224511182</v>
      </c>
      <c r="P122" s="57" t="s">
        <v>297</v>
      </c>
      <c r="Q122" s="57">
        <v>1.3788919224511182</v>
      </c>
      <c r="R122" s="57" t="s">
        <v>297</v>
      </c>
      <c r="S122" s="57" t="s">
        <v>297</v>
      </c>
      <c r="T122" s="57" t="s">
        <v>297</v>
      </c>
      <c r="U122" s="57">
        <v>2.7577838449022365</v>
      </c>
    </row>
    <row r="123" spans="1:21">
      <c r="A123" s="50" t="s">
        <v>588</v>
      </c>
      <c r="B123" s="51" t="s">
        <v>219</v>
      </c>
      <c r="C123" s="51" t="s">
        <v>231</v>
      </c>
      <c r="D123" s="53" t="s">
        <v>154</v>
      </c>
      <c r="E123" s="52">
        <v>77</v>
      </c>
      <c r="F123" s="52">
        <v>35</v>
      </c>
      <c r="G123" s="52">
        <v>53</v>
      </c>
      <c r="H123" s="52">
        <v>33</v>
      </c>
      <c r="I123" s="52">
        <v>11</v>
      </c>
      <c r="J123" s="52">
        <v>6</v>
      </c>
      <c r="K123" s="52">
        <v>215</v>
      </c>
      <c r="L123" s="45">
        <v>362610</v>
      </c>
      <c r="M123" s="45">
        <v>187412</v>
      </c>
      <c r="N123" s="45">
        <v>175198</v>
      </c>
      <c r="O123" s="57">
        <v>21.234935605747221</v>
      </c>
      <c r="P123" s="57">
        <v>9.6522434571578284</v>
      </c>
      <c r="Q123" s="57">
        <v>14.616254377981853</v>
      </c>
      <c r="R123" s="57">
        <v>9.1006866881773814</v>
      </c>
      <c r="S123" s="57">
        <v>3.03356222939246</v>
      </c>
      <c r="T123" s="57">
        <v>1.6546703069413418</v>
      </c>
      <c r="U123" s="57">
        <v>59.292352665398084</v>
      </c>
    </row>
    <row r="124" spans="1:21">
      <c r="A124" s="50" t="s">
        <v>589</v>
      </c>
      <c r="B124" s="51" t="s">
        <v>219</v>
      </c>
      <c r="C124" s="51" t="s">
        <v>231</v>
      </c>
      <c r="D124" s="53" t="s">
        <v>98</v>
      </c>
      <c r="E124" s="52">
        <v>31</v>
      </c>
      <c r="F124" s="52">
        <v>32</v>
      </c>
      <c r="G124" s="52">
        <v>110</v>
      </c>
      <c r="H124" s="52">
        <v>128</v>
      </c>
      <c r="I124" s="52">
        <v>98</v>
      </c>
      <c r="J124" s="52">
        <v>76</v>
      </c>
      <c r="K124" s="52">
        <v>475</v>
      </c>
      <c r="L124" s="45">
        <v>362610</v>
      </c>
      <c r="M124" s="45">
        <v>187412</v>
      </c>
      <c r="N124" s="45">
        <v>175198</v>
      </c>
      <c r="O124" s="57">
        <v>8.5491299191969343</v>
      </c>
      <c r="P124" s="57">
        <v>8.8249083036871578</v>
      </c>
      <c r="Q124" s="57">
        <v>30.335622293924601</v>
      </c>
      <c r="R124" s="57">
        <v>35.299633214748631</v>
      </c>
      <c r="S124" s="57">
        <v>27.026281680041919</v>
      </c>
      <c r="T124" s="57">
        <v>20.959157221256998</v>
      </c>
      <c r="U124" s="57">
        <v>130.99473263285623</v>
      </c>
    </row>
    <row r="125" spans="1:21">
      <c r="A125" s="50" t="s">
        <v>590</v>
      </c>
      <c r="B125" s="51" t="s">
        <v>219</v>
      </c>
      <c r="C125" s="51" t="s">
        <v>231</v>
      </c>
      <c r="D125" s="53" t="s">
        <v>301</v>
      </c>
      <c r="E125" s="52">
        <v>13</v>
      </c>
      <c r="F125" s="52">
        <v>5</v>
      </c>
      <c r="G125" s="52">
        <v>18</v>
      </c>
      <c r="H125" s="52">
        <v>8</v>
      </c>
      <c r="I125" s="52">
        <v>0</v>
      </c>
      <c r="J125" s="52">
        <v>0</v>
      </c>
      <c r="K125" s="52">
        <v>44</v>
      </c>
      <c r="L125" s="45">
        <v>362610</v>
      </c>
      <c r="M125" s="45">
        <v>187412</v>
      </c>
      <c r="N125" s="45">
        <v>175198</v>
      </c>
      <c r="O125" s="57">
        <v>3.585118998372907</v>
      </c>
      <c r="P125" s="57">
        <v>1.3788919224511182</v>
      </c>
      <c r="Q125" s="57">
        <v>4.964010920824026</v>
      </c>
      <c r="R125" s="57">
        <v>2.2062270759217895</v>
      </c>
      <c r="S125" s="57" t="s">
        <v>297</v>
      </c>
      <c r="T125" s="57" t="s">
        <v>297</v>
      </c>
      <c r="U125" s="57">
        <v>12.13424891756984</v>
      </c>
    </row>
    <row r="126" spans="1:21">
      <c r="A126" s="50" t="s">
        <v>591</v>
      </c>
      <c r="B126" s="51" t="s">
        <v>219</v>
      </c>
      <c r="C126" s="51" t="s">
        <v>231</v>
      </c>
      <c r="D126" s="53" t="s">
        <v>303</v>
      </c>
      <c r="E126" s="52">
        <v>35</v>
      </c>
      <c r="F126" s="52">
        <v>21</v>
      </c>
      <c r="G126" s="52">
        <v>69</v>
      </c>
      <c r="H126" s="52">
        <v>68</v>
      </c>
      <c r="I126" s="52">
        <v>43</v>
      </c>
      <c r="J126" s="52">
        <v>18</v>
      </c>
      <c r="K126" s="52">
        <v>254</v>
      </c>
      <c r="L126" s="45">
        <v>362610</v>
      </c>
      <c r="M126" s="45">
        <v>187412</v>
      </c>
      <c r="N126" s="45">
        <v>175198</v>
      </c>
      <c r="O126" s="57">
        <v>9.6522434571578284</v>
      </c>
      <c r="P126" s="57">
        <v>5.7913460742946965</v>
      </c>
      <c r="Q126" s="57">
        <v>19.028708529825433</v>
      </c>
      <c r="R126" s="57">
        <v>18.75293014533521</v>
      </c>
      <c r="S126" s="57">
        <v>11.858470533079617</v>
      </c>
      <c r="T126" s="57">
        <v>4.964010920824026</v>
      </c>
      <c r="U126" s="57">
        <v>70.047709660516816</v>
      </c>
    </row>
    <row r="127" spans="1:21">
      <c r="A127" s="50" t="s">
        <v>592</v>
      </c>
      <c r="B127" s="51" t="s">
        <v>219</v>
      </c>
      <c r="C127" s="51" t="s">
        <v>231</v>
      </c>
      <c r="D127" s="53" t="s">
        <v>127</v>
      </c>
      <c r="E127" s="52">
        <v>15</v>
      </c>
      <c r="F127" s="52">
        <v>5</v>
      </c>
      <c r="G127" s="52">
        <v>8</v>
      </c>
      <c r="H127" s="52">
        <v>7</v>
      </c>
      <c r="I127" s="52">
        <v>6</v>
      </c>
      <c r="J127" s="52">
        <v>0</v>
      </c>
      <c r="K127" s="52">
        <v>41</v>
      </c>
      <c r="L127" s="45">
        <v>362610</v>
      </c>
      <c r="M127" s="45">
        <v>187412</v>
      </c>
      <c r="N127" s="45">
        <v>175198</v>
      </c>
      <c r="O127" s="57">
        <v>4.1366757673533554</v>
      </c>
      <c r="P127" s="57">
        <v>1.3788919224511182</v>
      </c>
      <c r="Q127" s="57">
        <v>2.2062270759217895</v>
      </c>
      <c r="R127" s="57">
        <v>1.9304486914315657</v>
      </c>
      <c r="S127" s="57">
        <v>1.6546703069413418</v>
      </c>
      <c r="T127" s="57" t="s">
        <v>297</v>
      </c>
      <c r="U127" s="57">
        <v>11.306913764099169</v>
      </c>
    </row>
    <row r="128" spans="1:21">
      <c r="A128" s="50" t="s">
        <v>593</v>
      </c>
      <c r="B128" s="51" t="s">
        <v>219</v>
      </c>
      <c r="C128" s="51" t="s">
        <v>231</v>
      </c>
      <c r="D128" s="53" t="s">
        <v>131</v>
      </c>
      <c r="E128" s="52">
        <v>35</v>
      </c>
      <c r="F128" s="52">
        <v>25</v>
      </c>
      <c r="G128" s="52">
        <v>52</v>
      </c>
      <c r="H128" s="52">
        <v>64</v>
      </c>
      <c r="I128" s="52">
        <v>56</v>
      </c>
      <c r="J128" s="52">
        <v>39</v>
      </c>
      <c r="K128" s="52">
        <v>271</v>
      </c>
      <c r="L128" s="45">
        <v>362610</v>
      </c>
      <c r="M128" s="45">
        <v>187412</v>
      </c>
      <c r="N128" s="45">
        <v>175198</v>
      </c>
      <c r="O128" s="57">
        <v>18.675431669263439</v>
      </c>
      <c r="P128" s="57">
        <v>13.339594049473886</v>
      </c>
      <c r="Q128" s="57">
        <v>27.746355622905682</v>
      </c>
      <c r="R128" s="57">
        <v>34.149360766653153</v>
      </c>
      <c r="S128" s="57">
        <v>29.880690670821505</v>
      </c>
      <c r="T128" s="57">
        <v>20.809766717179265</v>
      </c>
      <c r="U128" s="57">
        <v>144.60119949629694</v>
      </c>
    </row>
    <row r="129" spans="1:21">
      <c r="A129" s="50" t="s">
        <v>594</v>
      </c>
      <c r="B129" s="51" t="s">
        <v>219</v>
      </c>
      <c r="C129" s="51" t="s">
        <v>231</v>
      </c>
      <c r="D129" s="53" t="s">
        <v>160</v>
      </c>
      <c r="E129" s="52">
        <v>13</v>
      </c>
      <c r="F129" s="52">
        <v>0</v>
      </c>
      <c r="G129" s="52">
        <v>0</v>
      </c>
      <c r="H129" s="52">
        <v>5</v>
      </c>
      <c r="I129" s="52">
        <v>0</v>
      </c>
      <c r="J129" s="52">
        <v>0</v>
      </c>
      <c r="K129" s="52">
        <v>18</v>
      </c>
      <c r="L129" s="45">
        <v>362610</v>
      </c>
      <c r="M129" s="45">
        <v>187412</v>
      </c>
      <c r="N129" s="45">
        <v>175198</v>
      </c>
      <c r="O129" s="57">
        <v>3.585118998372907</v>
      </c>
      <c r="P129" s="57" t="s">
        <v>297</v>
      </c>
      <c r="Q129" s="57" t="s">
        <v>297</v>
      </c>
      <c r="R129" s="57">
        <v>1.3788919224511182</v>
      </c>
      <c r="S129" s="57" t="s">
        <v>297</v>
      </c>
      <c r="T129" s="57" t="s">
        <v>297</v>
      </c>
      <c r="U129" s="57">
        <v>4.964010920824026</v>
      </c>
    </row>
    <row r="130" spans="1:21">
      <c r="A130" s="50" t="s">
        <v>595</v>
      </c>
      <c r="B130" s="51" t="s">
        <v>219</v>
      </c>
      <c r="C130" s="51" t="s">
        <v>231</v>
      </c>
      <c r="D130" s="53" t="s">
        <v>141</v>
      </c>
      <c r="E130" s="52">
        <v>13</v>
      </c>
      <c r="F130" s="52">
        <v>5</v>
      </c>
      <c r="G130" s="52">
        <v>9</v>
      </c>
      <c r="H130" s="52">
        <v>14</v>
      </c>
      <c r="I130" s="52">
        <v>7</v>
      </c>
      <c r="J130" s="52">
        <v>5</v>
      </c>
      <c r="K130" s="52">
        <v>53</v>
      </c>
      <c r="L130" s="45">
        <v>362610</v>
      </c>
      <c r="M130" s="45">
        <v>187412</v>
      </c>
      <c r="N130" s="45">
        <v>175198</v>
      </c>
      <c r="O130" s="57">
        <v>3.585118998372907</v>
      </c>
      <c r="P130" s="57">
        <v>1.3788919224511182</v>
      </c>
      <c r="Q130" s="57">
        <v>2.482005460412013</v>
      </c>
      <c r="R130" s="57">
        <v>3.8608973828631314</v>
      </c>
      <c r="S130" s="57">
        <v>1.9304486914315657</v>
      </c>
      <c r="T130" s="57">
        <v>1.3788919224511182</v>
      </c>
      <c r="U130" s="57">
        <v>14.616254377981853</v>
      </c>
    </row>
    <row r="131" spans="1:21">
      <c r="A131" s="50" t="s">
        <v>596</v>
      </c>
      <c r="B131" s="51" t="s">
        <v>214</v>
      </c>
      <c r="C131" s="51" t="s">
        <v>231</v>
      </c>
      <c r="D131" s="53" t="s">
        <v>59</v>
      </c>
      <c r="E131" s="52">
        <v>18</v>
      </c>
      <c r="F131" s="52">
        <v>20</v>
      </c>
      <c r="G131" s="52">
        <v>53</v>
      </c>
      <c r="H131" s="52">
        <v>36</v>
      </c>
      <c r="I131" s="52">
        <v>10</v>
      </c>
      <c r="J131" s="52">
        <v>8</v>
      </c>
      <c r="K131" s="52">
        <v>145</v>
      </c>
      <c r="L131" s="45">
        <v>362610</v>
      </c>
      <c r="M131" s="45">
        <v>187412</v>
      </c>
      <c r="N131" s="45">
        <v>175198</v>
      </c>
      <c r="O131" s="57">
        <v>4.964010920824026</v>
      </c>
      <c r="P131" s="57">
        <v>5.515567689804473</v>
      </c>
      <c r="Q131" s="57">
        <v>14.616254377981853</v>
      </c>
      <c r="R131" s="57">
        <v>9.9280218416480519</v>
      </c>
      <c r="S131" s="57">
        <v>2.7577838449022365</v>
      </c>
      <c r="T131" s="57">
        <v>2.2062270759217895</v>
      </c>
      <c r="U131" s="57">
        <v>39.987865751082431</v>
      </c>
    </row>
    <row r="132" spans="1:21">
      <c r="A132" s="50" t="s">
        <v>597</v>
      </c>
      <c r="B132" s="51" t="s">
        <v>214</v>
      </c>
      <c r="C132" s="51" t="s">
        <v>231</v>
      </c>
      <c r="D132" s="53" t="s">
        <v>63</v>
      </c>
      <c r="E132" s="52">
        <v>113</v>
      </c>
      <c r="F132" s="52">
        <v>86</v>
      </c>
      <c r="G132" s="52">
        <v>179</v>
      </c>
      <c r="H132" s="52">
        <v>231</v>
      </c>
      <c r="I132" s="52">
        <v>144</v>
      </c>
      <c r="J132" s="52">
        <v>69</v>
      </c>
      <c r="K132" s="52">
        <v>822</v>
      </c>
      <c r="L132" s="45">
        <v>362610</v>
      </c>
      <c r="M132" s="45">
        <v>187412</v>
      </c>
      <c r="N132" s="45">
        <v>175198</v>
      </c>
      <c r="O132" s="57">
        <v>31.162957447395275</v>
      </c>
      <c r="P132" s="57">
        <v>23.716941066159233</v>
      </c>
      <c r="Q132" s="57">
        <v>49.364330823750031</v>
      </c>
      <c r="R132" s="57">
        <v>63.704806817241668</v>
      </c>
      <c r="S132" s="57">
        <v>39.712087366592208</v>
      </c>
      <c r="T132" s="57">
        <v>19.028708529825433</v>
      </c>
      <c r="U132" s="57">
        <v>226.68983205096387</v>
      </c>
    </row>
    <row r="133" spans="1:21">
      <c r="A133" s="50" t="s">
        <v>598</v>
      </c>
      <c r="B133" s="51" t="s">
        <v>214</v>
      </c>
      <c r="C133" s="51" t="s">
        <v>231</v>
      </c>
      <c r="D133" s="53" t="s">
        <v>311</v>
      </c>
      <c r="E133" s="53">
        <v>36</v>
      </c>
      <c r="F133" s="53">
        <v>34</v>
      </c>
      <c r="G133" s="53">
        <v>100</v>
      </c>
      <c r="H133" s="53">
        <v>77</v>
      </c>
      <c r="I133" s="53">
        <v>55</v>
      </c>
      <c r="J133" s="53">
        <v>34</v>
      </c>
      <c r="K133" s="53">
        <v>336</v>
      </c>
      <c r="L133" s="45">
        <v>362610</v>
      </c>
      <c r="M133" s="45">
        <v>187412</v>
      </c>
      <c r="N133" s="45">
        <v>175198</v>
      </c>
      <c r="O133" s="57">
        <v>9.9280218416480519</v>
      </c>
      <c r="P133" s="57">
        <v>9.3764650726676049</v>
      </c>
      <c r="Q133" s="57">
        <v>27.577838449022362</v>
      </c>
      <c r="R133" s="57">
        <v>21.234935605747221</v>
      </c>
      <c r="S133" s="57">
        <v>15.1678111469623</v>
      </c>
      <c r="T133" s="57">
        <v>9.3764650726676049</v>
      </c>
      <c r="U133" s="57">
        <v>92.661537188715144</v>
      </c>
    </row>
    <row r="134" spans="1:21">
      <c r="A134" s="50" t="s">
        <v>599</v>
      </c>
      <c r="B134" s="51" t="s">
        <v>214</v>
      </c>
      <c r="C134" s="51" t="s">
        <v>231</v>
      </c>
      <c r="D134" s="53" t="s">
        <v>200</v>
      </c>
      <c r="E134" s="53">
        <v>33</v>
      </c>
      <c r="F134" s="53">
        <v>11</v>
      </c>
      <c r="G134" s="53">
        <v>42</v>
      </c>
      <c r="H134" s="53">
        <v>52</v>
      </c>
      <c r="I134" s="53">
        <v>42</v>
      </c>
      <c r="J134" s="53">
        <v>46</v>
      </c>
      <c r="K134" s="53">
        <v>226</v>
      </c>
      <c r="L134" s="45">
        <v>362610</v>
      </c>
      <c r="M134" s="45">
        <v>187412</v>
      </c>
      <c r="N134" s="45">
        <v>175198</v>
      </c>
      <c r="O134" s="57">
        <v>9.1006866881773814</v>
      </c>
      <c r="P134" s="57">
        <v>3.03356222939246</v>
      </c>
      <c r="Q134" s="57">
        <v>11.582692148589393</v>
      </c>
      <c r="R134" s="57">
        <v>14.340475993491628</v>
      </c>
      <c r="S134" s="57">
        <v>11.582692148589393</v>
      </c>
      <c r="T134" s="57">
        <v>12.685805686550287</v>
      </c>
      <c r="U134" s="57">
        <v>62.32591489479055</v>
      </c>
    </row>
    <row r="135" spans="1:21">
      <c r="A135" s="50" t="s">
        <v>600</v>
      </c>
      <c r="B135" s="51" t="s">
        <v>214</v>
      </c>
      <c r="C135" s="51" t="s">
        <v>231</v>
      </c>
      <c r="D135" s="53" t="s">
        <v>292</v>
      </c>
      <c r="E135" s="53">
        <v>9</v>
      </c>
      <c r="F135" s="53">
        <v>5</v>
      </c>
      <c r="G135" s="53">
        <v>15</v>
      </c>
      <c r="H135" s="53">
        <v>22</v>
      </c>
      <c r="I135" s="53">
        <v>15</v>
      </c>
      <c r="J135" s="53">
        <v>14</v>
      </c>
      <c r="K135" s="53">
        <v>80</v>
      </c>
      <c r="L135" s="45">
        <v>362610</v>
      </c>
      <c r="M135" s="45">
        <v>187412</v>
      </c>
      <c r="N135" s="45">
        <v>175198</v>
      </c>
      <c r="O135" s="57">
        <v>2.482005460412013</v>
      </c>
      <c r="P135" s="57">
        <v>1.3788919224511182</v>
      </c>
      <c r="Q135" s="57">
        <v>4.1366757673533554</v>
      </c>
      <c r="R135" s="57">
        <v>6.06712445878492</v>
      </c>
      <c r="S135" s="57">
        <v>4.1366757673533554</v>
      </c>
      <c r="T135" s="57">
        <v>3.8608973828631314</v>
      </c>
      <c r="U135" s="57">
        <v>22.062270759217892</v>
      </c>
    </row>
    <row r="136" spans="1:21">
      <c r="A136" s="50" t="s">
        <v>601</v>
      </c>
      <c r="B136" s="53" t="s">
        <v>214</v>
      </c>
      <c r="C136" s="51" t="s">
        <v>231</v>
      </c>
      <c r="D136" s="53" t="s">
        <v>201</v>
      </c>
      <c r="E136" s="53">
        <v>28</v>
      </c>
      <c r="F136" s="53">
        <v>26</v>
      </c>
      <c r="G136" s="53">
        <v>40</v>
      </c>
      <c r="H136" s="53">
        <v>40</v>
      </c>
      <c r="I136" s="53">
        <v>29</v>
      </c>
      <c r="J136" s="53">
        <v>16</v>
      </c>
      <c r="K136" s="53">
        <v>179</v>
      </c>
      <c r="L136" s="45">
        <v>362610</v>
      </c>
      <c r="M136" s="45">
        <v>187412</v>
      </c>
      <c r="N136" s="45">
        <v>175198</v>
      </c>
      <c r="O136" s="57">
        <v>7.7217947657262629</v>
      </c>
      <c r="P136" s="57">
        <v>7.1702379967458141</v>
      </c>
      <c r="Q136" s="57">
        <v>11.031135379608946</v>
      </c>
      <c r="R136" s="57">
        <v>11.031135379608946</v>
      </c>
      <c r="S136" s="57">
        <v>7.9975731502164864</v>
      </c>
      <c r="T136" s="57">
        <v>4.4124541518435789</v>
      </c>
      <c r="U136" s="57">
        <v>49.364330823750031</v>
      </c>
    </row>
    <row r="137" spans="1:21">
      <c r="A137" s="50" t="s">
        <v>602</v>
      </c>
      <c r="B137" s="53" t="s">
        <v>214</v>
      </c>
      <c r="C137" s="51" t="s">
        <v>231</v>
      </c>
      <c r="D137" s="53" t="s">
        <v>150</v>
      </c>
      <c r="E137" s="53">
        <v>7</v>
      </c>
      <c r="F137" s="53">
        <v>0</v>
      </c>
      <c r="G137" s="53">
        <v>5</v>
      </c>
      <c r="H137" s="53">
        <v>5</v>
      </c>
      <c r="I137" s="53">
        <v>0</v>
      </c>
      <c r="J137" s="53">
        <v>0</v>
      </c>
      <c r="K137" s="53">
        <v>17</v>
      </c>
      <c r="L137" s="45">
        <v>362610</v>
      </c>
      <c r="M137" s="45">
        <v>187412</v>
      </c>
      <c r="N137" s="45">
        <v>175198</v>
      </c>
      <c r="O137" s="57">
        <v>1.9304486914315657</v>
      </c>
      <c r="P137" s="57" t="s">
        <v>297</v>
      </c>
      <c r="Q137" s="57">
        <v>1.3788919224511182</v>
      </c>
      <c r="R137" s="57">
        <v>1.3788919224511182</v>
      </c>
      <c r="S137" s="57" t="s">
        <v>297</v>
      </c>
      <c r="T137" s="57" t="s">
        <v>297</v>
      </c>
      <c r="U137" s="57">
        <v>4.6882325363338024</v>
      </c>
    </row>
    <row r="138" spans="1:21">
      <c r="A138" s="50" t="s">
        <v>603</v>
      </c>
      <c r="B138" s="53" t="s">
        <v>214</v>
      </c>
      <c r="C138" s="51" t="s">
        <v>231</v>
      </c>
      <c r="D138" s="53" t="s">
        <v>94</v>
      </c>
      <c r="E138" s="53">
        <v>11</v>
      </c>
      <c r="F138" s="53">
        <v>5</v>
      </c>
      <c r="G138" s="53">
        <v>37</v>
      </c>
      <c r="H138" s="53">
        <v>23</v>
      </c>
      <c r="I138" s="53">
        <v>12</v>
      </c>
      <c r="J138" s="53">
        <v>6</v>
      </c>
      <c r="K138" s="53">
        <v>94</v>
      </c>
      <c r="L138" s="45">
        <v>362610</v>
      </c>
      <c r="M138" s="45">
        <v>187412</v>
      </c>
      <c r="N138" s="45">
        <v>175198</v>
      </c>
      <c r="O138" s="57">
        <v>3.03356222939246</v>
      </c>
      <c r="P138" s="57">
        <v>1.3788919224511182</v>
      </c>
      <c r="Q138" s="57">
        <v>10.203800226138275</v>
      </c>
      <c r="R138" s="57">
        <v>6.3429028432751435</v>
      </c>
      <c r="S138" s="57">
        <v>3.3093406138826835</v>
      </c>
      <c r="T138" s="57">
        <v>1.6546703069413418</v>
      </c>
      <c r="U138" s="57">
        <v>25.923168142081025</v>
      </c>
    </row>
    <row r="139" spans="1:21">
      <c r="A139" s="50" t="s">
        <v>604</v>
      </c>
      <c r="B139" s="53" t="s">
        <v>214</v>
      </c>
      <c r="C139" s="51" t="s">
        <v>231</v>
      </c>
      <c r="D139" s="53" t="s">
        <v>153</v>
      </c>
      <c r="E139" s="53">
        <v>5</v>
      </c>
      <c r="F139" s="53">
        <v>6</v>
      </c>
      <c r="G139" s="53">
        <v>5</v>
      </c>
      <c r="H139" s="53">
        <v>0</v>
      </c>
      <c r="I139" s="53">
        <v>5</v>
      </c>
      <c r="J139" s="53">
        <v>0</v>
      </c>
      <c r="K139" s="53">
        <v>21</v>
      </c>
      <c r="L139" s="45">
        <v>362610</v>
      </c>
      <c r="M139" s="45">
        <v>187412</v>
      </c>
      <c r="N139" s="45">
        <v>175198</v>
      </c>
      <c r="O139" s="57">
        <v>1.3788919224511182</v>
      </c>
      <c r="P139" s="57">
        <v>1.6546703069413418</v>
      </c>
      <c r="Q139" s="57">
        <v>1.3788919224511182</v>
      </c>
      <c r="R139" s="57" t="s">
        <v>297</v>
      </c>
      <c r="S139" s="57">
        <v>1.3788919224511182</v>
      </c>
      <c r="T139" s="57" t="s">
        <v>297</v>
      </c>
      <c r="U139" s="57">
        <v>5.7913460742946965</v>
      </c>
    </row>
    <row r="140" spans="1:21">
      <c r="A140" s="50" t="s">
        <v>605</v>
      </c>
      <c r="B140" s="53" t="s">
        <v>214</v>
      </c>
      <c r="C140" s="51" t="s">
        <v>231</v>
      </c>
      <c r="D140" s="53" t="s">
        <v>154</v>
      </c>
      <c r="E140" s="53">
        <v>77</v>
      </c>
      <c r="F140" s="53">
        <v>37</v>
      </c>
      <c r="G140" s="53">
        <v>59</v>
      </c>
      <c r="H140" s="53">
        <v>35</v>
      </c>
      <c r="I140" s="53">
        <v>14</v>
      </c>
      <c r="J140" s="53">
        <v>10</v>
      </c>
      <c r="K140" s="53">
        <v>232</v>
      </c>
      <c r="L140" s="45">
        <v>362610</v>
      </c>
      <c r="M140" s="45">
        <v>187412</v>
      </c>
      <c r="N140" s="45">
        <v>175198</v>
      </c>
      <c r="O140" s="57">
        <v>21.234935605747221</v>
      </c>
      <c r="P140" s="57">
        <v>10.203800226138275</v>
      </c>
      <c r="Q140" s="57">
        <v>16.270924684923195</v>
      </c>
      <c r="R140" s="57">
        <v>9.6522434571578284</v>
      </c>
      <c r="S140" s="57">
        <v>3.8608973828631314</v>
      </c>
      <c r="T140" s="57">
        <v>2.7577838449022365</v>
      </c>
      <c r="U140" s="57">
        <v>63.980585201731891</v>
      </c>
    </row>
    <row r="141" spans="1:21">
      <c r="A141" s="50" t="s">
        <v>606</v>
      </c>
      <c r="B141" s="53" t="s">
        <v>214</v>
      </c>
      <c r="C141" s="51" t="s">
        <v>231</v>
      </c>
      <c r="D141" s="53" t="s">
        <v>98</v>
      </c>
      <c r="E141" s="53">
        <v>23</v>
      </c>
      <c r="F141" s="53">
        <v>24</v>
      </c>
      <c r="G141" s="53">
        <v>90</v>
      </c>
      <c r="H141" s="53">
        <v>69</v>
      </c>
      <c r="I141" s="53">
        <v>47</v>
      </c>
      <c r="J141" s="53">
        <v>24</v>
      </c>
      <c r="K141" s="53">
        <v>277</v>
      </c>
      <c r="L141" s="45">
        <v>362610</v>
      </c>
      <c r="M141" s="45">
        <v>187412</v>
      </c>
      <c r="N141" s="45">
        <v>175198</v>
      </c>
      <c r="O141" s="57">
        <v>6.3429028432751435</v>
      </c>
      <c r="P141" s="57">
        <v>6.618681227765367</v>
      </c>
      <c r="Q141" s="57">
        <v>24.820054604120131</v>
      </c>
      <c r="R141" s="57">
        <v>19.028708529825433</v>
      </c>
      <c r="S141" s="57">
        <v>12.961584071040512</v>
      </c>
      <c r="T141" s="57">
        <v>6.618681227765367</v>
      </c>
      <c r="U141" s="57">
        <v>76.390612503791957</v>
      </c>
    </row>
    <row r="142" spans="1:21">
      <c r="A142" s="50" t="s">
        <v>607</v>
      </c>
      <c r="B142" s="53" t="s">
        <v>214</v>
      </c>
      <c r="C142" s="51" t="s">
        <v>231</v>
      </c>
      <c r="D142" s="53" t="s">
        <v>301</v>
      </c>
      <c r="E142" s="53">
        <v>10</v>
      </c>
      <c r="F142" s="53">
        <v>9</v>
      </c>
      <c r="G142" s="53">
        <v>19</v>
      </c>
      <c r="H142" s="53">
        <v>9</v>
      </c>
      <c r="I142" s="53">
        <v>6</v>
      </c>
      <c r="J142" s="53">
        <v>0</v>
      </c>
      <c r="K142" s="53">
        <v>53</v>
      </c>
      <c r="L142" s="45">
        <v>362610</v>
      </c>
      <c r="M142" s="45">
        <v>187412</v>
      </c>
      <c r="N142" s="45">
        <v>175198</v>
      </c>
      <c r="O142" s="57">
        <v>2.7577838449022365</v>
      </c>
      <c r="P142" s="57">
        <v>2.482005460412013</v>
      </c>
      <c r="Q142" s="57">
        <v>5.2397893053142495</v>
      </c>
      <c r="R142" s="57">
        <v>2.482005460412013</v>
      </c>
      <c r="S142" s="57">
        <v>1.6546703069413418</v>
      </c>
      <c r="T142" s="57" t="s">
        <v>297</v>
      </c>
      <c r="U142" s="57">
        <v>14.616254377981853</v>
      </c>
    </row>
    <row r="143" spans="1:21">
      <c r="A143" s="50" t="s">
        <v>608</v>
      </c>
      <c r="B143" s="53" t="s">
        <v>214</v>
      </c>
      <c r="C143" s="51" t="s">
        <v>231</v>
      </c>
      <c r="D143" s="53" t="s">
        <v>303</v>
      </c>
      <c r="E143" s="53">
        <v>29</v>
      </c>
      <c r="F143" s="53">
        <v>26</v>
      </c>
      <c r="G143" s="53">
        <v>68</v>
      </c>
      <c r="H143" s="53">
        <v>65</v>
      </c>
      <c r="I143" s="53">
        <v>32</v>
      </c>
      <c r="J143" s="53">
        <v>25</v>
      </c>
      <c r="K143" s="53">
        <v>245</v>
      </c>
      <c r="L143" s="45">
        <v>362610</v>
      </c>
      <c r="M143" s="45">
        <v>187412</v>
      </c>
      <c r="N143" s="45">
        <v>175198</v>
      </c>
      <c r="O143" s="57">
        <v>7.9975731502164864</v>
      </c>
      <c r="P143" s="57">
        <v>7.1702379967458141</v>
      </c>
      <c r="Q143" s="57">
        <v>18.75293014533521</v>
      </c>
      <c r="R143" s="57">
        <v>17.925594991864539</v>
      </c>
      <c r="S143" s="57">
        <v>8.8249083036871578</v>
      </c>
      <c r="T143" s="57">
        <v>6.8944596122555906</v>
      </c>
      <c r="U143" s="57">
        <v>67.565704200104804</v>
      </c>
    </row>
    <row r="144" spans="1:21">
      <c r="A144" s="50" t="s">
        <v>609</v>
      </c>
      <c r="B144" s="53" t="s">
        <v>214</v>
      </c>
      <c r="C144" s="51" t="s">
        <v>231</v>
      </c>
      <c r="D144" s="53" t="s">
        <v>127</v>
      </c>
      <c r="E144" s="53">
        <v>22</v>
      </c>
      <c r="F144" s="53">
        <v>9</v>
      </c>
      <c r="G144" s="53">
        <v>17</v>
      </c>
      <c r="H144" s="53">
        <v>6</v>
      </c>
      <c r="I144" s="53">
        <v>5</v>
      </c>
      <c r="J144" s="53">
        <v>5</v>
      </c>
      <c r="K144" s="53">
        <v>64</v>
      </c>
      <c r="L144" s="45">
        <v>362610</v>
      </c>
      <c r="M144" s="45">
        <v>187412</v>
      </c>
      <c r="N144" s="45">
        <v>175198</v>
      </c>
      <c r="O144" s="57">
        <v>6.06712445878492</v>
      </c>
      <c r="P144" s="57">
        <v>2.482005460412013</v>
      </c>
      <c r="Q144" s="57">
        <v>4.6882325363338024</v>
      </c>
      <c r="R144" s="57">
        <v>1.6546703069413418</v>
      </c>
      <c r="S144" s="57">
        <v>1.3788919224511182</v>
      </c>
      <c r="T144" s="57">
        <v>1.3788919224511182</v>
      </c>
      <c r="U144" s="57">
        <v>17.649816607374316</v>
      </c>
    </row>
    <row r="145" spans="1:23">
      <c r="A145" s="50" t="s">
        <v>610</v>
      </c>
      <c r="B145" s="53" t="s">
        <v>214</v>
      </c>
      <c r="C145" s="51" t="s">
        <v>231</v>
      </c>
      <c r="D145" s="53" t="s">
        <v>160</v>
      </c>
      <c r="E145" s="53">
        <v>6</v>
      </c>
      <c r="F145" s="53">
        <v>0</v>
      </c>
      <c r="G145" s="53">
        <v>5</v>
      </c>
      <c r="H145" s="53">
        <v>0</v>
      </c>
      <c r="I145" s="53">
        <v>0</v>
      </c>
      <c r="J145" s="53">
        <v>0</v>
      </c>
      <c r="K145" s="53">
        <v>11</v>
      </c>
      <c r="L145" s="45">
        <v>362610</v>
      </c>
      <c r="M145" s="45">
        <v>187412</v>
      </c>
      <c r="N145" s="45">
        <v>175198</v>
      </c>
      <c r="O145" s="57">
        <v>1.6546703069413418</v>
      </c>
      <c r="P145" s="57" t="s">
        <v>297</v>
      </c>
      <c r="Q145" s="57">
        <v>1.3788919224511182</v>
      </c>
      <c r="R145" s="57" t="s">
        <v>297</v>
      </c>
      <c r="S145" s="57" t="s">
        <v>297</v>
      </c>
      <c r="T145" s="57" t="s">
        <v>297</v>
      </c>
      <c r="U145" s="57">
        <v>3.03356222939246</v>
      </c>
    </row>
    <row r="146" spans="1:23">
      <c r="A146" s="50" t="s">
        <v>611</v>
      </c>
      <c r="B146" s="53" t="s">
        <v>214</v>
      </c>
      <c r="C146" s="51" t="s">
        <v>231</v>
      </c>
      <c r="D146" s="53" t="s">
        <v>163</v>
      </c>
      <c r="E146" s="53">
        <v>213</v>
      </c>
      <c r="F146" s="53">
        <v>194</v>
      </c>
      <c r="G146" s="53">
        <v>420</v>
      </c>
      <c r="H146" s="53">
        <v>428</v>
      </c>
      <c r="I146" s="53">
        <v>132</v>
      </c>
      <c r="J146" s="53">
        <v>47</v>
      </c>
      <c r="K146" s="53">
        <v>1434</v>
      </c>
      <c r="L146" s="45">
        <v>362610</v>
      </c>
      <c r="M146" s="45">
        <v>187412</v>
      </c>
      <c r="N146" s="45">
        <v>175198</v>
      </c>
      <c r="O146" s="57">
        <v>121.57673032797177</v>
      </c>
      <c r="P146" s="57">
        <v>110.7318576696081</v>
      </c>
      <c r="Q146" s="57">
        <v>239.7287640269866</v>
      </c>
      <c r="R146" s="57">
        <v>244.29502619892921</v>
      </c>
      <c r="S146" s="57">
        <v>75.34332583705293</v>
      </c>
      <c r="T146" s="57">
        <v>26.826790260162788</v>
      </c>
      <c r="U146" s="57">
        <v>818.50249432071143</v>
      </c>
    </row>
    <row r="147" spans="1:23">
      <c r="A147" s="50" t="s">
        <v>612</v>
      </c>
      <c r="B147" s="53" t="s">
        <v>214</v>
      </c>
      <c r="C147" s="51" t="s">
        <v>231</v>
      </c>
      <c r="D147" s="53" t="s">
        <v>141</v>
      </c>
      <c r="E147" s="53">
        <v>22</v>
      </c>
      <c r="F147" s="53">
        <v>9</v>
      </c>
      <c r="G147" s="53">
        <v>12</v>
      </c>
      <c r="H147" s="53">
        <v>18</v>
      </c>
      <c r="I147" s="53">
        <v>11</v>
      </c>
      <c r="J147" s="53">
        <v>8</v>
      </c>
      <c r="K147" s="53">
        <v>80</v>
      </c>
      <c r="L147" s="45">
        <v>362610</v>
      </c>
      <c r="M147" s="45">
        <v>187412</v>
      </c>
      <c r="N147" s="45">
        <v>175198</v>
      </c>
      <c r="O147" s="57">
        <v>6.06712445878492</v>
      </c>
      <c r="P147" s="57">
        <v>2.482005460412013</v>
      </c>
      <c r="Q147" s="57">
        <v>3.3093406138826835</v>
      </c>
      <c r="R147" s="57">
        <v>4.964010920824026</v>
      </c>
      <c r="S147" s="57">
        <v>3.03356222939246</v>
      </c>
      <c r="T147" s="57">
        <v>2.2062270759217895</v>
      </c>
      <c r="U147" s="57">
        <v>22.062270759217892</v>
      </c>
    </row>
    <row r="148" spans="1:23">
      <c r="A148" s="50" t="s">
        <v>613</v>
      </c>
      <c r="B148" s="53" t="s">
        <v>219</v>
      </c>
      <c r="C148" s="51" t="s">
        <v>234</v>
      </c>
      <c r="D148" s="53" t="s">
        <v>59</v>
      </c>
      <c r="E148" s="53">
        <v>16</v>
      </c>
      <c r="F148" s="53">
        <v>14</v>
      </c>
      <c r="G148" s="53">
        <v>30</v>
      </c>
      <c r="H148" s="53">
        <v>49</v>
      </c>
      <c r="I148" s="53">
        <v>16</v>
      </c>
      <c r="J148" s="53">
        <v>5</v>
      </c>
      <c r="K148" s="53">
        <v>130</v>
      </c>
      <c r="L148" s="45">
        <v>295970</v>
      </c>
      <c r="M148" s="45">
        <v>152400</v>
      </c>
      <c r="N148" s="45">
        <v>143570</v>
      </c>
      <c r="O148" s="57">
        <v>5.4059533060783194</v>
      </c>
      <c r="P148" s="57">
        <v>4.7302091428185289</v>
      </c>
      <c r="Q148" s="57">
        <v>10.136162448896847</v>
      </c>
      <c r="R148" s="57">
        <v>16.555731999864854</v>
      </c>
      <c r="S148" s="57">
        <v>5.4059533060783194</v>
      </c>
      <c r="T148" s="57">
        <v>1.6893604081494746</v>
      </c>
      <c r="U148" s="57">
        <v>43.923370611886341</v>
      </c>
    </row>
    <row r="149" spans="1:23">
      <c r="A149" s="50" t="s">
        <v>614</v>
      </c>
      <c r="B149" s="53" t="s">
        <v>219</v>
      </c>
      <c r="C149" s="51" t="s">
        <v>234</v>
      </c>
      <c r="D149" s="53" t="s">
        <v>63</v>
      </c>
      <c r="E149" s="53">
        <v>82</v>
      </c>
      <c r="F149" s="53">
        <v>61</v>
      </c>
      <c r="G149" s="53">
        <v>137</v>
      </c>
      <c r="H149" s="53">
        <v>134</v>
      </c>
      <c r="I149" s="53">
        <v>94</v>
      </c>
      <c r="J149" s="53">
        <v>55</v>
      </c>
      <c r="K149" s="53">
        <v>563</v>
      </c>
      <c r="L149" s="45">
        <v>295970</v>
      </c>
      <c r="M149" s="45">
        <v>152400</v>
      </c>
      <c r="N149" s="45">
        <v>143570</v>
      </c>
      <c r="O149" s="57">
        <v>27.705510693651384</v>
      </c>
      <c r="P149" s="57">
        <v>20.610196979423588</v>
      </c>
      <c r="Q149" s="57">
        <v>46.288475183295603</v>
      </c>
      <c r="R149" s="57">
        <v>45.27485893840592</v>
      </c>
      <c r="S149" s="57">
        <v>31.759975673210125</v>
      </c>
      <c r="T149" s="57">
        <v>18.582964489644219</v>
      </c>
      <c r="U149" s="57">
        <v>190.22198195763085</v>
      </c>
    </row>
    <row r="150" spans="1:23">
      <c r="A150" s="50" t="s">
        <v>615</v>
      </c>
      <c r="B150" s="53" t="s">
        <v>219</v>
      </c>
      <c r="C150" s="51" t="s">
        <v>234</v>
      </c>
      <c r="D150" s="53" t="s">
        <v>311</v>
      </c>
      <c r="E150" s="53">
        <v>15</v>
      </c>
      <c r="F150" s="53">
        <v>7</v>
      </c>
      <c r="G150" s="53">
        <v>21</v>
      </c>
      <c r="H150" s="53">
        <v>33</v>
      </c>
      <c r="I150" s="53">
        <v>27</v>
      </c>
      <c r="J150" s="53">
        <v>13</v>
      </c>
      <c r="K150" s="53">
        <v>116</v>
      </c>
      <c r="L150" s="45">
        <v>295970</v>
      </c>
      <c r="M150" s="45">
        <v>152400</v>
      </c>
      <c r="N150" s="45">
        <v>143570</v>
      </c>
      <c r="O150" s="57">
        <v>5.0680812244484237</v>
      </c>
      <c r="P150" s="57">
        <v>2.3651045714092644</v>
      </c>
      <c r="Q150" s="57">
        <v>7.0953137142277933</v>
      </c>
      <c r="R150" s="57">
        <v>11.149778693786534</v>
      </c>
      <c r="S150" s="57">
        <v>9.122546204007163</v>
      </c>
      <c r="T150" s="57">
        <v>4.3923370611886341</v>
      </c>
      <c r="U150" s="57">
        <v>39.19316146906781</v>
      </c>
    </row>
    <row r="151" spans="1:23">
      <c r="A151" s="50" t="s">
        <v>616</v>
      </c>
      <c r="B151" s="53" t="s">
        <v>219</v>
      </c>
      <c r="C151" s="51" t="s">
        <v>234</v>
      </c>
      <c r="D151" s="53" t="s">
        <v>200</v>
      </c>
      <c r="E151" s="53">
        <v>10</v>
      </c>
      <c r="F151" s="53">
        <v>5</v>
      </c>
      <c r="G151" s="53">
        <v>14</v>
      </c>
      <c r="H151" s="53">
        <v>10</v>
      </c>
      <c r="I151" s="53">
        <v>14</v>
      </c>
      <c r="J151" s="53">
        <v>10</v>
      </c>
      <c r="K151" s="53">
        <v>63</v>
      </c>
      <c r="L151" s="45">
        <v>295970</v>
      </c>
      <c r="M151" s="45">
        <v>152400</v>
      </c>
      <c r="N151" s="45">
        <v>143570</v>
      </c>
      <c r="O151" s="57">
        <v>3.3787208162989493</v>
      </c>
      <c r="P151" s="57">
        <v>1.6893604081494746</v>
      </c>
      <c r="Q151" s="57">
        <v>4.7302091428185289</v>
      </c>
      <c r="R151" s="57">
        <v>3.3787208162989493</v>
      </c>
      <c r="S151" s="57">
        <v>4.7302091428185289</v>
      </c>
      <c r="T151" s="57">
        <v>3.3787208162989493</v>
      </c>
      <c r="U151" s="57">
        <v>21.285941142683381</v>
      </c>
    </row>
    <row r="152" spans="1:23">
      <c r="A152" s="50" t="s">
        <v>617</v>
      </c>
      <c r="B152" s="53" t="s">
        <v>219</v>
      </c>
      <c r="C152" s="51" t="s">
        <v>234</v>
      </c>
      <c r="D152" s="53" t="s">
        <v>53</v>
      </c>
      <c r="E152" s="53">
        <v>259</v>
      </c>
      <c r="F152" s="53">
        <v>180</v>
      </c>
      <c r="G152" s="53">
        <v>486</v>
      </c>
      <c r="H152" s="53">
        <v>682</v>
      </c>
      <c r="I152" s="53">
        <v>410</v>
      </c>
      <c r="J152" s="53">
        <v>328</v>
      </c>
      <c r="K152" s="53">
        <v>2345</v>
      </c>
      <c r="L152" s="45">
        <v>295970</v>
      </c>
      <c r="M152" s="45">
        <v>152400</v>
      </c>
      <c r="N152" s="45">
        <v>143570</v>
      </c>
      <c r="O152" s="57">
        <v>169.9475065616798</v>
      </c>
      <c r="P152" s="57">
        <v>118.11023622047244</v>
      </c>
      <c r="Q152" s="57">
        <v>318.89763779527561</v>
      </c>
      <c r="R152" s="57">
        <v>447.50656167979002</v>
      </c>
      <c r="S152" s="57">
        <v>269.02887139107611</v>
      </c>
      <c r="T152" s="57">
        <v>215.22309711286087</v>
      </c>
      <c r="U152" s="57">
        <v>1538.7139107611549</v>
      </c>
    </row>
    <row r="153" spans="1:23">
      <c r="A153" s="50" t="s">
        <v>618</v>
      </c>
      <c r="B153" s="51" t="s">
        <v>219</v>
      </c>
      <c r="C153" s="51" t="s">
        <v>234</v>
      </c>
      <c r="D153" s="53" t="s">
        <v>68</v>
      </c>
      <c r="E153" s="52">
        <v>14</v>
      </c>
      <c r="F153" s="52">
        <v>15</v>
      </c>
      <c r="G153" s="52">
        <v>33</v>
      </c>
      <c r="H153" s="52">
        <v>42</v>
      </c>
      <c r="I153" s="52">
        <v>57</v>
      </c>
      <c r="J153" s="52">
        <v>59</v>
      </c>
      <c r="K153" s="52">
        <v>220</v>
      </c>
      <c r="L153" s="45">
        <v>295970</v>
      </c>
      <c r="M153" s="45">
        <v>152400</v>
      </c>
      <c r="N153" s="45">
        <v>143570</v>
      </c>
      <c r="O153" s="57">
        <v>9.1863517060367439</v>
      </c>
      <c r="P153" s="57">
        <v>9.8425196850393704</v>
      </c>
      <c r="Q153" s="57">
        <v>21.653543307086615</v>
      </c>
      <c r="R153" s="57">
        <v>27.559055118110237</v>
      </c>
      <c r="S153" s="57">
        <v>37.401574803149607</v>
      </c>
      <c r="T153" s="57">
        <v>38.713910761154857</v>
      </c>
      <c r="U153" s="57">
        <v>144.35695538057743</v>
      </c>
      <c r="V153" s="54"/>
      <c r="W153" s="54"/>
    </row>
    <row r="154" spans="1:23">
      <c r="A154" s="50" t="s">
        <v>619</v>
      </c>
      <c r="B154" s="51" t="s">
        <v>219</v>
      </c>
      <c r="C154" s="51" t="s">
        <v>234</v>
      </c>
      <c r="D154" s="53" t="s">
        <v>292</v>
      </c>
      <c r="E154" s="52">
        <v>0</v>
      </c>
      <c r="F154" s="52">
        <v>5</v>
      </c>
      <c r="G154" s="52">
        <v>12</v>
      </c>
      <c r="H154" s="52">
        <v>16</v>
      </c>
      <c r="I154" s="52">
        <v>13</v>
      </c>
      <c r="J154" s="52">
        <v>6</v>
      </c>
      <c r="K154" s="52">
        <v>52</v>
      </c>
      <c r="L154" s="45">
        <v>295970</v>
      </c>
      <c r="M154" s="45">
        <v>152400</v>
      </c>
      <c r="N154" s="45">
        <v>143570</v>
      </c>
      <c r="O154" s="57" t="s">
        <v>297</v>
      </c>
      <c r="P154" s="57">
        <v>1.6893604081494746</v>
      </c>
      <c r="Q154" s="57">
        <v>4.0544649795587393</v>
      </c>
      <c r="R154" s="57">
        <v>5.4059533060783194</v>
      </c>
      <c r="S154" s="57">
        <v>4.3923370611886341</v>
      </c>
      <c r="T154" s="57">
        <v>2.0272324897793697</v>
      </c>
      <c r="U154" s="57">
        <v>17.569348244754536</v>
      </c>
      <c r="V154" s="54"/>
      <c r="W154" s="54"/>
    </row>
    <row r="155" spans="1:23">
      <c r="A155" s="50" t="s">
        <v>620</v>
      </c>
      <c r="B155" s="51" t="s">
        <v>219</v>
      </c>
      <c r="C155" s="51" t="s">
        <v>234</v>
      </c>
      <c r="D155" s="53" t="s">
        <v>201</v>
      </c>
      <c r="E155" s="52">
        <v>11</v>
      </c>
      <c r="F155" s="52">
        <v>14</v>
      </c>
      <c r="G155" s="52">
        <v>30</v>
      </c>
      <c r="H155" s="52">
        <v>27</v>
      </c>
      <c r="I155" s="52">
        <v>11</v>
      </c>
      <c r="J155" s="52">
        <v>10</v>
      </c>
      <c r="K155" s="52">
        <v>103</v>
      </c>
      <c r="L155" s="45">
        <v>295970</v>
      </c>
      <c r="M155" s="45">
        <v>152400</v>
      </c>
      <c r="N155" s="45">
        <v>143570</v>
      </c>
      <c r="O155" s="57">
        <v>3.7165928979288441</v>
      </c>
      <c r="P155" s="57">
        <v>4.7302091428185289</v>
      </c>
      <c r="Q155" s="57">
        <v>10.136162448896847</v>
      </c>
      <c r="R155" s="57">
        <v>9.122546204007163</v>
      </c>
      <c r="S155" s="57">
        <v>3.7165928979288441</v>
      </c>
      <c r="T155" s="57">
        <v>3.3787208162989493</v>
      </c>
      <c r="U155" s="57">
        <v>34.800824407879176</v>
      </c>
      <c r="V155" s="54"/>
      <c r="W155" s="54"/>
    </row>
    <row r="156" spans="1:23">
      <c r="A156" s="50" t="s">
        <v>621</v>
      </c>
      <c r="B156" s="51" t="s">
        <v>219</v>
      </c>
      <c r="C156" s="51" t="s">
        <v>234</v>
      </c>
      <c r="D156" s="53" t="s">
        <v>150</v>
      </c>
      <c r="E156" s="52">
        <v>5</v>
      </c>
      <c r="F156" s="52">
        <v>0</v>
      </c>
      <c r="G156" s="52">
        <v>0</v>
      </c>
      <c r="H156" s="52">
        <v>0</v>
      </c>
      <c r="I156" s="52">
        <v>0</v>
      </c>
      <c r="J156" s="52">
        <v>0</v>
      </c>
      <c r="K156" s="52">
        <v>5</v>
      </c>
      <c r="L156" s="45">
        <v>295970</v>
      </c>
      <c r="M156" s="45">
        <v>152400</v>
      </c>
      <c r="N156" s="45">
        <v>143570</v>
      </c>
      <c r="O156" s="57">
        <v>1.6893604081494746</v>
      </c>
      <c r="P156" s="57" t="s">
        <v>297</v>
      </c>
      <c r="Q156" s="57" t="s">
        <v>297</v>
      </c>
      <c r="R156" s="57" t="s">
        <v>297</v>
      </c>
      <c r="S156" s="57" t="s">
        <v>297</v>
      </c>
      <c r="T156" s="57" t="s">
        <v>297</v>
      </c>
      <c r="U156" s="57">
        <v>1.6893604081494746</v>
      </c>
      <c r="V156" s="54"/>
      <c r="W156" s="54"/>
    </row>
    <row r="157" spans="1:23">
      <c r="A157" s="50" t="s">
        <v>622</v>
      </c>
      <c r="B157" s="51" t="s">
        <v>219</v>
      </c>
      <c r="C157" s="51" t="s">
        <v>234</v>
      </c>
      <c r="D157" s="53" t="s">
        <v>94</v>
      </c>
      <c r="E157" s="52">
        <v>7</v>
      </c>
      <c r="F157" s="52">
        <v>5</v>
      </c>
      <c r="G157" s="52">
        <v>5</v>
      </c>
      <c r="H157" s="52">
        <v>14</v>
      </c>
      <c r="I157" s="52">
        <v>9</v>
      </c>
      <c r="J157" s="52">
        <v>5</v>
      </c>
      <c r="K157" s="52">
        <v>45</v>
      </c>
      <c r="L157" s="45">
        <v>295970</v>
      </c>
      <c r="M157" s="45">
        <v>152400</v>
      </c>
      <c r="N157" s="45">
        <v>143570</v>
      </c>
      <c r="O157" s="57">
        <v>2.3651045714092644</v>
      </c>
      <c r="P157" s="57">
        <v>1.6893604081494746</v>
      </c>
      <c r="Q157" s="57">
        <v>1.6893604081494746</v>
      </c>
      <c r="R157" s="57">
        <v>4.7302091428185289</v>
      </c>
      <c r="S157" s="57">
        <v>3.0408487346690545</v>
      </c>
      <c r="T157" s="57">
        <v>1.6893604081494746</v>
      </c>
      <c r="U157" s="57">
        <v>15.204243673345273</v>
      </c>
    </row>
    <row r="158" spans="1:23">
      <c r="A158" s="50" t="s">
        <v>623</v>
      </c>
      <c r="B158" s="51" t="s">
        <v>219</v>
      </c>
      <c r="C158" s="51" t="s">
        <v>234</v>
      </c>
      <c r="D158" s="53" t="s">
        <v>153</v>
      </c>
      <c r="E158" s="52">
        <v>10</v>
      </c>
      <c r="F158" s="52">
        <v>0</v>
      </c>
      <c r="G158" s="52">
        <v>0</v>
      </c>
      <c r="H158" s="52">
        <v>0</v>
      </c>
      <c r="I158" s="52">
        <v>0</v>
      </c>
      <c r="J158" s="52">
        <v>0</v>
      </c>
      <c r="K158" s="52">
        <v>10</v>
      </c>
      <c r="L158" s="45">
        <v>295970</v>
      </c>
      <c r="M158" s="45">
        <v>152400</v>
      </c>
      <c r="N158" s="45">
        <v>143570</v>
      </c>
      <c r="O158" s="57">
        <v>3.3787208162989493</v>
      </c>
      <c r="P158" s="57" t="s">
        <v>297</v>
      </c>
      <c r="Q158" s="57" t="s">
        <v>297</v>
      </c>
      <c r="R158" s="57" t="s">
        <v>297</v>
      </c>
      <c r="S158" s="57" t="s">
        <v>297</v>
      </c>
      <c r="T158" s="57" t="s">
        <v>297</v>
      </c>
      <c r="U158" s="57">
        <v>3.3787208162989493</v>
      </c>
    </row>
    <row r="159" spans="1:23">
      <c r="A159" s="50" t="s">
        <v>624</v>
      </c>
      <c r="B159" s="51" t="s">
        <v>219</v>
      </c>
      <c r="C159" s="51" t="s">
        <v>234</v>
      </c>
      <c r="D159" s="53" t="s">
        <v>154</v>
      </c>
      <c r="E159" s="52">
        <v>70</v>
      </c>
      <c r="F159" s="52">
        <v>24</v>
      </c>
      <c r="G159" s="52">
        <v>37</v>
      </c>
      <c r="H159" s="52">
        <v>24</v>
      </c>
      <c r="I159" s="52">
        <v>10</v>
      </c>
      <c r="J159" s="52">
        <v>5</v>
      </c>
      <c r="K159" s="52">
        <v>170</v>
      </c>
      <c r="L159" s="45">
        <v>295970</v>
      </c>
      <c r="M159" s="45">
        <v>152400</v>
      </c>
      <c r="N159" s="45">
        <v>143570</v>
      </c>
      <c r="O159" s="57">
        <v>23.651045714092646</v>
      </c>
      <c r="P159" s="57">
        <v>8.1089299591174786</v>
      </c>
      <c r="Q159" s="57">
        <v>12.501267020306113</v>
      </c>
      <c r="R159" s="57">
        <v>8.1089299591174786</v>
      </c>
      <c r="S159" s="57">
        <v>3.3787208162989493</v>
      </c>
      <c r="T159" s="57">
        <v>1.6893604081494746</v>
      </c>
      <c r="U159" s="57">
        <v>57.43825387708214</v>
      </c>
    </row>
    <row r="160" spans="1:23">
      <c r="A160" s="50" t="s">
        <v>625</v>
      </c>
      <c r="B160" s="51" t="s">
        <v>219</v>
      </c>
      <c r="C160" s="51" t="s">
        <v>234</v>
      </c>
      <c r="D160" s="53" t="s">
        <v>98</v>
      </c>
      <c r="E160" s="53">
        <v>23</v>
      </c>
      <c r="F160" s="53">
        <v>24</v>
      </c>
      <c r="G160" s="53">
        <v>69</v>
      </c>
      <c r="H160" s="53">
        <v>69</v>
      </c>
      <c r="I160" s="53">
        <v>63</v>
      </c>
      <c r="J160" s="53">
        <v>48</v>
      </c>
      <c r="K160" s="53">
        <v>296</v>
      </c>
      <c r="L160" s="45">
        <v>295970</v>
      </c>
      <c r="M160" s="45">
        <v>152400</v>
      </c>
      <c r="N160" s="45">
        <v>143570</v>
      </c>
      <c r="O160" s="57">
        <v>7.7710578774875829</v>
      </c>
      <c r="P160" s="57">
        <v>8.1089299591174786</v>
      </c>
      <c r="Q160" s="57">
        <v>23.31317363246275</v>
      </c>
      <c r="R160" s="57">
        <v>23.31317363246275</v>
      </c>
      <c r="S160" s="57">
        <v>21.285941142683381</v>
      </c>
      <c r="T160" s="57">
        <v>16.217859918234957</v>
      </c>
      <c r="U160" s="57">
        <v>100.0101361624489</v>
      </c>
    </row>
    <row r="161" spans="1:21">
      <c r="A161" s="50" t="s">
        <v>626</v>
      </c>
      <c r="B161" s="51" t="s">
        <v>219</v>
      </c>
      <c r="C161" s="51" t="s">
        <v>234</v>
      </c>
      <c r="D161" s="53" t="s">
        <v>301</v>
      </c>
      <c r="E161" s="53">
        <v>7</v>
      </c>
      <c r="F161" s="53">
        <v>5</v>
      </c>
      <c r="G161" s="53">
        <v>7</v>
      </c>
      <c r="H161" s="53">
        <v>5</v>
      </c>
      <c r="I161" s="53">
        <v>5</v>
      </c>
      <c r="J161" s="53">
        <v>0</v>
      </c>
      <c r="K161" s="53">
        <v>29</v>
      </c>
      <c r="L161" s="45">
        <v>295970</v>
      </c>
      <c r="M161" s="45">
        <v>152400</v>
      </c>
      <c r="N161" s="45">
        <v>143570</v>
      </c>
      <c r="O161" s="57">
        <v>2.3651045714092644</v>
      </c>
      <c r="P161" s="57">
        <v>1.6893604081494746</v>
      </c>
      <c r="Q161" s="57">
        <v>2.3651045714092644</v>
      </c>
      <c r="R161" s="57">
        <v>1.6893604081494746</v>
      </c>
      <c r="S161" s="57">
        <v>1.6893604081494746</v>
      </c>
      <c r="T161" s="57" t="s">
        <v>297</v>
      </c>
      <c r="U161" s="57">
        <v>9.7982903672669526</v>
      </c>
    </row>
    <row r="162" spans="1:21">
      <c r="A162" s="50" t="s">
        <v>627</v>
      </c>
      <c r="B162" s="51" t="s">
        <v>219</v>
      </c>
      <c r="C162" s="51" t="s">
        <v>234</v>
      </c>
      <c r="D162" s="53" t="s">
        <v>303</v>
      </c>
      <c r="E162" s="53">
        <v>18</v>
      </c>
      <c r="F162" s="53">
        <v>12</v>
      </c>
      <c r="G162" s="53">
        <v>44</v>
      </c>
      <c r="H162" s="53">
        <v>48</v>
      </c>
      <c r="I162" s="53">
        <v>37</v>
      </c>
      <c r="J162" s="53">
        <v>16</v>
      </c>
      <c r="K162" s="53">
        <v>175</v>
      </c>
      <c r="L162" s="45">
        <v>295970</v>
      </c>
      <c r="M162" s="45">
        <v>152400</v>
      </c>
      <c r="N162" s="45">
        <v>143570</v>
      </c>
      <c r="O162" s="57">
        <v>6.081697469338109</v>
      </c>
      <c r="P162" s="57">
        <v>4.0544649795587393</v>
      </c>
      <c r="Q162" s="57">
        <v>14.866371591715376</v>
      </c>
      <c r="R162" s="57">
        <v>16.217859918234957</v>
      </c>
      <c r="S162" s="57">
        <v>12.501267020306113</v>
      </c>
      <c r="T162" s="57">
        <v>5.4059533060783194</v>
      </c>
      <c r="U162" s="57">
        <v>59.127614285231608</v>
      </c>
    </row>
    <row r="163" spans="1:21">
      <c r="A163" s="50" t="s">
        <v>628</v>
      </c>
      <c r="B163" s="53" t="s">
        <v>219</v>
      </c>
      <c r="C163" s="51" t="s">
        <v>234</v>
      </c>
      <c r="D163" s="53" t="s">
        <v>127</v>
      </c>
      <c r="E163" s="53">
        <v>14</v>
      </c>
      <c r="F163" s="53">
        <v>5</v>
      </c>
      <c r="G163" s="53">
        <v>6</v>
      </c>
      <c r="H163" s="53">
        <v>5</v>
      </c>
      <c r="I163" s="53">
        <v>5</v>
      </c>
      <c r="J163" s="53">
        <v>0</v>
      </c>
      <c r="K163" s="53">
        <v>35</v>
      </c>
      <c r="L163" s="45">
        <v>295970</v>
      </c>
      <c r="M163" s="45">
        <v>152400</v>
      </c>
      <c r="N163" s="45">
        <v>143570</v>
      </c>
      <c r="O163" s="57">
        <v>4.7302091428185289</v>
      </c>
      <c r="P163" s="57">
        <v>1.6893604081494746</v>
      </c>
      <c r="Q163" s="57">
        <v>2.0272324897793697</v>
      </c>
      <c r="R163" s="57">
        <v>1.6893604081494746</v>
      </c>
      <c r="S163" s="57">
        <v>1.6893604081494746</v>
      </c>
      <c r="T163" s="57" t="s">
        <v>297</v>
      </c>
      <c r="U163" s="57">
        <v>11.825522857046323</v>
      </c>
    </row>
    <row r="164" spans="1:21">
      <c r="A164" s="50" t="s">
        <v>629</v>
      </c>
      <c r="B164" s="53" t="s">
        <v>219</v>
      </c>
      <c r="C164" s="51" t="s">
        <v>234</v>
      </c>
      <c r="D164" s="53" t="s">
        <v>131</v>
      </c>
      <c r="E164" s="53">
        <v>29</v>
      </c>
      <c r="F164" s="53">
        <v>22</v>
      </c>
      <c r="G164" s="53">
        <v>40</v>
      </c>
      <c r="H164" s="53">
        <v>53</v>
      </c>
      <c r="I164" s="53">
        <v>30</v>
      </c>
      <c r="J164" s="53">
        <v>24</v>
      </c>
      <c r="K164" s="53">
        <v>198</v>
      </c>
      <c r="L164" s="45">
        <v>295970</v>
      </c>
      <c r="M164" s="45">
        <v>152400</v>
      </c>
      <c r="N164" s="45">
        <v>143570</v>
      </c>
      <c r="O164" s="57">
        <v>19.028871391076116</v>
      </c>
      <c r="P164" s="57">
        <v>14.435695538057743</v>
      </c>
      <c r="Q164" s="57">
        <v>26.246719160104988</v>
      </c>
      <c r="R164" s="57">
        <v>34.776902887139109</v>
      </c>
      <c r="S164" s="57">
        <v>19.685039370078741</v>
      </c>
      <c r="T164" s="57">
        <v>15.748031496062991</v>
      </c>
      <c r="U164" s="57">
        <v>129.92125984251967</v>
      </c>
    </row>
    <row r="165" spans="1:21">
      <c r="A165" s="50" t="s">
        <v>630</v>
      </c>
      <c r="B165" s="53" t="s">
        <v>219</v>
      </c>
      <c r="C165" s="51" t="s">
        <v>234</v>
      </c>
      <c r="D165" s="53" t="s">
        <v>160</v>
      </c>
      <c r="E165" s="53">
        <v>5</v>
      </c>
      <c r="F165" s="53">
        <v>0</v>
      </c>
      <c r="G165" s="53">
        <v>0</v>
      </c>
      <c r="H165" s="53">
        <v>0</v>
      </c>
      <c r="I165" s="53">
        <v>0</v>
      </c>
      <c r="J165" s="53">
        <v>0</v>
      </c>
      <c r="K165" s="53">
        <v>5</v>
      </c>
      <c r="L165" s="45">
        <v>295970</v>
      </c>
      <c r="M165" s="45">
        <v>152400</v>
      </c>
      <c r="N165" s="45">
        <v>143570</v>
      </c>
      <c r="O165" s="57">
        <v>1.6893604081494746</v>
      </c>
      <c r="P165" s="57" t="s">
        <v>297</v>
      </c>
      <c r="Q165" s="57" t="s">
        <v>297</v>
      </c>
      <c r="R165" s="57" t="s">
        <v>297</v>
      </c>
      <c r="S165" s="57" t="s">
        <v>297</v>
      </c>
      <c r="T165" s="57" t="s">
        <v>297</v>
      </c>
      <c r="U165" s="57">
        <v>1.6893604081494746</v>
      </c>
    </row>
    <row r="166" spans="1:21">
      <c r="A166" s="50" t="s">
        <v>631</v>
      </c>
      <c r="B166" s="53" t="s">
        <v>219</v>
      </c>
      <c r="C166" s="51" t="s">
        <v>234</v>
      </c>
      <c r="D166" s="53" t="s">
        <v>141</v>
      </c>
      <c r="E166" s="53">
        <v>8</v>
      </c>
      <c r="F166" s="53">
        <v>7</v>
      </c>
      <c r="G166" s="53">
        <v>7</v>
      </c>
      <c r="H166" s="53">
        <v>8</v>
      </c>
      <c r="I166" s="53">
        <v>11</v>
      </c>
      <c r="J166" s="53">
        <v>5</v>
      </c>
      <c r="K166" s="53">
        <v>46</v>
      </c>
      <c r="L166" s="45">
        <v>295970</v>
      </c>
      <c r="M166" s="45">
        <v>152400</v>
      </c>
      <c r="N166" s="45">
        <v>143570</v>
      </c>
      <c r="O166" s="57">
        <v>2.7029766530391597</v>
      </c>
      <c r="P166" s="57">
        <v>2.3651045714092644</v>
      </c>
      <c r="Q166" s="57">
        <v>2.3651045714092644</v>
      </c>
      <c r="R166" s="57">
        <v>2.7029766530391597</v>
      </c>
      <c r="S166" s="57">
        <v>3.7165928979288441</v>
      </c>
      <c r="T166" s="57">
        <v>1.6893604081494746</v>
      </c>
      <c r="U166" s="57">
        <v>15.542115754975166</v>
      </c>
    </row>
    <row r="167" spans="1:21">
      <c r="A167" s="50" t="s">
        <v>632</v>
      </c>
      <c r="B167" s="53" t="s">
        <v>214</v>
      </c>
      <c r="C167" s="51" t="s">
        <v>234</v>
      </c>
      <c r="D167" s="53" t="s">
        <v>59</v>
      </c>
      <c r="E167" s="53">
        <v>10</v>
      </c>
      <c r="F167" s="53">
        <v>12</v>
      </c>
      <c r="G167" s="53">
        <v>24</v>
      </c>
      <c r="H167" s="53">
        <v>30</v>
      </c>
      <c r="I167" s="53">
        <v>11</v>
      </c>
      <c r="J167" s="53">
        <v>7</v>
      </c>
      <c r="K167" s="53">
        <v>94</v>
      </c>
      <c r="L167" s="45">
        <v>295970</v>
      </c>
      <c r="M167" s="45">
        <v>152400</v>
      </c>
      <c r="N167" s="45">
        <v>143570</v>
      </c>
      <c r="O167" s="57">
        <v>3.3787208162989493</v>
      </c>
      <c r="P167" s="57">
        <v>4.0544649795587393</v>
      </c>
      <c r="Q167" s="57">
        <v>8.1089299591174786</v>
      </c>
      <c r="R167" s="57">
        <v>10.136162448896847</v>
      </c>
      <c r="S167" s="57">
        <v>3.7165928979288441</v>
      </c>
      <c r="T167" s="57">
        <v>2.3651045714092644</v>
      </c>
      <c r="U167" s="57">
        <v>31.759975673210125</v>
      </c>
    </row>
    <row r="168" spans="1:21">
      <c r="A168" s="50" t="s">
        <v>633</v>
      </c>
      <c r="B168" s="53" t="s">
        <v>214</v>
      </c>
      <c r="C168" s="51" t="s">
        <v>234</v>
      </c>
      <c r="D168" s="53" t="s">
        <v>63</v>
      </c>
      <c r="E168" s="53">
        <v>85</v>
      </c>
      <c r="F168" s="53">
        <v>75</v>
      </c>
      <c r="G168" s="53">
        <v>205</v>
      </c>
      <c r="H168" s="53">
        <v>151</v>
      </c>
      <c r="I168" s="53">
        <v>77</v>
      </c>
      <c r="J168" s="53">
        <v>50</v>
      </c>
      <c r="K168" s="53">
        <v>643</v>
      </c>
      <c r="L168" s="45">
        <v>295970</v>
      </c>
      <c r="M168" s="45">
        <v>152400</v>
      </c>
      <c r="N168" s="45">
        <v>143570</v>
      </c>
      <c r="O168" s="57">
        <v>28.71912693854107</v>
      </c>
      <c r="P168" s="57">
        <v>25.340406122242122</v>
      </c>
      <c r="Q168" s="57">
        <v>69.263776734128456</v>
      </c>
      <c r="R168" s="57">
        <v>51.018684326114126</v>
      </c>
      <c r="S168" s="57">
        <v>26.016150285501908</v>
      </c>
      <c r="T168" s="57">
        <v>16.893604081494747</v>
      </c>
      <c r="U168" s="57">
        <v>217.25174848802243</v>
      </c>
    </row>
    <row r="169" spans="1:21">
      <c r="A169" s="50" t="s">
        <v>634</v>
      </c>
      <c r="B169" s="53" t="s">
        <v>214</v>
      </c>
      <c r="C169" s="51" t="s">
        <v>234</v>
      </c>
      <c r="D169" s="53" t="s">
        <v>311</v>
      </c>
      <c r="E169" s="53">
        <v>41</v>
      </c>
      <c r="F169" s="53">
        <v>27</v>
      </c>
      <c r="G169" s="53">
        <v>62</v>
      </c>
      <c r="H169" s="53">
        <v>60</v>
      </c>
      <c r="I169" s="53">
        <v>31</v>
      </c>
      <c r="J169" s="53">
        <v>26</v>
      </c>
      <c r="K169" s="53">
        <v>247</v>
      </c>
      <c r="L169" s="45">
        <v>295970</v>
      </c>
      <c r="M169" s="45">
        <v>152400</v>
      </c>
      <c r="N169" s="45">
        <v>143570</v>
      </c>
      <c r="O169" s="57">
        <v>13.852755346825692</v>
      </c>
      <c r="P169" s="57">
        <v>9.122546204007163</v>
      </c>
      <c r="Q169" s="57">
        <v>20.948069061053484</v>
      </c>
      <c r="R169" s="57">
        <v>20.272324897793695</v>
      </c>
      <c r="S169" s="57">
        <v>10.474034530526742</v>
      </c>
      <c r="T169" s="57">
        <v>8.7846741223772682</v>
      </c>
      <c r="U169" s="57">
        <v>83.454404162584041</v>
      </c>
    </row>
    <row r="170" spans="1:21">
      <c r="A170" s="50" t="s">
        <v>635</v>
      </c>
      <c r="B170" s="53" t="s">
        <v>214</v>
      </c>
      <c r="C170" s="51" t="s">
        <v>234</v>
      </c>
      <c r="D170" s="53" t="s">
        <v>200</v>
      </c>
      <c r="E170" s="53">
        <v>24</v>
      </c>
      <c r="F170" s="53">
        <v>16</v>
      </c>
      <c r="G170" s="53">
        <v>28</v>
      </c>
      <c r="H170" s="53">
        <v>37</v>
      </c>
      <c r="I170" s="53">
        <v>35</v>
      </c>
      <c r="J170" s="53">
        <v>40</v>
      </c>
      <c r="K170" s="53">
        <v>180</v>
      </c>
      <c r="L170" s="45">
        <v>295970</v>
      </c>
      <c r="M170" s="45">
        <v>152400</v>
      </c>
      <c r="N170" s="45">
        <v>143570</v>
      </c>
      <c r="O170" s="57">
        <v>8.1089299591174786</v>
      </c>
      <c r="P170" s="57">
        <v>5.4059533060783194</v>
      </c>
      <c r="Q170" s="57">
        <v>9.4604182856370578</v>
      </c>
      <c r="R170" s="57">
        <v>12.501267020306113</v>
      </c>
      <c r="S170" s="57">
        <v>11.825522857046323</v>
      </c>
      <c r="T170" s="57">
        <v>13.514883265195797</v>
      </c>
      <c r="U170" s="57">
        <v>60.816974693381091</v>
      </c>
    </row>
    <row r="171" spans="1:21">
      <c r="A171" s="50" t="s">
        <v>636</v>
      </c>
      <c r="B171" s="53" t="s">
        <v>214</v>
      </c>
      <c r="C171" s="51" t="s">
        <v>234</v>
      </c>
      <c r="D171" s="53" t="s">
        <v>292</v>
      </c>
      <c r="E171" s="53">
        <v>0</v>
      </c>
      <c r="F171" s="53">
        <v>6</v>
      </c>
      <c r="G171" s="53">
        <v>7</v>
      </c>
      <c r="H171" s="53">
        <v>17</v>
      </c>
      <c r="I171" s="53">
        <v>13</v>
      </c>
      <c r="J171" s="53">
        <v>18</v>
      </c>
      <c r="K171" s="53">
        <v>61</v>
      </c>
      <c r="L171" s="45">
        <v>295970</v>
      </c>
      <c r="M171" s="45">
        <v>152400</v>
      </c>
      <c r="N171" s="45">
        <v>143570</v>
      </c>
      <c r="O171" s="57" t="s">
        <v>297</v>
      </c>
      <c r="P171" s="57">
        <v>2.0272324897793697</v>
      </c>
      <c r="Q171" s="57">
        <v>2.3651045714092644</v>
      </c>
      <c r="R171" s="57">
        <v>5.7438253877082142</v>
      </c>
      <c r="S171" s="57">
        <v>4.3923370611886341</v>
      </c>
      <c r="T171" s="57">
        <v>6.081697469338109</v>
      </c>
      <c r="U171" s="57">
        <v>20.610196979423588</v>
      </c>
    </row>
    <row r="172" spans="1:21">
      <c r="A172" s="50" t="s">
        <v>637</v>
      </c>
      <c r="B172" s="53" t="s">
        <v>214</v>
      </c>
      <c r="C172" s="51" t="s">
        <v>234</v>
      </c>
      <c r="D172" s="53" t="s">
        <v>201</v>
      </c>
      <c r="E172" s="53">
        <v>21</v>
      </c>
      <c r="F172" s="53">
        <v>18</v>
      </c>
      <c r="G172" s="53">
        <v>34</v>
      </c>
      <c r="H172" s="53">
        <v>39</v>
      </c>
      <c r="I172" s="53">
        <v>23</v>
      </c>
      <c r="J172" s="53">
        <v>11</v>
      </c>
      <c r="K172" s="53">
        <v>146</v>
      </c>
      <c r="L172" s="45">
        <v>295970</v>
      </c>
      <c r="M172" s="45">
        <v>152400</v>
      </c>
      <c r="N172" s="45">
        <v>143570</v>
      </c>
      <c r="O172" s="57">
        <v>7.0953137142277933</v>
      </c>
      <c r="P172" s="57">
        <v>6.081697469338109</v>
      </c>
      <c r="Q172" s="57">
        <v>11.487650775416428</v>
      </c>
      <c r="R172" s="57">
        <v>13.177011183565902</v>
      </c>
      <c r="S172" s="57">
        <v>7.7710578774875829</v>
      </c>
      <c r="T172" s="57">
        <v>3.7165928979288441</v>
      </c>
      <c r="U172" s="57">
        <v>49.329323917964658</v>
      </c>
    </row>
    <row r="173" spans="1:21">
      <c r="A173" s="50" t="s">
        <v>638</v>
      </c>
      <c r="B173" s="53" t="s">
        <v>214</v>
      </c>
      <c r="C173" s="51" t="s">
        <v>234</v>
      </c>
      <c r="D173" s="53" t="s">
        <v>150</v>
      </c>
      <c r="E173" s="53">
        <v>5</v>
      </c>
      <c r="F173" s="53">
        <v>0</v>
      </c>
      <c r="G173" s="53">
        <v>0</v>
      </c>
      <c r="H173" s="53">
        <v>0</v>
      </c>
      <c r="I173" s="53">
        <v>5</v>
      </c>
      <c r="J173" s="53">
        <v>0</v>
      </c>
      <c r="K173" s="53">
        <v>10</v>
      </c>
      <c r="L173" s="45">
        <v>295970</v>
      </c>
      <c r="M173" s="45">
        <v>152400</v>
      </c>
      <c r="N173" s="45">
        <v>143570</v>
      </c>
      <c r="O173" s="57">
        <v>1.6893604081494746</v>
      </c>
      <c r="P173" s="57" t="s">
        <v>297</v>
      </c>
      <c r="Q173" s="57" t="s">
        <v>297</v>
      </c>
      <c r="R173" s="57" t="s">
        <v>297</v>
      </c>
      <c r="S173" s="57">
        <v>1.6893604081494746</v>
      </c>
      <c r="T173" s="57" t="s">
        <v>297</v>
      </c>
      <c r="U173" s="57">
        <v>3.3787208162989493</v>
      </c>
    </row>
    <row r="174" spans="1:21">
      <c r="A174" s="50" t="s">
        <v>639</v>
      </c>
      <c r="B174" s="53" t="s">
        <v>214</v>
      </c>
      <c r="C174" s="51" t="s">
        <v>234</v>
      </c>
      <c r="D174" s="53" t="s">
        <v>94</v>
      </c>
      <c r="E174" s="53">
        <v>5</v>
      </c>
      <c r="F174" s="53">
        <v>12</v>
      </c>
      <c r="G174" s="53">
        <v>16</v>
      </c>
      <c r="H174" s="53">
        <v>25</v>
      </c>
      <c r="I174" s="53">
        <v>12</v>
      </c>
      <c r="J174" s="53">
        <v>5</v>
      </c>
      <c r="K174" s="53">
        <v>75</v>
      </c>
      <c r="L174" s="45">
        <v>295970</v>
      </c>
      <c r="M174" s="45">
        <v>152400</v>
      </c>
      <c r="N174" s="45">
        <v>143570</v>
      </c>
      <c r="O174" s="57">
        <v>1.6893604081494746</v>
      </c>
      <c r="P174" s="57">
        <v>4.0544649795587393</v>
      </c>
      <c r="Q174" s="57">
        <v>5.4059533060783194</v>
      </c>
      <c r="R174" s="57">
        <v>8.4468020407473734</v>
      </c>
      <c r="S174" s="57">
        <v>4.0544649795587393</v>
      </c>
      <c r="T174" s="57">
        <v>1.6893604081494746</v>
      </c>
      <c r="U174" s="57">
        <v>25.340406122242122</v>
      </c>
    </row>
    <row r="175" spans="1:21">
      <c r="A175" s="50" t="s">
        <v>640</v>
      </c>
      <c r="B175" s="53" t="s">
        <v>214</v>
      </c>
      <c r="C175" s="51" t="s">
        <v>234</v>
      </c>
      <c r="D175" s="53" t="s">
        <v>153</v>
      </c>
      <c r="E175" s="53">
        <v>5</v>
      </c>
      <c r="F175" s="53">
        <v>6</v>
      </c>
      <c r="G175" s="53">
        <v>5</v>
      </c>
      <c r="H175" s="53">
        <v>5</v>
      </c>
      <c r="I175" s="53">
        <v>0</v>
      </c>
      <c r="J175" s="53">
        <v>0</v>
      </c>
      <c r="K175" s="53">
        <v>21</v>
      </c>
      <c r="L175" s="45">
        <v>295970</v>
      </c>
      <c r="M175" s="45">
        <v>152400</v>
      </c>
      <c r="N175" s="45">
        <v>143570</v>
      </c>
      <c r="O175" s="57">
        <v>1.6893604081494746</v>
      </c>
      <c r="P175" s="57">
        <v>2.0272324897793697</v>
      </c>
      <c r="Q175" s="57">
        <v>1.6893604081494746</v>
      </c>
      <c r="R175" s="57">
        <v>1.6893604081494746</v>
      </c>
      <c r="S175" s="57" t="s">
        <v>297</v>
      </c>
      <c r="T175" s="57" t="s">
        <v>297</v>
      </c>
      <c r="U175" s="57">
        <v>7.0953137142277933</v>
      </c>
    </row>
    <row r="176" spans="1:21">
      <c r="A176" s="50" t="s">
        <v>641</v>
      </c>
      <c r="B176" s="53" t="s">
        <v>214</v>
      </c>
      <c r="C176" s="51" t="s">
        <v>234</v>
      </c>
      <c r="D176" s="53" t="s">
        <v>154</v>
      </c>
      <c r="E176" s="53">
        <v>85</v>
      </c>
      <c r="F176" s="53">
        <v>33</v>
      </c>
      <c r="G176" s="53">
        <v>43</v>
      </c>
      <c r="H176" s="53">
        <v>17</v>
      </c>
      <c r="I176" s="53">
        <v>13</v>
      </c>
      <c r="J176" s="53">
        <v>12</v>
      </c>
      <c r="K176" s="53">
        <v>203</v>
      </c>
      <c r="L176" s="45">
        <v>295970</v>
      </c>
      <c r="M176" s="45">
        <v>152400</v>
      </c>
      <c r="N176" s="45">
        <v>143570</v>
      </c>
      <c r="O176" s="57">
        <v>28.71912693854107</v>
      </c>
      <c r="P176" s="57">
        <v>11.149778693786534</v>
      </c>
      <c r="Q176" s="57">
        <v>14.528499510085483</v>
      </c>
      <c r="R176" s="57">
        <v>5.7438253877082142</v>
      </c>
      <c r="S176" s="57">
        <v>4.3923370611886341</v>
      </c>
      <c r="T176" s="57">
        <v>4.0544649795587393</v>
      </c>
      <c r="U176" s="57">
        <v>68.588032570868677</v>
      </c>
    </row>
    <row r="177" spans="1:21">
      <c r="A177" s="50" t="s">
        <v>642</v>
      </c>
      <c r="B177" s="53" t="s">
        <v>214</v>
      </c>
      <c r="C177" s="51" t="s">
        <v>234</v>
      </c>
      <c r="D177" s="53" t="s">
        <v>98</v>
      </c>
      <c r="E177" s="53">
        <v>22</v>
      </c>
      <c r="F177" s="53">
        <v>14</v>
      </c>
      <c r="G177" s="53">
        <v>53</v>
      </c>
      <c r="H177" s="53">
        <v>56</v>
      </c>
      <c r="I177" s="53">
        <v>39</v>
      </c>
      <c r="J177" s="53">
        <v>25</v>
      </c>
      <c r="K177" s="53">
        <v>209</v>
      </c>
      <c r="L177" s="45">
        <v>295970</v>
      </c>
      <c r="M177" s="45">
        <v>152400</v>
      </c>
      <c r="N177" s="45">
        <v>143570</v>
      </c>
      <c r="O177" s="57">
        <v>7.4331857958576881</v>
      </c>
      <c r="P177" s="57">
        <v>4.7302091428185289</v>
      </c>
      <c r="Q177" s="57">
        <v>17.907220326384429</v>
      </c>
      <c r="R177" s="57">
        <v>18.920836571274116</v>
      </c>
      <c r="S177" s="57">
        <v>13.177011183565902</v>
      </c>
      <c r="T177" s="57">
        <v>8.4468020407473734</v>
      </c>
      <c r="U177" s="57">
        <v>70.615265060648042</v>
      </c>
    </row>
    <row r="178" spans="1:21">
      <c r="A178" s="50" t="s">
        <v>643</v>
      </c>
      <c r="B178" s="53" t="s">
        <v>214</v>
      </c>
      <c r="C178" s="51" t="s">
        <v>234</v>
      </c>
      <c r="D178" s="53" t="s">
        <v>301</v>
      </c>
      <c r="E178" s="53">
        <v>8</v>
      </c>
      <c r="F178" s="53">
        <v>8</v>
      </c>
      <c r="G178" s="53">
        <v>12</v>
      </c>
      <c r="H178" s="53">
        <v>8</v>
      </c>
      <c r="I178" s="53">
        <v>7</v>
      </c>
      <c r="J178" s="53">
        <v>0</v>
      </c>
      <c r="K178" s="53">
        <v>43</v>
      </c>
      <c r="L178" s="45">
        <v>295970</v>
      </c>
      <c r="M178" s="45">
        <v>152400</v>
      </c>
      <c r="N178" s="45">
        <v>143570</v>
      </c>
      <c r="O178" s="57">
        <v>2.7029766530391597</v>
      </c>
      <c r="P178" s="57">
        <v>2.7029766530391597</v>
      </c>
      <c r="Q178" s="57">
        <v>4.0544649795587393</v>
      </c>
      <c r="R178" s="57">
        <v>2.7029766530391597</v>
      </c>
      <c r="S178" s="57">
        <v>2.3651045714092644</v>
      </c>
      <c r="T178" s="57" t="s">
        <v>297</v>
      </c>
      <c r="U178" s="57">
        <v>14.528499510085483</v>
      </c>
    </row>
    <row r="179" spans="1:21">
      <c r="A179" s="50" t="s">
        <v>644</v>
      </c>
      <c r="B179" s="53" t="s">
        <v>214</v>
      </c>
      <c r="C179" s="51" t="s">
        <v>234</v>
      </c>
      <c r="D179" s="53" t="s">
        <v>303</v>
      </c>
      <c r="E179" s="53">
        <v>23</v>
      </c>
      <c r="F179" s="53">
        <v>23</v>
      </c>
      <c r="G179" s="53">
        <v>47</v>
      </c>
      <c r="H179" s="53">
        <v>51</v>
      </c>
      <c r="I179" s="53">
        <v>25</v>
      </c>
      <c r="J179" s="53">
        <v>19</v>
      </c>
      <c r="K179" s="53">
        <v>188</v>
      </c>
      <c r="L179" s="45">
        <v>295970</v>
      </c>
      <c r="M179" s="45">
        <v>152400</v>
      </c>
      <c r="N179" s="45">
        <v>143570</v>
      </c>
      <c r="O179" s="57">
        <v>7.7710578774875829</v>
      </c>
      <c r="P179" s="57">
        <v>7.7710578774875829</v>
      </c>
      <c r="Q179" s="57">
        <v>15.879987836605062</v>
      </c>
      <c r="R179" s="57">
        <v>17.23147616312464</v>
      </c>
      <c r="S179" s="57">
        <v>8.4468020407473734</v>
      </c>
      <c r="T179" s="57">
        <v>6.4195695509680029</v>
      </c>
      <c r="U179" s="57">
        <v>63.51995134642025</v>
      </c>
    </row>
    <row r="180" spans="1:21">
      <c r="A180" s="50" t="s">
        <v>645</v>
      </c>
      <c r="B180" s="51" t="s">
        <v>214</v>
      </c>
      <c r="C180" s="51" t="s">
        <v>234</v>
      </c>
      <c r="D180" s="53" t="s">
        <v>127</v>
      </c>
      <c r="E180" s="52">
        <v>25</v>
      </c>
      <c r="F180" s="52">
        <v>13</v>
      </c>
      <c r="G180" s="52">
        <v>8</v>
      </c>
      <c r="H180" s="52">
        <v>5</v>
      </c>
      <c r="I180" s="52">
        <v>5</v>
      </c>
      <c r="J180" s="52">
        <v>5</v>
      </c>
      <c r="K180" s="52">
        <v>61</v>
      </c>
      <c r="L180" s="45">
        <v>295970</v>
      </c>
      <c r="M180" s="45">
        <v>152400</v>
      </c>
      <c r="N180" s="45">
        <v>143570</v>
      </c>
      <c r="O180" s="57">
        <v>8.4468020407473734</v>
      </c>
      <c r="P180" s="57">
        <v>4.3923370611886341</v>
      </c>
      <c r="Q180" s="57">
        <v>2.7029766530391597</v>
      </c>
      <c r="R180" s="57">
        <v>1.6893604081494746</v>
      </c>
      <c r="S180" s="57">
        <v>1.6893604081494746</v>
      </c>
      <c r="T180" s="57">
        <v>1.6893604081494746</v>
      </c>
      <c r="U180" s="57">
        <v>20.610196979423588</v>
      </c>
    </row>
    <row r="181" spans="1:21">
      <c r="A181" s="50" t="s">
        <v>646</v>
      </c>
      <c r="B181" s="51" t="s">
        <v>214</v>
      </c>
      <c r="C181" s="51" t="s">
        <v>234</v>
      </c>
      <c r="D181" s="53" t="s">
        <v>160</v>
      </c>
      <c r="E181" s="52">
        <v>7</v>
      </c>
      <c r="F181" s="52">
        <v>0</v>
      </c>
      <c r="G181" s="52">
        <v>5</v>
      </c>
      <c r="H181" s="52">
        <v>5</v>
      </c>
      <c r="I181" s="52">
        <v>0</v>
      </c>
      <c r="J181" s="52">
        <v>0</v>
      </c>
      <c r="K181" s="52">
        <v>17</v>
      </c>
      <c r="L181" s="45">
        <v>295970</v>
      </c>
      <c r="M181" s="45">
        <v>152400</v>
      </c>
      <c r="N181" s="45">
        <v>143570</v>
      </c>
      <c r="O181" s="57">
        <v>2.3651045714092644</v>
      </c>
      <c r="P181" s="57" t="s">
        <v>297</v>
      </c>
      <c r="Q181" s="57">
        <v>1.6893604081494746</v>
      </c>
      <c r="R181" s="57">
        <v>1.6893604081494746</v>
      </c>
      <c r="S181" s="57" t="s">
        <v>297</v>
      </c>
      <c r="T181" s="57" t="s">
        <v>297</v>
      </c>
      <c r="U181" s="57">
        <v>5.7438253877082142</v>
      </c>
    </row>
    <row r="182" spans="1:21">
      <c r="A182" s="50" t="s">
        <v>647</v>
      </c>
      <c r="B182" s="51" t="s">
        <v>214</v>
      </c>
      <c r="C182" s="51" t="s">
        <v>234</v>
      </c>
      <c r="D182" s="53" t="s">
        <v>163</v>
      </c>
      <c r="E182" s="52">
        <v>145</v>
      </c>
      <c r="F182" s="52">
        <v>174</v>
      </c>
      <c r="G182" s="52">
        <v>379</v>
      </c>
      <c r="H182" s="52">
        <v>498</v>
      </c>
      <c r="I182" s="52">
        <v>170</v>
      </c>
      <c r="J182" s="52">
        <v>66</v>
      </c>
      <c r="K182" s="52">
        <v>1432</v>
      </c>
      <c r="L182" s="45">
        <v>295970</v>
      </c>
      <c r="M182" s="45">
        <v>152400</v>
      </c>
      <c r="N182" s="45">
        <v>143570</v>
      </c>
      <c r="O182" s="57">
        <v>100.9960298112419</v>
      </c>
      <c r="P182" s="57">
        <v>121.19523577349028</v>
      </c>
      <c r="Q182" s="57">
        <v>263.98272619628057</v>
      </c>
      <c r="R182" s="57">
        <v>346.86912307585152</v>
      </c>
      <c r="S182" s="57">
        <v>118.40913839938705</v>
      </c>
      <c r="T182" s="57">
        <v>45.970606672703212</v>
      </c>
      <c r="U182" s="57">
        <v>997.42285992895449</v>
      </c>
    </row>
    <row r="183" spans="1:21">
      <c r="A183" s="50" t="s">
        <v>648</v>
      </c>
      <c r="B183" s="51" t="s">
        <v>214</v>
      </c>
      <c r="C183" s="51" t="s">
        <v>234</v>
      </c>
      <c r="D183" s="53" t="s">
        <v>141</v>
      </c>
      <c r="E183" s="52">
        <v>22</v>
      </c>
      <c r="F183" s="52">
        <v>7</v>
      </c>
      <c r="G183" s="52">
        <v>9</v>
      </c>
      <c r="H183" s="52">
        <v>8</v>
      </c>
      <c r="I183" s="52">
        <v>8</v>
      </c>
      <c r="J183" s="52">
        <v>5</v>
      </c>
      <c r="K183" s="52">
        <v>59</v>
      </c>
      <c r="L183" s="45">
        <v>295970</v>
      </c>
      <c r="M183" s="45">
        <v>152400</v>
      </c>
      <c r="N183" s="45">
        <v>143570</v>
      </c>
      <c r="O183" s="57">
        <v>7.4331857958576881</v>
      </c>
      <c r="P183" s="57">
        <v>2.3651045714092644</v>
      </c>
      <c r="Q183" s="57">
        <v>3.0408487346690545</v>
      </c>
      <c r="R183" s="57">
        <v>2.7029766530391597</v>
      </c>
      <c r="S183" s="57">
        <v>2.7029766530391597</v>
      </c>
      <c r="T183" s="57">
        <v>1.6893604081494746</v>
      </c>
      <c r="U183" s="57">
        <v>19.934452816163798</v>
      </c>
    </row>
    <row r="184" spans="1:21">
      <c r="A184" s="50" t="s">
        <v>649</v>
      </c>
      <c r="B184" s="51" t="s">
        <v>219</v>
      </c>
      <c r="C184" s="51" t="s">
        <v>237</v>
      </c>
      <c r="D184" s="53" t="s">
        <v>59</v>
      </c>
      <c r="E184" s="52">
        <v>37</v>
      </c>
      <c r="F184" s="52">
        <v>30</v>
      </c>
      <c r="G184" s="52">
        <v>50</v>
      </c>
      <c r="H184" s="52">
        <v>80</v>
      </c>
      <c r="I184" s="52">
        <v>27</v>
      </c>
      <c r="J184" s="52">
        <v>7</v>
      </c>
      <c r="K184" s="52">
        <v>231</v>
      </c>
      <c r="L184" s="45">
        <v>564850</v>
      </c>
      <c r="M184" s="45">
        <v>285341</v>
      </c>
      <c r="N184" s="45">
        <v>279509</v>
      </c>
      <c r="O184" s="57">
        <v>6.550411613702753</v>
      </c>
      <c r="P184" s="57">
        <v>5.3111445516508811</v>
      </c>
      <c r="Q184" s="57">
        <v>8.8519075860848009</v>
      </c>
      <c r="R184" s="57">
        <v>14.163052137735683</v>
      </c>
      <c r="S184" s="57">
        <v>4.7800300964857927</v>
      </c>
      <c r="T184" s="57">
        <v>1.2392670620518722</v>
      </c>
      <c r="U184" s="57">
        <v>40.895813047711783</v>
      </c>
    </row>
    <row r="185" spans="1:21">
      <c r="A185" s="50" t="s">
        <v>650</v>
      </c>
      <c r="B185" s="51" t="s">
        <v>219</v>
      </c>
      <c r="C185" s="51" t="s">
        <v>237</v>
      </c>
      <c r="D185" s="53" t="s">
        <v>63</v>
      </c>
      <c r="E185" s="52">
        <v>120</v>
      </c>
      <c r="F185" s="52">
        <v>126</v>
      </c>
      <c r="G185" s="52">
        <v>257</v>
      </c>
      <c r="H185" s="52">
        <v>343</v>
      </c>
      <c r="I185" s="52">
        <v>226</v>
      </c>
      <c r="J185" s="52">
        <v>118</v>
      </c>
      <c r="K185" s="52">
        <v>1190</v>
      </c>
      <c r="L185" s="45">
        <v>564850</v>
      </c>
      <c r="M185" s="45">
        <v>285341</v>
      </c>
      <c r="N185" s="45">
        <v>279509</v>
      </c>
      <c r="O185" s="57">
        <v>21.244578206603524</v>
      </c>
      <c r="P185" s="57">
        <v>22.306807116933697</v>
      </c>
      <c r="Q185" s="57">
        <v>45.498804992475883</v>
      </c>
      <c r="R185" s="57">
        <v>60.724086040541735</v>
      </c>
      <c r="S185" s="57">
        <v>40.010622289103303</v>
      </c>
      <c r="T185" s="57">
        <v>20.890501903160132</v>
      </c>
      <c r="U185" s="57">
        <v>210.67540054881826</v>
      </c>
    </row>
    <row r="186" spans="1:21">
      <c r="A186" s="50" t="s">
        <v>651</v>
      </c>
      <c r="B186" s="51" t="s">
        <v>219</v>
      </c>
      <c r="C186" s="51" t="s">
        <v>237</v>
      </c>
      <c r="D186" s="53" t="s">
        <v>311</v>
      </c>
      <c r="E186" s="52">
        <v>26</v>
      </c>
      <c r="F186" s="52">
        <v>18</v>
      </c>
      <c r="G186" s="52">
        <v>41</v>
      </c>
      <c r="H186" s="52">
        <v>55</v>
      </c>
      <c r="I186" s="52">
        <v>36</v>
      </c>
      <c r="J186" s="52">
        <v>19</v>
      </c>
      <c r="K186" s="52">
        <v>195</v>
      </c>
      <c r="L186" s="45">
        <v>564850</v>
      </c>
      <c r="M186" s="45">
        <v>285341</v>
      </c>
      <c r="N186" s="45">
        <v>279509</v>
      </c>
      <c r="O186" s="57">
        <v>4.6029919447640966</v>
      </c>
      <c r="P186" s="57">
        <v>3.1866867309905289</v>
      </c>
      <c r="Q186" s="57">
        <v>7.2585642205895367</v>
      </c>
      <c r="R186" s="57">
        <v>9.7370983446932815</v>
      </c>
      <c r="S186" s="57">
        <v>6.3733734619810578</v>
      </c>
      <c r="T186" s="57">
        <v>3.3637248827122246</v>
      </c>
      <c r="U186" s="57">
        <v>34.522439585730723</v>
      </c>
    </row>
    <row r="187" spans="1:21">
      <c r="A187" s="50" t="s">
        <v>652</v>
      </c>
      <c r="B187" s="51" t="s">
        <v>219</v>
      </c>
      <c r="C187" s="51" t="s">
        <v>237</v>
      </c>
      <c r="D187" s="53" t="s">
        <v>200</v>
      </c>
      <c r="E187" s="53">
        <v>13</v>
      </c>
      <c r="F187" s="53">
        <v>16</v>
      </c>
      <c r="G187" s="53">
        <v>13</v>
      </c>
      <c r="H187" s="53">
        <v>17</v>
      </c>
      <c r="I187" s="53">
        <v>22</v>
      </c>
      <c r="J187" s="53">
        <v>22</v>
      </c>
      <c r="K187" s="53">
        <v>103</v>
      </c>
      <c r="L187" s="45">
        <v>564850</v>
      </c>
      <c r="M187" s="45">
        <v>285341</v>
      </c>
      <c r="N187" s="45">
        <v>279509</v>
      </c>
      <c r="O187" s="57">
        <v>2.3014959723820483</v>
      </c>
      <c r="P187" s="57">
        <v>2.8326104275471367</v>
      </c>
      <c r="Q187" s="57">
        <v>2.3014959723820483</v>
      </c>
      <c r="R187" s="57">
        <v>3.0096485792688323</v>
      </c>
      <c r="S187" s="57">
        <v>3.8948393378773125</v>
      </c>
      <c r="T187" s="57">
        <v>3.8948393378773125</v>
      </c>
      <c r="U187" s="57">
        <v>18.23492962733469</v>
      </c>
    </row>
    <row r="188" spans="1:21">
      <c r="A188" s="50" t="s">
        <v>653</v>
      </c>
      <c r="B188" s="51" t="s">
        <v>219</v>
      </c>
      <c r="C188" s="51" t="s">
        <v>237</v>
      </c>
      <c r="D188" s="53" t="s">
        <v>53</v>
      </c>
      <c r="E188" s="53">
        <v>396</v>
      </c>
      <c r="F188" s="53">
        <v>351</v>
      </c>
      <c r="G188" s="53">
        <v>940</v>
      </c>
      <c r="H188" s="53">
        <v>1156</v>
      </c>
      <c r="I188" s="53">
        <v>787</v>
      </c>
      <c r="J188" s="53">
        <v>547</v>
      </c>
      <c r="K188" s="53">
        <v>4177</v>
      </c>
      <c r="L188" s="45">
        <v>564850</v>
      </c>
      <c r="M188" s="45">
        <v>285341</v>
      </c>
      <c r="N188" s="45">
        <v>279509</v>
      </c>
      <c r="O188" s="57">
        <v>138.78131779169485</v>
      </c>
      <c r="P188" s="57">
        <v>123.01071349718408</v>
      </c>
      <c r="Q188" s="57">
        <v>329.43040081866957</v>
      </c>
      <c r="R188" s="57">
        <v>405.12930143232137</v>
      </c>
      <c r="S188" s="57">
        <v>275.81034621733295</v>
      </c>
      <c r="T188" s="57">
        <v>191.70045664660879</v>
      </c>
      <c r="U188" s="57">
        <v>1463.8625364038116</v>
      </c>
    </row>
    <row r="189" spans="1:21">
      <c r="A189" s="50" t="s">
        <v>654</v>
      </c>
      <c r="B189" s="51" t="s">
        <v>219</v>
      </c>
      <c r="C189" s="51" t="s">
        <v>237</v>
      </c>
      <c r="D189" s="53" t="s">
        <v>68</v>
      </c>
      <c r="E189" s="53">
        <v>26</v>
      </c>
      <c r="F189" s="53">
        <v>22</v>
      </c>
      <c r="G189" s="53">
        <v>47</v>
      </c>
      <c r="H189" s="53">
        <v>76</v>
      </c>
      <c r="I189" s="53">
        <v>65</v>
      </c>
      <c r="J189" s="53">
        <v>82</v>
      </c>
      <c r="K189" s="53">
        <v>318</v>
      </c>
      <c r="L189" s="45">
        <v>564850</v>
      </c>
      <c r="M189" s="45">
        <v>285341</v>
      </c>
      <c r="N189" s="45">
        <v>279509</v>
      </c>
      <c r="O189" s="57">
        <v>9.1119047034951155</v>
      </c>
      <c r="P189" s="57">
        <v>7.7100732106497132</v>
      </c>
      <c r="Q189" s="57">
        <v>16.471520040933481</v>
      </c>
      <c r="R189" s="57">
        <v>26.634798364062647</v>
      </c>
      <c r="S189" s="57">
        <v>22.779761758737791</v>
      </c>
      <c r="T189" s="57">
        <v>28.737545603330751</v>
      </c>
      <c r="U189" s="57">
        <v>111.4456036812095</v>
      </c>
    </row>
    <row r="190" spans="1:21">
      <c r="A190" s="50" t="s">
        <v>655</v>
      </c>
      <c r="B190" s="53" t="s">
        <v>219</v>
      </c>
      <c r="C190" s="51" t="s">
        <v>237</v>
      </c>
      <c r="D190" s="53" t="s">
        <v>292</v>
      </c>
      <c r="E190" s="53">
        <v>7</v>
      </c>
      <c r="F190" s="53">
        <v>6</v>
      </c>
      <c r="G190" s="53">
        <v>19</v>
      </c>
      <c r="H190" s="53">
        <v>22</v>
      </c>
      <c r="I190" s="53">
        <v>24</v>
      </c>
      <c r="J190" s="53">
        <v>23</v>
      </c>
      <c r="K190" s="53">
        <v>101</v>
      </c>
      <c r="L190" s="45">
        <v>564850</v>
      </c>
      <c r="M190" s="45">
        <v>285341</v>
      </c>
      <c r="N190" s="45">
        <v>279509</v>
      </c>
      <c r="O190" s="57">
        <v>1.2392670620518722</v>
      </c>
      <c r="P190" s="57">
        <v>1.0622289103301761</v>
      </c>
      <c r="Q190" s="57">
        <v>3.3637248827122246</v>
      </c>
      <c r="R190" s="57">
        <v>3.8948393378773125</v>
      </c>
      <c r="S190" s="57">
        <v>4.2489156413207043</v>
      </c>
      <c r="T190" s="57">
        <v>4.0718774895990082</v>
      </c>
      <c r="U190" s="57">
        <v>17.880853323891298</v>
      </c>
    </row>
    <row r="191" spans="1:21">
      <c r="A191" s="50" t="s">
        <v>656</v>
      </c>
      <c r="B191" s="53" t="s">
        <v>219</v>
      </c>
      <c r="C191" s="51" t="s">
        <v>237</v>
      </c>
      <c r="D191" s="53" t="s">
        <v>201</v>
      </c>
      <c r="E191" s="53">
        <v>33</v>
      </c>
      <c r="F191" s="53">
        <v>21</v>
      </c>
      <c r="G191" s="53">
        <v>65</v>
      </c>
      <c r="H191" s="53">
        <v>43</v>
      </c>
      <c r="I191" s="53">
        <v>31</v>
      </c>
      <c r="J191" s="53">
        <v>23</v>
      </c>
      <c r="K191" s="53">
        <v>216</v>
      </c>
      <c r="L191" s="45">
        <v>564850</v>
      </c>
      <c r="M191" s="45">
        <v>285341</v>
      </c>
      <c r="N191" s="45">
        <v>279509</v>
      </c>
      <c r="O191" s="57">
        <v>5.8422590068159685</v>
      </c>
      <c r="P191" s="57">
        <v>3.7178011861556168</v>
      </c>
      <c r="Q191" s="57">
        <v>11.507479861910241</v>
      </c>
      <c r="R191" s="57">
        <v>7.6126405240329289</v>
      </c>
      <c r="S191" s="57">
        <v>5.4881827033725772</v>
      </c>
      <c r="T191" s="57">
        <v>4.0718774895990082</v>
      </c>
      <c r="U191" s="57">
        <v>38.240240771886342</v>
      </c>
    </row>
    <row r="192" spans="1:21">
      <c r="A192" s="50" t="s">
        <v>657</v>
      </c>
      <c r="B192" s="53" t="s">
        <v>219</v>
      </c>
      <c r="C192" s="51" t="s">
        <v>237</v>
      </c>
      <c r="D192" s="53" t="s">
        <v>150</v>
      </c>
      <c r="E192" s="53">
        <v>5</v>
      </c>
      <c r="F192" s="53">
        <v>6</v>
      </c>
      <c r="G192" s="53">
        <v>5</v>
      </c>
      <c r="H192" s="53">
        <v>5</v>
      </c>
      <c r="I192" s="53">
        <v>7</v>
      </c>
      <c r="J192" s="53">
        <v>0</v>
      </c>
      <c r="K192" s="53">
        <v>28</v>
      </c>
      <c r="L192" s="45">
        <v>564850</v>
      </c>
      <c r="M192" s="45">
        <v>285341</v>
      </c>
      <c r="N192" s="45">
        <v>279509</v>
      </c>
      <c r="O192" s="57">
        <v>0.88519075860848018</v>
      </c>
      <c r="P192" s="57">
        <v>1.0622289103301761</v>
      </c>
      <c r="Q192" s="57">
        <v>0.88519075860848018</v>
      </c>
      <c r="R192" s="57">
        <v>0.88519075860848018</v>
      </c>
      <c r="S192" s="57">
        <v>1.2392670620518722</v>
      </c>
      <c r="T192" s="57" t="s">
        <v>297</v>
      </c>
      <c r="U192" s="57">
        <v>4.9570682482074888</v>
      </c>
    </row>
    <row r="193" spans="1:21">
      <c r="A193" s="50" t="s">
        <v>658</v>
      </c>
      <c r="B193" s="53" t="s">
        <v>219</v>
      </c>
      <c r="C193" s="51" t="s">
        <v>237</v>
      </c>
      <c r="D193" s="53" t="s">
        <v>94</v>
      </c>
      <c r="E193" s="53">
        <v>0</v>
      </c>
      <c r="F193" s="53">
        <v>5</v>
      </c>
      <c r="G193" s="53">
        <v>19</v>
      </c>
      <c r="H193" s="53">
        <v>30</v>
      </c>
      <c r="I193" s="53">
        <v>16</v>
      </c>
      <c r="J193" s="53">
        <v>6</v>
      </c>
      <c r="K193" s="53">
        <v>76</v>
      </c>
      <c r="L193" s="45">
        <v>564850</v>
      </c>
      <c r="M193" s="45">
        <v>285341</v>
      </c>
      <c r="N193" s="45">
        <v>279509</v>
      </c>
      <c r="O193" s="57" t="s">
        <v>297</v>
      </c>
      <c r="P193" s="57">
        <v>0.88519075860848018</v>
      </c>
      <c r="Q193" s="57">
        <v>3.3637248827122246</v>
      </c>
      <c r="R193" s="57">
        <v>5.3111445516508811</v>
      </c>
      <c r="S193" s="57">
        <v>2.8326104275471367</v>
      </c>
      <c r="T193" s="57">
        <v>1.0622289103301761</v>
      </c>
      <c r="U193" s="57">
        <v>13.454899530848898</v>
      </c>
    </row>
    <row r="194" spans="1:21">
      <c r="A194" s="50" t="s">
        <v>659</v>
      </c>
      <c r="B194" s="53" t="s">
        <v>219</v>
      </c>
      <c r="C194" s="51" t="s">
        <v>237</v>
      </c>
      <c r="D194" s="53" t="s">
        <v>153</v>
      </c>
      <c r="E194" s="53">
        <v>6</v>
      </c>
      <c r="F194" s="53">
        <v>0</v>
      </c>
      <c r="G194" s="53">
        <v>5</v>
      </c>
      <c r="H194" s="53">
        <v>5</v>
      </c>
      <c r="I194" s="53">
        <v>0</v>
      </c>
      <c r="J194" s="53">
        <v>0</v>
      </c>
      <c r="K194" s="53">
        <v>16</v>
      </c>
      <c r="L194" s="45">
        <v>564850</v>
      </c>
      <c r="M194" s="45">
        <v>285341</v>
      </c>
      <c r="N194" s="45">
        <v>279509</v>
      </c>
      <c r="O194" s="57">
        <v>1.0622289103301761</v>
      </c>
      <c r="P194" s="57" t="s">
        <v>297</v>
      </c>
      <c r="Q194" s="57">
        <v>0.88519075860848018</v>
      </c>
      <c r="R194" s="57">
        <v>0.88519075860848018</v>
      </c>
      <c r="S194" s="57" t="s">
        <v>297</v>
      </c>
      <c r="T194" s="57" t="s">
        <v>297</v>
      </c>
      <c r="U194" s="57">
        <v>2.8326104275471367</v>
      </c>
    </row>
    <row r="195" spans="1:21">
      <c r="A195" s="50" t="s">
        <v>660</v>
      </c>
      <c r="B195" s="53" t="s">
        <v>219</v>
      </c>
      <c r="C195" s="51" t="s">
        <v>237</v>
      </c>
      <c r="D195" s="53" t="s">
        <v>154</v>
      </c>
      <c r="E195" s="53">
        <v>95</v>
      </c>
      <c r="F195" s="53">
        <v>31</v>
      </c>
      <c r="G195" s="53">
        <v>65</v>
      </c>
      <c r="H195" s="53">
        <v>38</v>
      </c>
      <c r="I195" s="53">
        <v>28</v>
      </c>
      <c r="J195" s="53">
        <v>11</v>
      </c>
      <c r="K195" s="53">
        <v>268</v>
      </c>
      <c r="L195" s="45">
        <v>564850</v>
      </c>
      <c r="M195" s="45">
        <v>285341</v>
      </c>
      <c r="N195" s="45">
        <v>279509</v>
      </c>
      <c r="O195" s="57">
        <v>16.818624413561121</v>
      </c>
      <c r="P195" s="57">
        <v>5.4881827033725772</v>
      </c>
      <c r="Q195" s="57">
        <v>11.507479861910241</v>
      </c>
      <c r="R195" s="57">
        <v>6.7274497654244492</v>
      </c>
      <c r="S195" s="57">
        <v>4.9570682482074888</v>
      </c>
      <c r="T195" s="57">
        <v>1.9474196689386563</v>
      </c>
      <c r="U195" s="57">
        <v>47.446224661414533</v>
      </c>
    </row>
    <row r="196" spans="1:21">
      <c r="A196" s="50" t="s">
        <v>661</v>
      </c>
      <c r="B196" s="53" t="s">
        <v>219</v>
      </c>
      <c r="C196" s="51" t="s">
        <v>237</v>
      </c>
      <c r="D196" s="53" t="s">
        <v>98</v>
      </c>
      <c r="E196" s="53">
        <v>56</v>
      </c>
      <c r="F196" s="53">
        <v>63</v>
      </c>
      <c r="G196" s="53">
        <v>135</v>
      </c>
      <c r="H196" s="53">
        <v>137</v>
      </c>
      <c r="I196" s="53">
        <v>129</v>
      </c>
      <c r="J196" s="53">
        <v>90</v>
      </c>
      <c r="K196" s="53">
        <v>610</v>
      </c>
      <c r="L196" s="45">
        <v>564850</v>
      </c>
      <c r="M196" s="45">
        <v>285341</v>
      </c>
      <c r="N196" s="45">
        <v>279509</v>
      </c>
      <c r="O196" s="57">
        <v>9.9141364964149776</v>
      </c>
      <c r="P196" s="57">
        <v>11.153403558466849</v>
      </c>
      <c r="Q196" s="57">
        <v>23.900150482428963</v>
      </c>
      <c r="R196" s="57">
        <v>24.254226785872355</v>
      </c>
      <c r="S196" s="57">
        <v>22.837921572098789</v>
      </c>
      <c r="T196" s="57">
        <v>15.933433654952641</v>
      </c>
      <c r="U196" s="57">
        <v>107.99327255023458</v>
      </c>
    </row>
    <row r="197" spans="1:21">
      <c r="A197" s="50" t="s">
        <v>662</v>
      </c>
      <c r="B197" s="53" t="s">
        <v>219</v>
      </c>
      <c r="C197" s="51" t="s">
        <v>237</v>
      </c>
      <c r="D197" s="53" t="s">
        <v>301</v>
      </c>
      <c r="E197" s="53">
        <v>15</v>
      </c>
      <c r="F197" s="53">
        <v>7</v>
      </c>
      <c r="G197" s="53">
        <v>18</v>
      </c>
      <c r="H197" s="53">
        <v>14</v>
      </c>
      <c r="I197" s="53">
        <v>6</v>
      </c>
      <c r="J197" s="53">
        <v>0</v>
      </c>
      <c r="K197" s="53">
        <v>60</v>
      </c>
      <c r="L197" s="45">
        <v>564850</v>
      </c>
      <c r="M197" s="45">
        <v>285341</v>
      </c>
      <c r="N197" s="45">
        <v>279509</v>
      </c>
      <c r="O197" s="57">
        <v>2.6555722758254405</v>
      </c>
      <c r="P197" s="57">
        <v>1.2392670620518722</v>
      </c>
      <c r="Q197" s="57">
        <v>3.1866867309905289</v>
      </c>
      <c r="R197" s="57">
        <v>2.4785341241037444</v>
      </c>
      <c r="S197" s="57">
        <v>1.0622289103301761</v>
      </c>
      <c r="T197" s="57" t="s">
        <v>297</v>
      </c>
      <c r="U197" s="57">
        <v>10.622289103301762</v>
      </c>
    </row>
    <row r="198" spans="1:21">
      <c r="A198" s="50" t="s">
        <v>663</v>
      </c>
      <c r="B198" s="53" t="s">
        <v>219</v>
      </c>
      <c r="C198" s="51" t="s">
        <v>237</v>
      </c>
      <c r="D198" s="53" t="s">
        <v>303</v>
      </c>
      <c r="E198" s="53">
        <v>36</v>
      </c>
      <c r="F198" s="53">
        <v>38</v>
      </c>
      <c r="G198" s="53">
        <v>93</v>
      </c>
      <c r="H198" s="53">
        <v>101</v>
      </c>
      <c r="I198" s="53">
        <v>46</v>
      </c>
      <c r="J198" s="53">
        <v>26</v>
      </c>
      <c r="K198" s="53">
        <v>340</v>
      </c>
      <c r="L198" s="45">
        <v>564850</v>
      </c>
      <c r="M198" s="45">
        <v>285341</v>
      </c>
      <c r="N198" s="45">
        <v>279509</v>
      </c>
      <c r="O198" s="57">
        <v>6.3733734619810578</v>
      </c>
      <c r="P198" s="57">
        <v>6.7274497654244492</v>
      </c>
      <c r="Q198" s="57">
        <v>16.464548110117732</v>
      </c>
      <c r="R198" s="57">
        <v>17.880853323891298</v>
      </c>
      <c r="S198" s="57">
        <v>8.1437549791980164</v>
      </c>
      <c r="T198" s="57">
        <v>4.6029919447640966</v>
      </c>
      <c r="U198" s="57">
        <v>60.192971585376654</v>
      </c>
    </row>
    <row r="199" spans="1:21">
      <c r="A199" s="50" t="s">
        <v>664</v>
      </c>
      <c r="B199" s="53" t="s">
        <v>219</v>
      </c>
      <c r="C199" s="51" t="s">
        <v>237</v>
      </c>
      <c r="D199" s="53" t="s">
        <v>127</v>
      </c>
      <c r="E199" s="53">
        <v>21</v>
      </c>
      <c r="F199" s="53">
        <v>8</v>
      </c>
      <c r="G199" s="53">
        <v>12</v>
      </c>
      <c r="H199" s="53">
        <v>8</v>
      </c>
      <c r="I199" s="53">
        <v>9</v>
      </c>
      <c r="J199" s="53">
        <v>0</v>
      </c>
      <c r="K199" s="53">
        <v>58</v>
      </c>
      <c r="L199" s="45">
        <v>564850</v>
      </c>
      <c r="M199" s="45">
        <v>285341</v>
      </c>
      <c r="N199" s="45">
        <v>279509</v>
      </c>
      <c r="O199" s="57">
        <v>3.7178011861556168</v>
      </c>
      <c r="P199" s="57">
        <v>1.4163052137735683</v>
      </c>
      <c r="Q199" s="57">
        <v>2.1244578206603522</v>
      </c>
      <c r="R199" s="57">
        <v>1.4163052137735683</v>
      </c>
      <c r="S199" s="57">
        <v>1.5933433654952645</v>
      </c>
      <c r="T199" s="57" t="s">
        <v>297</v>
      </c>
      <c r="U199" s="57">
        <v>10.26821279985837</v>
      </c>
    </row>
    <row r="200" spans="1:21">
      <c r="A200" s="50" t="s">
        <v>665</v>
      </c>
      <c r="B200" s="53" t="s">
        <v>219</v>
      </c>
      <c r="C200" s="51" t="s">
        <v>237</v>
      </c>
      <c r="D200" s="53" t="s">
        <v>131</v>
      </c>
      <c r="E200" s="53">
        <v>48</v>
      </c>
      <c r="F200" s="53">
        <v>41</v>
      </c>
      <c r="G200" s="53">
        <v>87</v>
      </c>
      <c r="H200" s="53">
        <v>104</v>
      </c>
      <c r="I200" s="53">
        <v>91</v>
      </c>
      <c r="J200" s="53">
        <v>57</v>
      </c>
      <c r="K200" s="53">
        <v>428</v>
      </c>
      <c r="L200" s="45">
        <v>564850</v>
      </c>
      <c r="M200" s="45">
        <v>285341</v>
      </c>
      <c r="N200" s="45">
        <v>279509</v>
      </c>
      <c r="O200" s="57">
        <v>16.821977914144831</v>
      </c>
      <c r="P200" s="57">
        <v>14.368772801665376</v>
      </c>
      <c r="Q200" s="57">
        <v>30.489834969387505</v>
      </c>
      <c r="R200" s="57">
        <v>36.447618813980462</v>
      </c>
      <c r="S200" s="57">
        <v>31.891666462232905</v>
      </c>
      <c r="T200" s="57">
        <v>19.976098773046989</v>
      </c>
      <c r="U200" s="57">
        <v>149.99596973445807</v>
      </c>
    </row>
    <row r="201" spans="1:21">
      <c r="A201" s="50" t="s">
        <v>666</v>
      </c>
      <c r="B201" s="53" t="s">
        <v>219</v>
      </c>
      <c r="C201" s="51" t="s">
        <v>237</v>
      </c>
      <c r="D201" s="53" t="s">
        <v>160</v>
      </c>
      <c r="E201" s="53">
        <v>8</v>
      </c>
      <c r="F201" s="53">
        <v>5</v>
      </c>
      <c r="G201" s="53">
        <v>0</v>
      </c>
      <c r="H201" s="53">
        <v>0</v>
      </c>
      <c r="I201" s="53">
        <v>5</v>
      </c>
      <c r="J201" s="53">
        <v>0</v>
      </c>
      <c r="K201" s="53">
        <v>18</v>
      </c>
      <c r="L201" s="45">
        <v>564850</v>
      </c>
      <c r="M201" s="45">
        <v>285341</v>
      </c>
      <c r="N201" s="45">
        <v>279509</v>
      </c>
      <c r="O201" s="57">
        <v>1.4163052137735683</v>
      </c>
      <c r="P201" s="57">
        <v>0.88519075860848018</v>
      </c>
      <c r="Q201" s="57" t="s">
        <v>297</v>
      </c>
      <c r="R201" s="57" t="s">
        <v>297</v>
      </c>
      <c r="S201" s="57">
        <v>0.88519075860848018</v>
      </c>
      <c r="T201" s="57" t="s">
        <v>297</v>
      </c>
      <c r="U201" s="57">
        <v>3.1866867309905289</v>
      </c>
    </row>
    <row r="202" spans="1:21">
      <c r="A202" s="50" t="s">
        <v>667</v>
      </c>
      <c r="B202" s="53" t="s">
        <v>219</v>
      </c>
      <c r="C202" s="51" t="s">
        <v>237</v>
      </c>
      <c r="D202" s="53" t="s">
        <v>141</v>
      </c>
      <c r="E202" s="53">
        <v>19</v>
      </c>
      <c r="F202" s="53">
        <v>12</v>
      </c>
      <c r="G202" s="53">
        <v>14</v>
      </c>
      <c r="H202" s="53">
        <v>13</v>
      </c>
      <c r="I202" s="53">
        <v>16</v>
      </c>
      <c r="J202" s="53">
        <v>7</v>
      </c>
      <c r="K202" s="53">
        <v>81</v>
      </c>
      <c r="L202" s="45">
        <v>564850</v>
      </c>
      <c r="M202" s="45">
        <v>285341</v>
      </c>
      <c r="N202" s="45">
        <v>279509</v>
      </c>
      <c r="O202" s="57">
        <v>3.3637248827122246</v>
      </c>
      <c r="P202" s="57">
        <v>2.1244578206603522</v>
      </c>
      <c r="Q202" s="57">
        <v>2.4785341241037444</v>
      </c>
      <c r="R202" s="57">
        <v>2.3014959723820483</v>
      </c>
      <c r="S202" s="57">
        <v>2.8326104275471367</v>
      </c>
      <c r="T202" s="57">
        <v>1.2392670620518722</v>
      </c>
      <c r="U202" s="57">
        <v>14.340090289457379</v>
      </c>
    </row>
    <row r="203" spans="1:21">
      <c r="A203" s="50" t="s">
        <v>668</v>
      </c>
      <c r="B203" s="53" t="s">
        <v>214</v>
      </c>
      <c r="C203" s="51" t="s">
        <v>237</v>
      </c>
      <c r="D203" s="53" t="s">
        <v>59</v>
      </c>
      <c r="E203" s="53">
        <v>33</v>
      </c>
      <c r="F203" s="53">
        <v>17</v>
      </c>
      <c r="G203" s="53">
        <v>48</v>
      </c>
      <c r="H203" s="53">
        <v>60</v>
      </c>
      <c r="I203" s="53">
        <v>33</v>
      </c>
      <c r="J203" s="53">
        <v>24</v>
      </c>
      <c r="K203" s="53">
        <v>215</v>
      </c>
      <c r="L203" s="45">
        <v>564850</v>
      </c>
      <c r="M203" s="45">
        <v>285341</v>
      </c>
      <c r="N203" s="45">
        <v>279509</v>
      </c>
      <c r="O203" s="57">
        <v>5.8422590068159685</v>
      </c>
      <c r="P203" s="57">
        <v>3.0096485792688323</v>
      </c>
      <c r="Q203" s="57">
        <v>8.4978312826414086</v>
      </c>
      <c r="R203" s="57">
        <v>10.622289103301762</v>
      </c>
      <c r="S203" s="57">
        <v>5.8422590068159685</v>
      </c>
      <c r="T203" s="57">
        <v>4.2489156413207043</v>
      </c>
      <c r="U203" s="57">
        <v>38.063202620164645</v>
      </c>
    </row>
    <row r="204" spans="1:21">
      <c r="A204" s="50" t="s">
        <v>669</v>
      </c>
      <c r="B204" s="53" t="s">
        <v>214</v>
      </c>
      <c r="C204" s="51" t="s">
        <v>237</v>
      </c>
      <c r="D204" s="53" t="s">
        <v>63</v>
      </c>
      <c r="E204" s="53">
        <v>171</v>
      </c>
      <c r="F204" s="53">
        <v>134</v>
      </c>
      <c r="G204" s="53">
        <v>320</v>
      </c>
      <c r="H204" s="53">
        <v>397</v>
      </c>
      <c r="I204" s="53">
        <v>217</v>
      </c>
      <c r="J204" s="53">
        <v>102</v>
      </c>
      <c r="K204" s="53">
        <v>1341</v>
      </c>
      <c r="L204" s="45">
        <v>564850</v>
      </c>
      <c r="M204" s="45">
        <v>285341</v>
      </c>
      <c r="N204" s="45">
        <v>279509</v>
      </c>
      <c r="O204" s="57">
        <v>30.273523944410023</v>
      </c>
      <c r="P204" s="57">
        <v>23.723112330707266</v>
      </c>
      <c r="Q204" s="57">
        <v>56.652208550942731</v>
      </c>
      <c r="R204" s="57">
        <v>70.284146233513326</v>
      </c>
      <c r="S204" s="57">
        <v>38.417278923608038</v>
      </c>
      <c r="T204" s="57">
        <v>18.057891475612994</v>
      </c>
      <c r="U204" s="57">
        <v>237.40816145879435</v>
      </c>
    </row>
    <row r="205" spans="1:21">
      <c r="A205" s="50" t="s">
        <v>670</v>
      </c>
      <c r="B205" s="53" t="s">
        <v>214</v>
      </c>
      <c r="C205" s="51" t="s">
        <v>237</v>
      </c>
      <c r="D205" s="53" t="s">
        <v>311</v>
      </c>
      <c r="E205" s="53">
        <v>63</v>
      </c>
      <c r="F205" s="53">
        <v>42</v>
      </c>
      <c r="G205" s="53">
        <v>95</v>
      </c>
      <c r="H205" s="53">
        <v>106</v>
      </c>
      <c r="I205" s="53">
        <v>68</v>
      </c>
      <c r="J205" s="53">
        <v>52</v>
      </c>
      <c r="K205" s="53">
        <v>426</v>
      </c>
      <c r="L205" s="45">
        <v>564850</v>
      </c>
      <c r="M205" s="45">
        <v>285341</v>
      </c>
      <c r="N205" s="45">
        <v>279509</v>
      </c>
      <c r="O205" s="57">
        <v>11.153403558466849</v>
      </c>
      <c r="P205" s="57">
        <v>7.4356023723112337</v>
      </c>
      <c r="Q205" s="57">
        <v>16.818624413561121</v>
      </c>
      <c r="R205" s="57">
        <v>18.766044082499779</v>
      </c>
      <c r="S205" s="57">
        <v>12.038594317075329</v>
      </c>
      <c r="T205" s="57">
        <v>9.2059838895281931</v>
      </c>
      <c r="U205" s="57">
        <v>75.418252633442506</v>
      </c>
    </row>
    <row r="206" spans="1:21">
      <c r="A206" s="50" t="s">
        <v>671</v>
      </c>
      <c r="B206" s="53" t="s">
        <v>214</v>
      </c>
      <c r="C206" s="51" t="s">
        <v>237</v>
      </c>
      <c r="D206" s="53" t="s">
        <v>200</v>
      </c>
      <c r="E206" s="53">
        <v>40</v>
      </c>
      <c r="F206" s="53">
        <v>27</v>
      </c>
      <c r="G206" s="53">
        <v>46</v>
      </c>
      <c r="H206" s="53">
        <v>59</v>
      </c>
      <c r="I206" s="53">
        <v>66</v>
      </c>
      <c r="J206" s="53">
        <v>67</v>
      </c>
      <c r="K206" s="53">
        <v>305</v>
      </c>
      <c r="L206" s="45">
        <v>564850</v>
      </c>
      <c r="M206" s="45">
        <v>285341</v>
      </c>
      <c r="N206" s="45">
        <v>279509</v>
      </c>
      <c r="O206" s="57">
        <v>7.0815260688678414</v>
      </c>
      <c r="P206" s="57">
        <v>4.7800300964857927</v>
      </c>
      <c r="Q206" s="57">
        <v>8.1437549791980164</v>
      </c>
      <c r="R206" s="57">
        <v>10.445250951580066</v>
      </c>
      <c r="S206" s="57">
        <v>11.684518013631937</v>
      </c>
      <c r="T206" s="57">
        <v>11.861556165353633</v>
      </c>
      <c r="U206" s="57">
        <v>53.996636275117289</v>
      </c>
    </row>
    <row r="207" spans="1:21">
      <c r="A207" s="50" t="s">
        <v>672</v>
      </c>
      <c r="B207" s="51" t="s">
        <v>214</v>
      </c>
      <c r="C207" s="51" t="s">
        <v>237</v>
      </c>
      <c r="D207" s="53" t="s">
        <v>292</v>
      </c>
      <c r="E207" s="52">
        <v>6</v>
      </c>
      <c r="F207" s="52">
        <v>6</v>
      </c>
      <c r="G207" s="52">
        <v>25</v>
      </c>
      <c r="H207" s="52">
        <v>26</v>
      </c>
      <c r="I207" s="52">
        <v>19</v>
      </c>
      <c r="J207" s="52">
        <v>39</v>
      </c>
      <c r="K207" s="52">
        <v>121</v>
      </c>
      <c r="L207" s="45">
        <v>564850</v>
      </c>
      <c r="M207" s="45">
        <v>285341</v>
      </c>
      <c r="N207" s="45">
        <v>279509</v>
      </c>
      <c r="O207" s="57">
        <v>1.0622289103301761</v>
      </c>
      <c r="P207" s="57">
        <v>1.0622289103301761</v>
      </c>
      <c r="Q207" s="57">
        <v>4.4259537930424004</v>
      </c>
      <c r="R207" s="57">
        <v>4.6029919447640966</v>
      </c>
      <c r="S207" s="57">
        <v>3.3637248827122246</v>
      </c>
      <c r="T207" s="57">
        <v>6.9044879171461444</v>
      </c>
      <c r="U207" s="57">
        <v>21.421616358325217</v>
      </c>
    </row>
    <row r="208" spans="1:21">
      <c r="A208" s="50" t="s">
        <v>673</v>
      </c>
      <c r="B208" s="51" t="s">
        <v>214</v>
      </c>
      <c r="C208" s="51" t="s">
        <v>237</v>
      </c>
      <c r="D208" s="53" t="s">
        <v>201</v>
      </c>
      <c r="E208" s="52">
        <v>38</v>
      </c>
      <c r="F208" s="52">
        <v>42</v>
      </c>
      <c r="G208" s="52">
        <v>81</v>
      </c>
      <c r="H208" s="52">
        <v>80</v>
      </c>
      <c r="I208" s="52">
        <v>45</v>
      </c>
      <c r="J208" s="52">
        <v>21</v>
      </c>
      <c r="K208" s="52">
        <v>307</v>
      </c>
      <c r="L208" s="45">
        <v>564850</v>
      </c>
      <c r="M208" s="45">
        <v>285341</v>
      </c>
      <c r="N208" s="45">
        <v>279509</v>
      </c>
      <c r="O208" s="57">
        <v>6.7274497654244492</v>
      </c>
      <c r="P208" s="57">
        <v>7.4356023723112337</v>
      </c>
      <c r="Q208" s="57">
        <v>14.340090289457379</v>
      </c>
      <c r="R208" s="57">
        <v>14.163052137735683</v>
      </c>
      <c r="S208" s="57">
        <v>7.9667168274763203</v>
      </c>
      <c r="T208" s="57">
        <v>3.7178011861556168</v>
      </c>
      <c r="U208" s="57">
        <v>54.350712578560682</v>
      </c>
    </row>
    <row r="209" spans="1:21">
      <c r="A209" s="50" t="s">
        <v>674</v>
      </c>
      <c r="B209" s="51" t="s">
        <v>214</v>
      </c>
      <c r="C209" s="51" t="s">
        <v>237</v>
      </c>
      <c r="D209" s="53" t="s">
        <v>150</v>
      </c>
      <c r="E209" s="52">
        <v>0</v>
      </c>
      <c r="F209" s="52">
        <v>0</v>
      </c>
      <c r="G209" s="52">
        <v>0</v>
      </c>
      <c r="H209" s="52">
        <v>5</v>
      </c>
      <c r="I209" s="52">
        <v>8</v>
      </c>
      <c r="J209" s="52">
        <v>6</v>
      </c>
      <c r="K209" s="52">
        <v>19</v>
      </c>
      <c r="L209" s="45">
        <v>564850</v>
      </c>
      <c r="M209" s="45">
        <v>285341</v>
      </c>
      <c r="N209" s="45">
        <v>279509</v>
      </c>
      <c r="O209" s="57" t="s">
        <v>297</v>
      </c>
      <c r="P209" s="57" t="s">
        <v>297</v>
      </c>
      <c r="Q209" s="57" t="s">
        <v>297</v>
      </c>
      <c r="R209" s="57">
        <v>0.88519075860848018</v>
      </c>
      <c r="S209" s="57">
        <v>1.4163052137735683</v>
      </c>
      <c r="T209" s="57">
        <v>1.0622289103301761</v>
      </c>
      <c r="U209" s="57">
        <v>3.3637248827122246</v>
      </c>
    </row>
    <row r="210" spans="1:21">
      <c r="A210" s="50" t="s">
        <v>675</v>
      </c>
      <c r="B210" s="51" t="s">
        <v>214</v>
      </c>
      <c r="C210" s="51" t="s">
        <v>237</v>
      </c>
      <c r="D210" s="53" t="s">
        <v>94</v>
      </c>
      <c r="E210" s="52">
        <v>12</v>
      </c>
      <c r="F210" s="52">
        <v>11</v>
      </c>
      <c r="G210" s="52">
        <v>35</v>
      </c>
      <c r="H210" s="52">
        <v>36</v>
      </c>
      <c r="I210" s="52">
        <v>18</v>
      </c>
      <c r="J210" s="52">
        <v>13</v>
      </c>
      <c r="K210" s="52">
        <v>125</v>
      </c>
      <c r="L210" s="45">
        <v>564850</v>
      </c>
      <c r="M210" s="45">
        <v>285341</v>
      </c>
      <c r="N210" s="45">
        <v>279509</v>
      </c>
      <c r="O210" s="57">
        <v>2.1244578206603522</v>
      </c>
      <c r="P210" s="57">
        <v>1.9474196689386563</v>
      </c>
      <c r="Q210" s="57">
        <v>6.1963353102593608</v>
      </c>
      <c r="R210" s="57">
        <v>6.3733734619810578</v>
      </c>
      <c r="S210" s="57">
        <v>3.1866867309905289</v>
      </c>
      <c r="T210" s="57">
        <v>2.3014959723820483</v>
      </c>
      <c r="U210" s="57">
        <v>22.129768965212005</v>
      </c>
    </row>
    <row r="211" spans="1:21">
      <c r="A211" s="50" t="s">
        <v>676</v>
      </c>
      <c r="B211" s="51" t="s">
        <v>214</v>
      </c>
      <c r="C211" s="51" t="s">
        <v>237</v>
      </c>
      <c r="D211" s="53" t="s">
        <v>153</v>
      </c>
      <c r="E211" s="52">
        <v>17</v>
      </c>
      <c r="F211" s="52">
        <v>5</v>
      </c>
      <c r="G211" s="52">
        <v>5</v>
      </c>
      <c r="H211" s="52">
        <v>9</v>
      </c>
      <c r="I211" s="52">
        <v>0</v>
      </c>
      <c r="J211" s="52">
        <v>0</v>
      </c>
      <c r="K211" s="52">
        <v>36</v>
      </c>
      <c r="L211" s="45">
        <v>564850</v>
      </c>
      <c r="M211" s="45">
        <v>285341</v>
      </c>
      <c r="N211" s="45">
        <v>279509</v>
      </c>
      <c r="O211" s="57">
        <v>3.0096485792688323</v>
      </c>
      <c r="P211" s="57">
        <v>0.88519075860848018</v>
      </c>
      <c r="Q211" s="57">
        <v>0.88519075860848018</v>
      </c>
      <c r="R211" s="57">
        <v>1.5933433654952645</v>
      </c>
      <c r="S211" s="57" t="s">
        <v>297</v>
      </c>
      <c r="T211" s="57" t="s">
        <v>297</v>
      </c>
      <c r="U211" s="57">
        <v>6.3733734619810578</v>
      </c>
    </row>
    <row r="212" spans="1:21">
      <c r="A212" s="50" t="s">
        <v>677</v>
      </c>
      <c r="B212" s="51" t="s">
        <v>214</v>
      </c>
      <c r="C212" s="51" t="s">
        <v>237</v>
      </c>
      <c r="D212" s="53" t="s">
        <v>154</v>
      </c>
      <c r="E212" s="52">
        <v>108</v>
      </c>
      <c r="F212" s="52">
        <v>43</v>
      </c>
      <c r="G212" s="52">
        <v>54</v>
      </c>
      <c r="H212" s="52">
        <v>44</v>
      </c>
      <c r="I212" s="52">
        <v>27</v>
      </c>
      <c r="J212" s="52">
        <v>13</v>
      </c>
      <c r="K212" s="52">
        <v>289</v>
      </c>
      <c r="L212" s="45">
        <v>564850</v>
      </c>
      <c r="M212" s="45">
        <v>285341</v>
      </c>
      <c r="N212" s="45">
        <v>279509</v>
      </c>
      <c r="O212" s="57">
        <v>19.120120385943171</v>
      </c>
      <c r="P212" s="57">
        <v>7.6126405240329289</v>
      </c>
      <c r="Q212" s="57">
        <v>9.5600601929715854</v>
      </c>
      <c r="R212" s="57">
        <v>7.789678675754625</v>
      </c>
      <c r="S212" s="57">
        <v>4.7800300964857927</v>
      </c>
      <c r="T212" s="57">
        <v>2.3014959723820483</v>
      </c>
      <c r="U212" s="57">
        <v>51.164025847570151</v>
      </c>
    </row>
    <row r="213" spans="1:21">
      <c r="A213" s="50" t="s">
        <v>678</v>
      </c>
      <c r="B213" s="51" t="s">
        <v>214</v>
      </c>
      <c r="C213" s="51" t="s">
        <v>237</v>
      </c>
      <c r="D213" s="53" t="s">
        <v>98</v>
      </c>
      <c r="E213" s="52">
        <v>43</v>
      </c>
      <c r="F213" s="52">
        <v>52</v>
      </c>
      <c r="G213" s="52">
        <v>101</v>
      </c>
      <c r="H213" s="52">
        <v>104</v>
      </c>
      <c r="I213" s="52">
        <v>65</v>
      </c>
      <c r="J213" s="52">
        <v>54</v>
      </c>
      <c r="K213" s="52">
        <v>419</v>
      </c>
      <c r="L213" s="45">
        <v>564850</v>
      </c>
      <c r="M213" s="45">
        <v>285341</v>
      </c>
      <c r="N213" s="45">
        <v>279509</v>
      </c>
      <c r="O213" s="57">
        <v>7.6126405240329289</v>
      </c>
      <c r="P213" s="57">
        <v>9.2059838895281931</v>
      </c>
      <c r="Q213" s="57">
        <v>17.880853323891298</v>
      </c>
      <c r="R213" s="57">
        <v>18.411967779056386</v>
      </c>
      <c r="S213" s="57">
        <v>11.507479861910241</v>
      </c>
      <c r="T213" s="57">
        <v>9.5600601929715854</v>
      </c>
      <c r="U213" s="57">
        <v>74.178985571390641</v>
      </c>
    </row>
    <row r="214" spans="1:21">
      <c r="A214" s="50" t="s">
        <v>679</v>
      </c>
      <c r="B214" s="51" t="s">
        <v>214</v>
      </c>
      <c r="C214" s="51" t="s">
        <v>237</v>
      </c>
      <c r="D214" s="53" t="s">
        <v>301</v>
      </c>
      <c r="E214" s="53">
        <v>20</v>
      </c>
      <c r="F214" s="53">
        <v>7</v>
      </c>
      <c r="G214" s="53">
        <v>33</v>
      </c>
      <c r="H214" s="53">
        <v>25</v>
      </c>
      <c r="I214" s="53">
        <v>5</v>
      </c>
      <c r="J214" s="53">
        <v>0</v>
      </c>
      <c r="K214" s="53">
        <v>90</v>
      </c>
      <c r="L214" s="45">
        <v>564850</v>
      </c>
      <c r="M214" s="45">
        <v>285341</v>
      </c>
      <c r="N214" s="45">
        <v>279509</v>
      </c>
      <c r="O214" s="57">
        <v>3.5407630344339207</v>
      </c>
      <c r="P214" s="57">
        <v>1.2392670620518722</v>
      </c>
      <c r="Q214" s="57">
        <v>5.8422590068159685</v>
      </c>
      <c r="R214" s="57">
        <v>4.4259537930424004</v>
      </c>
      <c r="S214" s="57">
        <v>0.88519075860848018</v>
      </c>
      <c r="T214" s="57" t="s">
        <v>297</v>
      </c>
      <c r="U214" s="57">
        <v>15.933433654952641</v>
      </c>
    </row>
    <row r="215" spans="1:21">
      <c r="A215" s="50" t="s">
        <v>680</v>
      </c>
      <c r="B215" s="51" t="s">
        <v>214</v>
      </c>
      <c r="C215" s="51" t="s">
        <v>237</v>
      </c>
      <c r="D215" s="53" t="s">
        <v>303</v>
      </c>
      <c r="E215" s="53">
        <v>53</v>
      </c>
      <c r="F215" s="53">
        <v>40</v>
      </c>
      <c r="G215" s="53">
        <v>78</v>
      </c>
      <c r="H215" s="53">
        <v>92</v>
      </c>
      <c r="I215" s="53">
        <v>58</v>
      </c>
      <c r="J215" s="53">
        <v>30</v>
      </c>
      <c r="K215" s="53">
        <v>351</v>
      </c>
      <c r="L215" s="45">
        <v>564850</v>
      </c>
      <c r="M215" s="45">
        <v>285341</v>
      </c>
      <c r="N215" s="45">
        <v>279509</v>
      </c>
      <c r="O215" s="57">
        <v>9.3830220412498893</v>
      </c>
      <c r="P215" s="57">
        <v>7.0815260688678414</v>
      </c>
      <c r="Q215" s="57">
        <v>13.808975834292289</v>
      </c>
      <c r="R215" s="57">
        <v>16.287509958396033</v>
      </c>
      <c r="S215" s="57">
        <v>10.26821279985837</v>
      </c>
      <c r="T215" s="57">
        <v>5.3111445516508811</v>
      </c>
      <c r="U215" s="57">
        <v>62.140391254315311</v>
      </c>
    </row>
    <row r="216" spans="1:21">
      <c r="A216" s="50" t="s">
        <v>681</v>
      </c>
      <c r="B216" s="51" t="s">
        <v>214</v>
      </c>
      <c r="C216" s="51" t="s">
        <v>237</v>
      </c>
      <c r="D216" s="53" t="s">
        <v>127</v>
      </c>
      <c r="E216" s="53">
        <v>40</v>
      </c>
      <c r="F216" s="53">
        <v>15</v>
      </c>
      <c r="G216" s="53">
        <v>17</v>
      </c>
      <c r="H216" s="53">
        <v>13</v>
      </c>
      <c r="I216" s="53">
        <v>9</v>
      </c>
      <c r="J216" s="53">
        <v>7</v>
      </c>
      <c r="K216" s="53">
        <v>101</v>
      </c>
      <c r="L216" s="45">
        <v>564850</v>
      </c>
      <c r="M216" s="45">
        <v>285341</v>
      </c>
      <c r="N216" s="45">
        <v>279509</v>
      </c>
      <c r="O216" s="57">
        <v>7.0815260688678414</v>
      </c>
      <c r="P216" s="57">
        <v>2.6555722758254405</v>
      </c>
      <c r="Q216" s="57">
        <v>3.0096485792688323</v>
      </c>
      <c r="R216" s="57">
        <v>2.3014959723820483</v>
      </c>
      <c r="S216" s="57">
        <v>1.5933433654952645</v>
      </c>
      <c r="T216" s="57">
        <v>1.2392670620518722</v>
      </c>
      <c r="U216" s="57">
        <v>17.880853323891298</v>
      </c>
    </row>
    <row r="217" spans="1:21">
      <c r="A217" s="50" t="s">
        <v>682</v>
      </c>
      <c r="B217" s="53" t="s">
        <v>214</v>
      </c>
      <c r="C217" s="51" t="s">
        <v>237</v>
      </c>
      <c r="D217" s="53" t="s">
        <v>160</v>
      </c>
      <c r="E217" s="53">
        <v>15</v>
      </c>
      <c r="F217" s="53">
        <v>5</v>
      </c>
      <c r="G217" s="53">
        <v>0</v>
      </c>
      <c r="H217" s="53">
        <v>5</v>
      </c>
      <c r="I217" s="53">
        <v>5</v>
      </c>
      <c r="J217" s="53">
        <v>0</v>
      </c>
      <c r="K217" s="53">
        <v>30</v>
      </c>
      <c r="L217" s="45">
        <v>564850</v>
      </c>
      <c r="M217" s="45">
        <v>285341</v>
      </c>
      <c r="N217" s="45">
        <v>279509</v>
      </c>
      <c r="O217" s="57">
        <v>2.6555722758254405</v>
      </c>
      <c r="P217" s="57">
        <v>0.88519075860848018</v>
      </c>
      <c r="Q217" s="57" t="s">
        <v>297</v>
      </c>
      <c r="R217" s="57">
        <v>0.88519075860848018</v>
      </c>
      <c r="S217" s="57">
        <v>0.88519075860848018</v>
      </c>
      <c r="T217" s="57" t="s">
        <v>297</v>
      </c>
      <c r="U217" s="57">
        <v>5.3111445516508811</v>
      </c>
    </row>
    <row r="218" spans="1:21">
      <c r="A218" s="50" t="s">
        <v>683</v>
      </c>
      <c r="B218" s="53" t="s">
        <v>214</v>
      </c>
      <c r="C218" s="51" t="s">
        <v>237</v>
      </c>
      <c r="D218" s="53" t="s">
        <v>163</v>
      </c>
      <c r="E218" s="53">
        <v>281</v>
      </c>
      <c r="F218" s="53">
        <v>269</v>
      </c>
      <c r="G218" s="53">
        <v>513</v>
      </c>
      <c r="H218" s="53">
        <v>613</v>
      </c>
      <c r="I218" s="53">
        <v>258</v>
      </c>
      <c r="J218" s="53">
        <v>71</v>
      </c>
      <c r="K218" s="53">
        <v>2005</v>
      </c>
      <c r="L218" s="45">
        <v>564850</v>
      </c>
      <c r="M218" s="45">
        <v>285341</v>
      </c>
      <c r="N218" s="45">
        <v>279509</v>
      </c>
      <c r="O218" s="57">
        <v>100.53343541710643</v>
      </c>
      <c r="P218" s="57">
        <v>96.240192623493343</v>
      </c>
      <c r="Q218" s="57">
        <v>183.53612942695941</v>
      </c>
      <c r="R218" s="57">
        <v>219.31315270706844</v>
      </c>
      <c r="S218" s="57">
        <v>92.304720062681341</v>
      </c>
      <c r="T218" s="57">
        <v>25.401686528877427</v>
      </c>
      <c r="U218" s="57">
        <v>717.32931676618648</v>
      </c>
    </row>
    <row r="219" spans="1:21">
      <c r="A219" s="50" t="s">
        <v>684</v>
      </c>
      <c r="B219" s="53" t="s">
        <v>214</v>
      </c>
      <c r="C219" s="51" t="s">
        <v>237</v>
      </c>
      <c r="D219" s="53" t="s">
        <v>141</v>
      </c>
      <c r="E219" s="53">
        <v>26</v>
      </c>
      <c r="F219" s="53">
        <v>13</v>
      </c>
      <c r="G219" s="53">
        <v>31</v>
      </c>
      <c r="H219" s="53">
        <v>28</v>
      </c>
      <c r="I219" s="53">
        <v>13</v>
      </c>
      <c r="J219" s="53">
        <v>7</v>
      </c>
      <c r="K219" s="53">
        <v>118</v>
      </c>
      <c r="L219" s="45">
        <v>564850</v>
      </c>
      <c r="M219" s="45">
        <v>285341</v>
      </c>
      <c r="N219" s="45">
        <v>279509</v>
      </c>
      <c r="O219" s="57">
        <v>4.6029919447640966</v>
      </c>
      <c r="P219" s="57">
        <v>2.3014959723820483</v>
      </c>
      <c r="Q219" s="57">
        <v>5.4881827033725772</v>
      </c>
      <c r="R219" s="57">
        <v>4.9570682482074888</v>
      </c>
      <c r="S219" s="57">
        <v>2.3014959723820483</v>
      </c>
      <c r="T219" s="57">
        <v>1.2392670620518722</v>
      </c>
      <c r="U219" s="57">
        <v>20.890501903160132</v>
      </c>
    </row>
    <row r="220" spans="1:21">
      <c r="A220" s="50" t="s">
        <v>685</v>
      </c>
      <c r="B220" s="53" t="s">
        <v>219</v>
      </c>
      <c r="C220" s="51" t="s">
        <v>240</v>
      </c>
      <c r="D220" s="53" t="s">
        <v>59</v>
      </c>
      <c r="E220" s="53">
        <v>57</v>
      </c>
      <c r="F220" s="53">
        <v>41</v>
      </c>
      <c r="G220" s="53">
        <v>118</v>
      </c>
      <c r="H220" s="53">
        <v>125</v>
      </c>
      <c r="I220" s="53">
        <v>48</v>
      </c>
      <c r="J220" s="53">
        <v>47</v>
      </c>
      <c r="K220" s="53">
        <v>436</v>
      </c>
      <c r="L220" s="45">
        <v>1206480</v>
      </c>
      <c r="M220" s="45">
        <v>627867</v>
      </c>
      <c r="N220" s="45">
        <v>578613</v>
      </c>
      <c r="O220" s="57">
        <v>4.724487766063258</v>
      </c>
      <c r="P220" s="57">
        <v>3.3983157615542736</v>
      </c>
      <c r="Q220" s="57">
        <v>9.7805185332537636</v>
      </c>
      <c r="R220" s="57">
        <v>10.360718785226444</v>
      </c>
      <c r="S220" s="57">
        <v>3.9785160135269546</v>
      </c>
      <c r="T220" s="57">
        <v>3.8956302632451432</v>
      </c>
      <c r="U220" s="57">
        <v>36.138187122869837</v>
      </c>
    </row>
    <row r="221" spans="1:21">
      <c r="A221" s="50" t="s">
        <v>686</v>
      </c>
      <c r="B221" s="53" t="s">
        <v>219</v>
      </c>
      <c r="C221" s="51" t="s">
        <v>240</v>
      </c>
      <c r="D221" s="53" t="s">
        <v>63</v>
      </c>
      <c r="E221" s="53">
        <v>306</v>
      </c>
      <c r="F221" s="53">
        <v>240</v>
      </c>
      <c r="G221" s="53">
        <v>565</v>
      </c>
      <c r="H221" s="53">
        <v>598</v>
      </c>
      <c r="I221" s="53">
        <v>402</v>
      </c>
      <c r="J221" s="53">
        <v>260</v>
      </c>
      <c r="K221" s="53">
        <v>2371</v>
      </c>
      <c r="L221" s="45">
        <v>1206480</v>
      </c>
      <c r="M221" s="45">
        <v>627867</v>
      </c>
      <c r="N221" s="45">
        <v>578613</v>
      </c>
      <c r="O221" s="57">
        <v>25.363039586234336</v>
      </c>
      <c r="P221" s="57">
        <v>19.892580067634771</v>
      </c>
      <c r="Q221" s="57">
        <v>46.830448909223527</v>
      </c>
      <c r="R221" s="57">
        <v>49.565678668523304</v>
      </c>
      <c r="S221" s="57">
        <v>33.320071613288242</v>
      </c>
      <c r="T221" s="57">
        <v>21.550295073271005</v>
      </c>
      <c r="U221" s="57">
        <v>196.52211391817517</v>
      </c>
    </row>
    <row r="222" spans="1:21">
      <c r="A222" s="50" t="s">
        <v>687</v>
      </c>
      <c r="B222" s="53" t="s">
        <v>219</v>
      </c>
      <c r="C222" s="51" t="s">
        <v>240</v>
      </c>
      <c r="D222" s="53" t="s">
        <v>311</v>
      </c>
      <c r="E222" s="53">
        <v>79</v>
      </c>
      <c r="F222" s="53">
        <v>63</v>
      </c>
      <c r="G222" s="53">
        <v>155</v>
      </c>
      <c r="H222" s="53">
        <v>160</v>
      </c>
      <c r="I222" s="53">
        <v>83</v>
      </c>
      <c r="J222" s="53">
        <v>56</v>
      </c>
      <c r="K222" s="53">
        <v>596</v>
      </c>
      <c r="L222" s="45">
        <v>1206480</v>
      </c>
      <c r="M222" s="45">
        <v>627867</v>
      </c>
      <c r="N222" s="45">
        <v>578613</v>
      </c>
      <c r="O222" s="57">
        <v>6.5479742722631116</v>
      </c>
      <c r="P222" s="57">
        <v>5.2218022677541276</v>
      </c>
      <c r="Q222" s="57">
        <v>12.84729129368079</v>
      </c>
      <c r="R222" s="57">
        <v>13.261720045089847</v>
      </c>
      <c r="S222" s="57">
        <v>6.8795172733903591</v>
      </c>
      <c r="T222" s="57">
        <v>4.641602015781447</v>
      </c>
      <c r="U222" s="57">
        <v>49.39990716795969</v>
      </c>
    </row>
    <row r="223" spans="1:21">
      <c r="A223" s="50" t="s">
        <v>688</v>
      </c>
      <c r="B223" s="53" t="s">
        <v>219</v>
      </c>
      <c r="C223" s="51" t="s">
        <v>240</v>
      </c>
      <c r="D223" s="53" t="s">
        <v>200</v>
      </c>
      <c r="E223" s="53">
        <v>42</v>
      </c>
      <c r="F223" s="53">
        <v>22</v>
      </c>
      <c r="G223" s="53">
        <v>52</v>
      </c>
      <c r="H223" s="53">
        <v>70</v>
      </c>
      <c r="I223" s="53">
        <v>80</v>
      </c>
      <c r="J223" s="53">
        <v>109</v>
      </c>
      <c r="K223" s="53">
        <v>375</v>
      </c>
      <c r="L223" s="45">
        <v>1206480</v>
      </c>
      <c r="M223" s="45">
        <v>627867</v>
      </c>
      <c r="N223" s="45">
        <v>578613</v>
      </c>
      <c r="O223" s="57">
        <v>3.4812015118360851</v>
      </c>
      <c r="P223" s="57">
        <v>1.823486506199854</v>
      </c>
      <c r="Q223" s="57">
        <v>4.3100590146542004</v>
      </c>
      <c r="R223" s="57">
        <v>5.8020025197268081</v>
      </c>
      <c r="S223" s="57">
        <v>6.6308600225449235</v>
      </c>
      <c r="T223" s="57">
        <v>9.0345467807174593</v>
      </c>
      <c r="U223" s="57">
        <v>31.082156355679331</v>
      </c>
    </row>
    <row r="224" spans="1:21">
      <c r="A224" s="50" t="s">
        <v>689</v>
      </c>
      <c r="B224" s="53" t="s">
        <v>219</v>
      </c>
      <c r="C224" s="53" t="s">
        <v>240</v>
      </c>
      <c r="D224" s="51" t="s">
        <v>53</v>
      </c>
      <c r="E224" s="53">
        <v>887</v>
      </c>
      <c r="F224" s="53">
        <v>857</v>
      </c>
      <c r="G224" s="53">
        <v>2012</v>
      </c>
      <c r="H224" s="53">
        <v>2530</v>
      </c>
      <c r="I224" s="53">
        <v>1920</v>
      </c>
      <c r="J224" s="53">
        <v>1198</v>
      </c>
      <c r="K224" s="53">
        <v>9404</v>
      </c>
      <c r="L224" s="45">
        <v>1206480</v>
      </c>
      <c r="M224" s="45">
        <v>627867</v>
      </c>
      <c r="N224" s="45">
        <v>578613</v>
      </c>
      <c r="O224" s="57">
        <v>141.27195727757629</v>
      </c>
      <c r="P224" s="57">
        <v>136.49387529524566</v>
      </c>
      <c r="Q224" s="57">
        <v>320.45003161497579</v>
      </c>
      <c r="R224" s="57">
        <v>402.95158050988505</v>
      </c>
      <c r="S224" s="57">
        <v>305.79724686916182</v>
      </c>
      <c r="T224" s="57">
        <v>190.80474049440406</v>
      </c>
      <c r="U224" s="57">
        <v>1497.7694320612486</v>
      </c>
    </row>
    <row r="225" spans="1:21">
      <c r="A225" s="50" t="s">
        <v>690</v>
      </c>
      <c r="B225" s="53" t="s">
        <v>219</v>
      </c>
      <c r="C225" s="53" t="s">
        <v>240</v>
      </c>
      <c r="D225" s="51" t="s">
        <v>68</v>
      </c>
      <c r="E225" s="53">
        <v>83</v>
      </c>
      <c r="F225" s="53">
        <v>56</v>
      </c>
      <c r="G225" s="53">
        <v>138</v>
      </c>
      <c r="H225" s="53">
        <v>200</v>
      </c>
      <c r="I225" s="53">
        <v>210</v>
      </c>
      <c r="J225" s="53">
        <v>193</v>
      </c>
      <c r="K225" s="53">
        <v>880</v>
      </c>
      <c r="L225" s="45">
        <v>1206480</v>
      </c>
      <c r="M225" s="45">
        <v>627867</v>
      </c>
      <c r="N225" s="45">
        <v>578613</v>
      </c>
      <c r="O225" s="57">
        <v>13.219360151114806</v>
      </c>
      <c r="P225" s="57">
        <v>8.9190863670172185</v>
      </c>
      <c r="Q225" s="57">
        <v>21.979177118721005</v>
      </c>
      <c r="R225" s="57">
        <v>31.85387988220435</v>
      </c>
      <c r="S225" s="57">
        <v>33.446573876314567</v>
      </c>
      <c r="T225" s="57">
        <v>30.7389940863272</v>
      </c>
      <c r="U225" s="57">
        <v>140.15707148169915</v>
      </c>
    </row>
    <row r="226" spans="1:21">
      <c r="A226" s="50" t="s">
        <v>691</v>
      </c>
      <c r="B226" s="53" t="s">
        <v>219</v>
      </c>
      <c r="C226" s="53" t="s">
        <v>240</v>
      </c>
      <c r="D226" s="51" t="s">
        <v>292</v>
      </c>
      <c r="E226" s="53">
        <v>17</v>
      </c>
      <c r="F226" s="53">
        <v>17</v>
      </c>
      <c r="G226" s="53">
        <v>38</v>
      </c>
      <c r="H226" s="53">
        <v>64</v>
      </c>
      <c r="I226" s="53">
        <v>44</v>
      </c>
      <c r="J226" s="53">
        <v>36</v>
      </c>
      <c r="K226" s="53">
        <v>216</v>
      </c>
      <c r="L226" s="45">
        <v>1206480</v>
      </c>
      <c r="M226" s="45">
        <v>627867</v>
      </c>
      <c r="N226" s="45">
        <v>578613</v>
      </c>
      <c r="O226" s="57">
        <v>1.4090577547907963</v>
      </c>
      <c r="P226" s="57">
        <v>1.4090577547907963</v>
      </c>
      <c r="Q226" s="57">
        <v>3.1496585107088388</v>
      </c>
      <c r="R226" s="57">
        <v>5.3046880180359386</v>
      </c>
      <c r="S226" s="57">
        <v>3.6469730123997079</v>
      </c>
      <c r="T226" s="57">
        <v>2.983887010145216</v>
      </c>
      <c r="U226" s="57">
        <v>17.903322060871297</v>
      </c>
    </row>
    <row r="227" spans="1:21">
      <c r="A227" s="50" t="s">
        <v>692</v>
      </c>
      <c r="B227" s="53" t="s">
        <v>219</v>
      </c>
      <c r="C227" s="53" t="s">
        <v>240</v>
      </c>
      <c r="D227" s="51" t="s">
        <v>201</v>
      </c>
      <c r="E227" s="53">
        <v>78</v>
      </c>
      <c r="F227" s="53">
        <v>50</v>
      </c>
      <c r="G227" s="53">
        <v>107</v>
      </c>
      <c r="H227" s="53">
        <v>108</v>
      </c>
      <c r="I227" s="53">
        <v>60</v>
      </c>
      <c r="J227" s="53">
        <v>42</v>
      </c>
      <c r="K227" s="53">
        <v>445</v>
      </c>
      <c r="L227" s="45">
        <v>1206480</v>
      </c>
      <c r="M227" s="45">
        <v>627867</v>
      </c>
      <c r="N227" s="45">
        <v>578613</v>
      </c>
      <c r="O227" s="57">
        <v>6.4650885219813006</v>
      </c>
      <c r="P227" s="57">
        <v>4.1442875140905775</v>
      </c>
      <c r="Q227" s="57">
        <v>8.8687752801538355</v>
      </c>
      <c r="R227" s="57">
        <v>8.9516610304356483</v>
      </c>
      <c r="S227" s="57">
        <v>4.9731450169086928</v>
      </c>
      <c r="T227" s="57">
        <v>3.4812015118360851</v>
      </c>
      <c r="U227" s="57">
        <v>36.884158875406143</v>
      </c>
    </row>
    <row r="228" spans="1:21">
      <c r="A228" s="50" t="s">
        <v>693</v>
      </c>
      <c r="B228" s="53" t="s">
        <v>219</v>
      </c>
      <c r="C228" s="53" t="s">
        <v>240</v>
      </c>
      <c r="D228" s="51" t="s">
        <v>150</v>
      </c>
      <c r="E228" s="53">
        <v>12</v>
      </c>
      <c r="F228" s="53">
        <v>0</v>
      </c>
      <c r="G228" s="53">
        <v>10</v>
      </c>
      <c r="H228" s="53">
        <v>11</v>
      </c>
      <c r="I228" s="53">
        <v>7</v>
      </c>
      <c r="J228" s="53">
        <v>12</v>
      </c>
      <c r="K228" s="53">
        <v>52</v>
      </c>
      <c r="L228" s="45">
        <v>1206480</v>
      </c>
      <c r="M228" s="45">
        <v>627867</v>
      </c>
      <c r="N228" s="45">
        <v>578613</v>
      </c>
      <c r="O228" s="57">
        <v>0.99462900338173865</v>
      </c>
      <c r="P228" s="57" t="s">
        <v>297</v>
      </c>
      <c r="Q228" s="57">
        <v>0.82885750281811543</v>
      </c>
      <c r="R228" s="57">
        <v>0.91174325309992699</v>
      </c>
      <c r="S228" s="57">
        <v>0.58020025197268088</v>
      </c>
      <c r="T228" s="57">
        <v>0.99462900338173865</v>
      </c>
      <c r="U228" s="57">
        <v>4.3100590146542004</v>
      </c>
    </row>
    <row r="229" spans="1:21">
      <c r="A229" s="50" t="s">
        <v>694</v>
      </c>
      <c r="B229" s="53" t="s">
        <v>219</v>
      </c>
      <c r="C229" s="53" t="s">
        <v>240</v>
      </c>
      <c r="D229" s="51" t="s">
        <v>94</v>
      </c>
      <c r="E229" s="53">
        <v>27</v>
      </c>
      <c r="F229" s="53">
        <v>14</v>
      </c>
      <c r="G229" s="53">
        <v>54</v>
      </c>
      <c r="H229" s="53">
        <v>87</v>
      </c>
      <c r="I229" s="53">
        <v>45</v>
      </c>
      <c r="J229" s="53">
        <v>13</v>
      </c>
      <c r="K229" s="53">
        <v>240</v>
      </c>
      <c r="L229" s="45">
        <v>1206480</v>
      </c>
      <c r="M229" s="45">
        <v>627867</v>
      </c>
      <c r="N229" s="45">
        <v>578613</v>
      </c>
      <c r="O229" s="57">
        <v>2.2379152576089121</v>
      </c>
      <c r="P229" s="57">
        <v>1.1604005039453618</v>
      </c>
      <c r="Q229" s="57">
        <v>4.4758305152178242</v>
      </c>
      <c r="R229" s="57">
        <v>7.2110602745176049</v>
      </c>
      <c r="S229" s="57">
        <v>3.7298587626815194</v>
      </c>
      <c r="T229" s="57">
        <v>1.0775147536635501</v>
      </c>
      <c r="U229" s="57">
        <v>19.892580067634771</v>
      </c>
    </row>
    <row r="230" spans="1:21">
      <c r="A230" s="50" t="s">
        <v>695</v>
      </c>
      <c r="B230" s="53" t="s">
        <v>219</v>
      </c>
      <c r="C230" s="53" t="s">
        <v>240</v>
      </c>
      <c r="D230" s="51" t="s">
        <v>153</v>
      </c>
      <c r="E230" s="53">
        <v>15</v>
      </c>
      <c r="F230" s="53">
        <v>8</v>
      </c>
      <c r="G230" s="53">
        <v>5</v>
      </c>
      <c r="H230" s="53">
        <v>5</v>
      </c>
      <c r="I230" s="53">
        <v>0</v>
      </c>
      <c r="J230" s="53">
        <v>7</v>
      </c>
      <c r="K230" s="53">
        <v>40</v>
      </c>
      <c r="L230" s="45">
        <v>1206480</v>
      </c>
      <c r="M230" s="45">
        <v>627867</v>
      </c>
      <c r="N230" s="45">
        <v>578613</v>
      </c>
      <c r="O230" s="57">
        <v>1.2432862542271732</v>
      </c>
      <c r="P230" s="57">
        <v>0.66308600225449232</v>
      </c>
      <c r="Q230" s="57">
        <v>0.41442875140905772</v>
      </c>
      <c r="R230" s="57">
        <v>0.41442875140905772</v>
      </c>
      <c r="S230" s="57" t="s">
        <v>297</v>
      </c>
      <c r="T230" s="57">
        <v>0.58020025197268088</v>
      </c>
      <c r="U230" s="57">
        <v>3.3154300112724617</v>
      </c>
    </row>
    <row r="231" spans="1:21">
      <c r="A231" s="50" t="s">
        <v>696</v>
      </c>
      <c r="B231" s="53" t="s">
        <v>219</v>
      </c>
      <c r="C231" s="53" t="s">
        <v>240</v>
      </c>
      <c r="D231" s="51" t="s">
        <v>154</v>
      </c>
      <c r="E231" s="53">
        <v>367</v>
      </c>
      <c r="F231" s="53">
        <v>178</v>
      </c>
      <c r="G231" s="53">
        <v>232</v>
      </c>
      <c r="H231" s="53">
        <v>158</v>
      </c>
      <c r="I231" s="53">
        <v>72</v>
      </c>
      <c r="J231" s="53">
        <v>55</v>
      </c>
      <c r="K231" s="53">
        <v>1062</v>
      </c>
      <c r="L231" s="45">
        <v>1206480</v>
      </c>
      <c r="M231" s="45">
        <v>627867</v>
      </c>
      <c r="N231" s="45">
        <v>578613</v>
      </c>
      <c r="O231" s="57">
        <v>30.419070353424839</v>
      </c>
      <c r="P231" s="57">
        <v>14.753663550162456</v>
      </c>
      <c r="Q231" s="57">
        <v>19.22949406538028</v>
      </c>
      <c r="R231" s="57">
        <v>13.095948544526223</v>
      </c>
      <c r="S231" s="57">
        <v>5.9677740202904319</v>
      </c>
      <c r="T231" s="57">
        <v>4.5587162654996352</v>
      </c>
      <c r="U231" s="57">
        <v>88.024666799283864</v>
      </c>
    </row>
    <row r="232" spans="1:21">
      <c r="A232" s="50" t="s">
        <v>697</v>
      </c>
      <c r="B232" s="51" t="s">
        <v>219</v>
      </c>
      <c r="C232" s="51" t="s">
        <v>240</v>
      </c>
      <c r="D232" s="51" t="s">
        <v>98</v>
      </c>
      <c r="E232" s="52">
        <v>148</v>
      </c>
      <c r="F232" s="52">
        <v>155</v>
      </c>
      <c r="G232" s="52">
        <v>355</v>
      </c>
      <c r="H232" s="52">
        <v>431</v>
      </c>
      <c r="I232" s="52">
        <v>246</v>
      </c>
      <c r="J232" s="52">
        <v>193</v>
      </c>
      <c r="K232" s="52">
        <v>1528</v>
      </c>
      <c r="L232" s="45">
        <v>1206480</v>
      </c>
      <c r="M232" s="45">
        <v>627867</v>
      </c>
      <c r="N232" s="45">
        <v>578613</v>
      </c>
      <c r="O232" s="57">
        <v>12.26709104170811</v>
      </c>
      <c r="P232" s="57">
        <v>12.84729129368079</v>
      </c>
      <c r="Q232" s="57">
        <v>29.424441350043097</v>
      </c>
      <c r="R232" s="57">
        <v>35.723758371460775</v>
      </c>
      <c r="S232" s="57">
        <v>20.389894569325641</v>
      </c>
      <c r="T232" s="57">
        <v>15.996949804389628</v>
      </c>
      <c r="U232" s="57">
        <v>126.64942643060805</v>
      </c>
    </row>
    <row r="233" spans="1:21">
      <c r="A233" s="50" t="s">
        <v>698</v>
      </c>
      <c r="B233" s="51" t="s">
        <v>219</v>
      </c>
      <c r="C233" s="51" t="s">
        <v>240</v>
      </c>
      <c r="D233" s="51" t="s">
        <v>301</v>
      </c>
      <c r="E233" s="52">
        <v>27</v>
      </c>
      <c r="F233" s="52">
        <v>28</v>
      </c>
      <c r="G233" s="52">
        <v>51</v>
      </c>
      <c r="H233" s="52">
        <v>36</v>
      </c>
      <c r="I233" s="52">
        <v>18</v>
      </c>
      <c r="J233" s="52">
        <v>7</v>
      </c>
      <c r="K233" s="52">
        <v>167</v>
      </c>
      <c r="L233" s="45">
        <v>1206480</v>
      </c>
      <c r="M233" s="45">
        <v>627867</v>
      </c>
      <c r="N233" s="45">
        <v>578613</v>
      </c>
      <c r="O233" s="57">
        <v>2.2379152576089121</v>
      </c>
      <c r="P233" s="57">
        <v>2.3208010078907235</v>
      </c>
      <c r="Q233" s="57">
        <v>4.2271732643723885</v>
      </c>
      <c r="R233" s="57">
        <v>2.983887010145216</v>
      </c>
      <c r="S233" s="57">
        <v>1.491943505072608</v>
      </c>
      <c r="T233" s="57">
        <v>0.58020025197268088</v>
      </c>
      <c r="U233" s="57">
        <v>13.841920297062527</v>
      </c>
    </row>
    <row r="234" spans="1:21">
      <c r="A234" s="50" t="s">
        <v>699</v>
      </c>
      <c r="B234" s="51" t="s">
        <v>219</v>
      </c>
      <c r="C234" s="51" t="s">
        <v>240</v>
      </c>
      <c r="D234" s="51" t="s">
        <v>303</v>
      </c>
      <c r="E234" s="52">
        <v>95</v>
      </c>
      <c r="F234" s="52">
        <v>87</v>
      </c>
      <c r="G234" s="52">
        <v>198</v>
      </c>
      <c r="H234" s="52">
        <v>210</v>
      </c>
      <c r="I234" s="52">
        <v>119</v>
      </c>
      <c r="J234" s="52">
        <v>70</v>
      </c>
      <c r="K234" s="52">
        <v>779</v>
      </c>
      <c r="L234" s="45">
        <v>1206480</v>
      </c>
      <c r="M234" s="45">
        <v>627867</v>
      </c>
      <c r="N234" s="45">
        <v>578613</v>
      </c>
      <c r="O234" s="57">
        <v>7.8741462767720973</v>
      </c>
      <c r="P234" s="57">
        <v>7.2110602745176049</v>
      </c>
      <c r="Q234" s="57">
        <v>16.411378555798688</v>
      </c>
      <c r="R234" s="57">
        <v>17.406007559180427</v>
      </c>
      <c r="S234" s="57">
        <v>9.8634042835355746</v>
      </c>
      <c r="T234" s="57">
        <v>5.8020025197268081</v>
      </c>
      <c r="U234" s="57">
        <v>64.567999469531202</v>
      </c>
    </row>
    <row r="235" spans="1:21">
      <c r="A235" s="50" t="s">
        <v>700</v>
      </c>
      <c r="B235" s="51" t="s">
        <v>219</v>
      </c>
      <c r="C235" s="51" t="s">
        <v>240</v>
      </c>
      <c r="D235" s="51" t="s">
        <v>127</v>
      </c>
      <c r="E235" s="52">
        <v>52</v>
      </c>
      <c r="F235" s="52">
        <v>15</v>
      </c>
      <c r="G235" s="52">
        <v>20</v>
      </c>
      <c r="H235" s="52">
        <v>21</v>
      </c>
      <c r="I235" s="52">
        <v>10</v>
      </c>
      <c r="J235" s="52">
        <v>11</v>
      </c>
      <c r="K235" s="52">
        <v>129</v>
      </c>
      <c r="L235" s="45">
        <v>1206480</v>
      </c>
      <c r="M235" s="45">
        <v>627867</v>
      </c>
      <c r="N235" s="45">
        <v>578613</v>
      </c>
      <c r="O235" s="57">
        <v>4.3100590146542004</v>
      </c>
      <c r="P235" s="57">
        <v>1.2432862542271732</v>
      </c>
      <c r="Q235" s="57">
        <v>1.6577150056362309</v>
      </c>
      <c r="R235" s="57">
        <v>1.7406007559180425</v>
      </c>
      <c r="S235" s="57">
        <v>0.82885750281811543</v>
      </c>
      <c r="T235" s="57">
        <v>0.91174325309992699</v>
      </c>
      <c r="U235" s="57">
        <v>10.69226178635369</v>
      </c>
    </row>
    <row r="236" spans="1:21">
      <c r="A236" s="50" t="s">
        <v>701</v>
      </c>
      <c r="B236" s="51" t="s">
        <v>219</v>
      </c>
      <c r="C236" s="51" t="s">
        <v>240</v>
      </c>
      <c r="D236" s="51" t="s">
        <v>131</v>
      </c>
      <c r="E236" s="52">
        <v>120</v>
      </c>
      <c r="F236" s="52">
        <v>90</v>
      </c>
      <c r="G236" s="52">
        <v>155</v>
      </c>
      <c r="H236" s="52">
        <v>222</v>
      </c>
      <c r="I236" s="52">
        <v>177</v>
      </c>
      <c r="J236" s="52">
        <v>108</v>
      </c>
      <c r="K236" s="52">
        <v>872</v>
      </c>
      <c r="L236" s="45">
        <v>1206480</v>
      </c>
      <c r="M236" s="45">
        <v>627867</v>
      </c>
      <c r="N236" s="45">
        <v>578613</v>
      </c>
      <c r="O236" s="57">
        <v>19.112327929322614</v>
      </c>
      <c r="P236" s="57">
        <v>14.334245946991958</v>
      </c>
      <c r="Q236" s="57">
        <v>24.686756908708372</v>
      </c>
      <c r="R236" s="57">
        <v>35.357806669246827</v>
      </c>
      <c r="S236" s="57">
        <v>28.190683695750852</v>
      </c>
      <c r="T236" s="57">
        <v>17.20109513639035</v>
      </c>
      <c r="U236" s="57">
        <v>138.88291628641099</v>
      </c>
    </row>
    <row r="237" spans="1:21">
      <c r="A237" s="50" t="s">
        <v>702</v>
      </c>
      <c r="B237" s="51" t="s">
        <v>219</v>
      </c>
      <c r="C237" s="51" t="s">
        <v>240</v>
      </c>
      <c r="D237" s="51" t="s">
        <v>160</v>
      </c>
      <c r="E237" s="52">
        <v>45</v>
      </c>
      <c r="F237" s="52">
        <v>5</v>
      </c>
      <c r="G237" s="52">
        <v>15</v>
      </c>
      <c r="H237" s="52">
        <v>5</v>
      </c>
      <c r="I237" s="52">
        <v>0</v>
      </c>
      <c r="J237" s="52">
        <v>6</v>
      </c>
      <c r="K237" s="52">
        <v>76</v>
      </c>
      <c r="L237" s="45">
        <v>1206480</v>
      </c>
      <c r="M237" s="45">
        <v>627867</v>
      </c>
      <c r="N237" s="45">
        <v>578613</v>
      </c>
      <c r="O237" s="57">
        <v>3.7298587626815194</v>
      </c>
      <c r="P237" s="57">
        <v>0.41442875140905772</v>
      </c>
      <c r="Q237" s="57">
        <v>1.2432862542271732</v>
      </c>
      <c r="R237" s="57">
        <v>0.41442875140905772</v>
      </c>
      <c r="S237" s="57" t="s">
        <v>297</v>
      </c>
      <c r="T237" s="57">
        <v>0.49731450169086933</v>
      </c>
      <c r="U237" s="57">
        <v>6.2993170214176777</v>
      </c>
    </row>
    <row r="238" spans="1:21">
      <c r="A238" s="50" t="s">
        <v>703</v>
      </c>
      <c r="B238" s="51" t="s">
        <v>219</v>
      </c>
      <c r="C238" s="51" t="s">
        <v>240</v>
      </c>
      <c r="D238" s="51" t="s">
        <v>141</v>
      </c>
      <c r="E238" s="53">
        <v>36</v>
      </c>
      <c r="F238" s="53">
        <v>24</v>
      </c>
      <c r="G238" s="53">
        <v>43</v>
      </c>
      <c r="H238" s="53">
        <v>44</v>
      </c>
      <c r="I238" s="53">
        <v>36</v>
      </c>
      <c r="J238" s="53">
        <v>15</v>
      </c>
      <c r="K238" s="53">
        <v>198</v>
      </c>
      <c r="L238" s="45">
        <v>1206480</v>
      </c>
      <c r="M238" s="45">
        <v>627867</v>
      </c>
      <c r="N238" s="45">
        <v>578613</v>
      </c>
      <c r="O238" s="57">
        <v>2.983887010145216</v>
      </c>
      <c r="P238" s="57">
        <v>1.9892580067634773</v>
      </c>
      <c r="Q238" s="57">
        <v>3.5640872621178965</v>
      </c>
      <c r="R238" s="57">
        <v>3.6469730123997079</v>
      </c>
      <c r="S238" s="57">
        <v>2.983887010145216</v>
      </c>
      <c r="T238" s="57">
        <v>1.2432862542271732</v>
      </c>
      <c r="U238" s="57">
        <v>16.411378555798688</v>
      </c>
    </row>
    <row r="239" spans="1:21">
      <c r="A239" s="50" t="s">
        <v>704</v>
      </c>
      <c r="B239" s="51" t="s">
        <v>214</v>
      </c>
      <c r="C239" s="51" t="s">
        <v>240</v>
      </c>
      <c r="D239" s="51" t="s">
        <v>59</v>
      </c>
      <c r="E239" s="53">
        <v>53</v>
      </c>
      <c r="F239" s="53">
        <v>46</v>
      </c>
      <c r="G239" s="53">
        <v>84</v>
      </c>
      <c r="H239" s="53">
        <v>138</v>
      </c>
      <c r="I239" s="53">
        <v>70</v>
      </c>
      <c r="J239" s="53">
        <v>30</v>
      </c>
      <c r="K239" s="53">
        <v>421</v>
      </c>
      <c r="L239" s="45">
        <v>1206480</v>
      </c>
      <c r="M239" s="45">
        <v>627867</v>
      </c>
      <c r="N239" s="45">
        <v>578613</v>
      </c>
      <c r="O239" s="57">
        <v>4.3929447649360123</v>
      </c>
      <c r="P239" s="57">
        <v>3.8127445129633308</v>
      </c>
      <c r="Q239" s="57">
        <v>6.9624030236721701</v>
      </c>
      <c r="R239" s="57">
        <v>11.438233538889994</v>
      </c>
      <c r="S239" s="57">
        <v>5.8020025197268081</v>
      </c>
      <c r="T239" s="57">
        <v>2.4865725084543464</v>
      </c>
      <c r="U239" s="57">
        <v>34.894900868642658</v>
      </c>
    </row>
    <row r="240" spans="1:21">
      <c r="A240" s="50" t="s">
        <v>705</v>
      </c>
      <c r="B240" s="53" t="s">
        <v>214</v>
      </c>
      <c r="C240" s="53" t="s">
        <v>240</v>
      </c>
      <c r="D240" s="51" t="s">
        <v>63</v>
      </c>
      <c r="E240" s="53">
        <v>370</v>
      </c>
      <c r="F240" s="53">
        <v>314</v>
      </c>
      <c r="G240" s="53">
        <v>588</v>
      </c>
      <c r="H240" s="53">
        <v>638</v>
      </c>
      <c r="I240" s="53">
        <v>416</v>
      </c>
      <c r="J240" s="53">
        <v>204</v>
      </c>
      <c r="K240" s="53">
        <v>2530</v>
      </c>
      <c r="L240" s="45">
        <v>1206480</v>
      </c>
      <c r="M240" s="45">
        <v>627867</v>
      </c>
      <c r="N240" s="45">
        <v>578613</v>
      </c>
      <c r="O240" s="57">
        <v>30.667727604270272</v>
      </c>
      <c r="P240" s="57">
        <v>26.026125588488828</v>
      </c>
      <c r="Q240" s="57">
        <v>48.736821165705194</v>
      </c>
      <c r="R240" s="57">
        <v>52.881108679795773</v>
      </c>
      <c r="S240" s="57">
        <v>34.480472117233603</v>
      </c>
      <c r="T240" s="57">
        <v>16.908693057489554</v>
      </c>
      <c r="U240" s="57">
        <v>209.70094821298321</v>
      </c>
    </row>
    <row r="241" spans="1:21">
      <c r="A241" s="50" t="s">
        <v>706</v>
      </c>
      <c r="B241" s="53" t="s">
        <v>214</v>
      </c>
      <c r="C241" s="53" t="s">
        <v>240</v>
      </c>
      <c r="D241" s="51" t="s">
        <v>311</v>
      </c>
      <c r="E241" s="53">
        <v>197</v>
      </c>
      <c r="F241" s="53">
        <v>146</v>
      </c>
      <c r="G241" s="53">
        <v>293</v>
      </c>
      <c r="H241" s="53">
        <v>339</v>
      </c>
      <c r="I241" s="53">
        <v>196</v>
      </c>
      <c r="J241" s="53">
        <v>93</v>
      </c>
      <c r="K241" s="53">
        <v>1264</v>
      </c>
      <c r="L241" s="45">
        <v>1206480</v>
      </c>
      <c r="M241" s="45">
        <v>627867</v>
      </c>
      <c r="N241" s="45">
        <v>578613</v>
      </c>
      <c r="O241" s="57">
        <v>16.328492805516873</v>
      </c>
      <c r="P241" s="57">
        <v>12.101319541144486</v>
      </c>
      <c r="Q241" s="57">
        <v>24.285524832570783</v>
      </c>
      <c r="R241" s="57">
        <v>28.098269345534113</v>
      </c>
      <c r="S241" s="57">
        <v>16.245607055235062</v>
      </c>
      <c r="T241" s="57">
        <v>7.7083747762084744</v>
      </c>
      <c r="U241" s="57">
        <v>104.76758835620979</v>
      </c>
    </row>
    <row r="242" spans="1:21">
      <c r="A242" s="50" t="s">
        <v>707</v>
      </c>
      <c r="B242" s="53" t="s">
        <v>214</v>
      </c>
      <c r="C242" s="53" t="s">
        <v>240</v>
      </c>
      <c r="D242" s="51" t="s">
        <v>200</v>
      </c>
      <c r="E242" s="53">
        <v>72</v>
      </c>
      <c r="F242" s="53">
        <v>46</v>
      </c>
      <c r="G242" s="53">
        <v>113</v>
      </c>
      <c r="H242" s="53">
        <v>153</v>
      </c>
      <c r="I242" s="53">
        <v>146</v>
      </c>
      <c r="J242" s="53">
        <v>211</v>
      </c>
      <c r="K242" s="53">
        <v>741</v>
      </c>
      <c r="L242" s="45">
        <v>1206480</v>
      </c>
      <c r="M242" s="45">
        <v>627867</v>
      </c>
      <c r="N242" s="45">
        <v>578613</v>
      </c>
      <c r="O242" s="57">
        <v>5.9677740202904319</v>
      </c>
      <c r="P242" s="57">
        <v>3.8127445129633308</v>
      </c>
      <c r="Q242" s="57">
        <v>9.3660897818447051</v>
      </c>
      <c r="R242" s="57">
        <v>12.681519793117168</v>
      </c>
      <c r="S242" s="57">
        <v>12.101319541144486</v>
      </c>
      <c r="T242" s="57">
        <v>17.488893309462238</v>
      </c>
      <c r="U242" s="57">
        <v>61.418340958822363</v>
      </c>
    </row>
    <row r="243" spans="1:21">
      <c r="A243" s="50" t="s">
        <v>708</v>
      </c>
      <c r="B243" s="53" t="s">
        <v>214</v>
      </c>
      <c r="C243" s="53" t="s">
        <v>240</v>
      </c>
      <c r="D243" s="51" t="s">
        <v>292</v>
      </c>
      <c r="E243" s="53">
        <v>20</v>
      </c>
      <c r="F243" s="53">
        <v>20</v>
      </c>
      <c r="G243" s="53">
        <v>50</v>
      </c>
      <c r="H243" s="53">
        <v>64</v>
      </c>
      <c r="I243" s="53">
        <v>55</v>
      </c>
      <c r="J243" s="53">
        <v>51</v>
      </c>
      <c r="K243" s="53">
        <v>260</v>
      </c>
      <c r="L243" s="45">
        <v>1206480</v>
      </c>
      <c r="M243" s="45">
        <v>627867</v>
      </c>
      <c r="N243" s="45">
        <v>578613</v>
      </c>
      <c r="O243" s="57">
        <v>1.6577150056362309</v>
      </c>
      <c r="P243" s="57">
        <v>1.6577150056362309</v>
      </c>
      <c r="Q243" s="57">
        <v>4.1442875140905775</v>
      </c>
      <c r="R243" s="57">
        <v>5.3046880180359386</v>
      </c>
      <c r="S243" s="57">
        <v>4.5587162654996352</v>
      </c>
      <c r="T243" s="57">
        <v>4.2271732643723885</v>
      </c>
      <c r="U243" s="57">
        <v>21.550295073271005</v>
      </c>
    </row>
    <row r="244" spans="1:21">
      <c r="A244" s="50" t="s">
        <v>709</v>
      </c>
      <c r="B244" s="53" t="s">
        <v>214</v>
      </c>
      <c r="C244" s="53" t="s">
        <v>240</v>
      </c>
      <c r="D244" s="51" t="s">
        <v>201</v>
      </c>
      <c r="E244" s="53">
        <v>102</v>
      </c>
      <c r="F244" s="53">
        <v>62</v>
      </c>
      <c r="G244" s="53">
        <v>163</v>
      </c>
      <c r="H244" s="53">
        <v>127</v>
      </c>
      <c r="I244" s="53">
        <v>76</v>
      </c>
      <c r="J244" s="53">
        <v>37</v>
      </c>
      <c r="K244" s="53">
        <v>567</v>
      </c>
      <c r="L244" s="45">
        <v>1206480</v>
      </c>
      <c r="M244" s="45">
        <v>627867</v>
      </c>
      <c r="N244" s="45">
        <v>578613</v>
      </c>
      <c r="O244" s="57">
        <v>8.454346528744777</v>
      </c>
      <c r="P244" s="57">
        <v>5.1389165174723157</v>
      </c>
      <c r="Q244" s="57">
        <v>13.510377295935282</v>
      </c>
      <c r="R244" s="57">
        <v>10.526490285790066</v>
      </c>
      <c r="S244" s="57">
        <v>6.2993170214176777</v>
      </c>
      <c r="T244" s="57">
        <v>3.0667727604270274</v>
      </c>
      <c r="U244" s="57">
        <v>46.996220409787149</v>
      </c>
    </row>
    <row r="245" spans="1:21">
      <c r="A245" s="50" t="s">
        <v>710</v>
      </c>
      <c r="B245" s="53" t="s">
        <v>214</v>
      </c>
      <c r="C245" s="53" t="s">
        <v>240</v>
      </c>
      <c r="D245" s="51" t="s">
        <v>150</v>
      </c>
      <c r="E245" s="53">
        <v>12</v>
      </c>
      <c r="F245" s="53">
        <v>5</v>
      </c>
      <c r="G245" s="53">
        <v>10</v>
      </c>
      <c r="H245" s="53">
        <v>11</v>
      </c>
      <c r="I245" s="53">
        <v>14</v>
      </c>
      <c r="J245" s="53">
        <v>10</v>
      </c>
      <c r="K245" s="53">
        <v>62</v>
      </c>
      <c r="L245" s="45">
        <v>1206480</v>
      </c>
      <c r="M245" s="45">
        <v>627867</v>
      </c>
      <c r="N245" s="45">
        <v>578613</v>
      </c>
      <c r="O245" s="57">
        <v>0.99462900338173865</v>
      </c>
      <c r="P245" s="57">
        <v>0.41442875140905772</v>
      </c>
      <c r="Q245" s="57">
        <v>0.82885750281811543</v>
      </c>
      <c r="R245" s="57">
        <v>0.91174325309992699</v>
      </c>
      <c r="S245" s="57">
        <v>1.1604005039453618</v>
      </c>
      <c r="T245" s="57">
        <v>0.82885750281811543</v>
      </c>
      <c r="U245" s="57">
        <v>5.1389165174723157</v>
      </c>
    </row>
    <row r="246" spans="1:21">
      <c r="A246" s="50" t="s">
        <v>711</v>
      </c>
      <c r="B246" s="53" t="s">
        <v>214</v>
      </c>
      <c r="C246" s="53" t="s">
        <v>240</v>
      </c>
      <c r="D246" s="51" t="s">
        <v>94</v>
      </c>
      <c r="E246" s="53">
        <v>27</v>
      </c>
      <c r="F246" s="53">
        <v>35</v>
      </c>
      <c r="G246" s="53">
        <v>83</v>
      </c>
      <c r="H246" s="53">
        <v>101</v>
      </c>
      <c r="I246" s="53">
        <v>48</v>
      </c>
      <c r="J246" s="53">
        <v>14</v>
      </c>
      <c r="K246" s="53">
        <v>308</v>
      </c>
      <c r="L246" s="45">
        <v>1206480</v>
      </c>
      <c r="M246" s="45">
        <v>627867</v>
      </c>
      <c r="N246" s="45">
        <v>578613</v>
      </c>
      <c r="O246" s="57">
        <v>2.2379152576089121</v>
      </c>
      <c r="P246" s="57">
        <v>2.9010012598634041</v>
      </c>
      <c r="Q246" s="57">
        <v>6.8795172733903591</v>
      </c>
      <c r="R246" s="57">
        <v>8.371460778462966</v>
      </c>
      <c r="S246" s="57">
        <v>3.9785160135269546</v>
      </c>
      <c r="T246" s="57">
        <v>1.1604005039453618</v>
      </c>
      <c r="U246" s="57">
        <v>25.528811086797955</v>
      </c>
    </row>
    <row r="247" spans="1:21">
      <c r="A247" s="50" t="s">
        <v>712</v>
      </c>
      <c r="B247" s="53" t="s">
        <v>214</v>
      </c>
      <c r="C247" s="53" t="s">
        <v>240</v>
      </c>
      <c r="D247" s="51" t="s">
        <v>153</v>
      </c>
      <c r="E247" s="53">
        <v>39</v>
      </c>
      <c r="F247" s="53">
        <v>22</v>
      </c>
      <c r="G247" s="53">
        <v>30</v>
      </c>
      <c r="H247" s="53">
        <v>10</v>
      </c>
      <c r="I247" s="53">
        <v>6</v>
      </c>
      <c r="J247" s="53">
        <v>0</v>
      </c>
      <c r="K247" s="53">
        <v>107</v>
      </c>
      <c r="L247" s="45">
        <v>1206480</v>
      </c>
      <c r="M247" s="45">
        <v>627867</v>
      </c>
      <c r="N247" s="45">
        <v>578613</v>
      </c>
      <c r="O247" s="57">
        <v>3.2325442609906503</v>
      </c>
      <c r="P247" s="57">
        <v>1.823486506199854</v>
      </c>
      <c r="Q247" s="57">
        <v>2.4865725084543464</v>
      </c>
      <c r="R247" s="57">
        <v>0.82885750281811543</v>
      </c>
      <c r="S247" s="57">
        <v>0.49731450169086933</v>
      </c>
      <c r="T247" s="57" t="s">
        <v>297</v>
      </c>
      <c r="U247" s="57">
        <v>8.8687752801538355</v>
      </c>
    </row>
    <row r="248" spans="1:21">
      <c r="A248" s="50" t="s">
        <v>713</v>
      </c>
      <c r="B248" s="53" t="s">
        <v>214</v>
      </c>
      <c r="C248" s="53" t="s">
        <v>240</v>
      </c>
      <c r="D248" s="51" t="s">
        <v>154</v>
      </c>
      <c r="E248" s="53">
        <v>368</v>
      </c>
      <c r="F248" s="53">
        <v>148</v>
      </c>
      <c r="G248" s="53">
        <v>182</v>
      </c>
      <c r="H248" s="53">
        <v>135</v>
      </c>
      <c r="I248" s="53">
        <v>66</v>
      </c>
      <c r="J248" s="53">
        <v>71</v>
      </c>
      <c r="K248" s="53">
        <v>970</v>
      </c>
      <c r="L248" s="45">
        <v>1206480</v>
      </c>
      <c r="M248" s="45">
        <v>627867</v>
      </c>
      <c r="N248" s="45">
        <v>578613</v>
      </c>
      <c r="O248" s="57">
        <v>30.501956103706647</v>
      </c>
      <c r="P248" s="57">
        <v>12.26709104170811</v>
      </c>
      <c r="Q248" s="57">
        <v>15.085206551289701</v>
      </c>
      <c r="R248" s="57">
        <v>11.18957628804456</v>
      </c>
      <c r="S248" s="57">
        <v>5.4704595185995624</v>
      </c>
      <c r="T248" s="57">
        <v>5.88488827000862</v>
      </c>
      <c r="U248" s="57">
        <v>80.399177773357209</v>
      </c>
    </row>
    <row r="249" spans="1:21">
      <c r="A249" s="50" t="s">
        <v>714</v>
      </c>
      <c r="B249" s="53" t="s">
        <v>214</v>
      </c>
      <c r="C249" s="53" t="s">
        <v>240</v>
      </c>
      <c r="D249" s="51" t="s">
        <v>98</v>
      </c>
      <c r="E249" s="53">
        <v>109</v>
      </c>
      <c r="F249" s="53">
        <v>107</v>
      </c>
      <c r="G249" s="53">
        <v>228</v>
      </c>
      <c r="H249" s="53">
        <v>259</v>
      </c>
      <c r="I249" s="53">
        <v>174</v>
      </c>
      <c r="J249" s="53">
        <v>95</v>
      </c>
      <c r="K249" s="53">
        <v>972</v>
      </c>
      <c r="L249" s="45">
        <v>1206480</v>
      </c>
      <c r="M249" s="45">
        <v>627867</v>
      </c>
      <c r="N249" s="45">
        <v>578613</v>
      </c>
      <c r="O249" s="57">
        <v>9.0345467807174593</v>
      </c>
      <c r="P249" s="57">
        <v>8.8687752801538355</v>
      </c>
      <c r="Q249" s="57">
        <v>18.897951064253032</v>
      </c>
      <c r="R249" s="57">
        <v>21.467409322989191</v>
      </c>
      <c r="S249" s="57">
        <v>14.42212054903521</v>
      </c>
      <c r="T249" s="57">
        <v>7.8741462767720973</v>
      </c>
      <c r="U249" s="57">
        <v>80.564949273920817</v>
      </c>
    </row>
    <row r="250" spans="1:21">
      <c r="A250" s="50" t="s">
        <v>715</v>
      </c>
      <c r="B250" s="53" t="s">
        <v>214</v>
      </c>
      <c r="C250" s="53" t="s">
        <v>240</v>
      </c>
      <c r="D250" s="51" t="s">
        <v>301</v>
      </c>
      <c r="E250" s="53">
        <v>40</v>
      </c>
      <c r="F250" s="53">
        <v>32</v>
      </c>
      <c r="G250" s="53">
        <v>58</v>
      </c>
      <c r="H250" s="53">
        <v>31</v>
      </c>
      <c r="I250" s="53">
        <v>8</v>
      </c>
      <c r="J250" s="53">
        <v>5</v>
      </c>
      <c r="K250" s="53">
        <v>174</v>
      </c>
      <c r="L250" s="45">
        <v>1206480</v>
      </c>
      <c r="M250" s="45">
        <v>627867</v>
      </c>
      <c r="N250" s="45">
        <v>578613</v>
      </c>
      <c r="O250" s="57">
        <v>3.3154300112724617</v>
      </c>
      <c r="P250" s="57">
        <v>2.6523440090179693</v>
      </c>
      <c r="Q250" s="57">
        <v>4.8073735163450699</v>
      </c>
      <c r="R250" s="57">
        <v>2.5694582587361579</v>
      </c>
      <c r="S250" s="57">
        <v>0.66308600225449232</v>
      </c>
      <c r="T250" s="57">
        <v>0.41442875140905772</v>
      </c>
      <c r="U250" s="57">
        <v>14.42212054903521</v>
      </c>
    </row>
    <row r="251" spans="1:21">
      <c r="A251" s="50" t="s">
        <v>716</v>
      </c>
      <c r="B251" s="53" t="s">
        <v>214</v>
      </c>
      <c r="C251" s="53" t="s">
        <v>240</v>
      </c>
      <c r="D251" s="51" t="s">
        <v>303</v>
      </c>
      <c r="E251" s="53">
        <v>84</v>
      </c>
      <c r="F251" s="53">
        <v>54</v>
      </c>
      <c r="G251" s="53">
        <v>158</v>
      </c>
      <c r="H251" s="53">
        <v>187</v>
      </c>
      <c r="I251" s="53">
        <v>120</v>
      </c>
      <c r="J251" s="53">
        <v>71</v>
      </c>
      <c r="K251" s="53">
        <v>674</v>
      </c>
      <c r="L251" s="45">
        <v>1206480</v>
      </c>
      <c r="M251" s="45">
        <v>627867</v>
      </c>
      <c r="N251" s="45">
        <v>578613</v>
      </c>
      <c r="O251" s="57">
        <v>6.9624030236721701</v>
      </c>
      <c r="P251" s="57">
        <v>4.4758305152178242</v>
      </c>
      <c r="Q251" s="57">
        <v>13.095948544526223</v>
      </c>
      <c r="R251" s="57">
        <v>15.49963530269876</v>
      </c>
      <c r="S251" s="57">
        <v>9.9462900338173856</v>
      </c>
      <c r="T251" s="57">
        <v>5.88488827000862</v>
      </c>
      <c r="U251" s="57">
        <v>55.86499568994099</v>
      </c>
    </row>
    <row r="252" spans="1:21">
      <c r="A252" s="50" t="s">
        <v>717</v>
      </c>
      <c r="B252" s="53" t="s">
        <v>214</v>
      </c>
      <c r="C252" s="53" t="s">
        <v>240</v>
      </c>
      <c r="D252" s="51" t="s">
        <v>127</v>
      </c>
      <c r="E252" s="53">
        <v>78</v>
      </c>
      <c r="F252" s="53">
        <v>39</v>
      </c>
      <c r="G252" s="53">
        <v>38</v>
      </c>
      <c r="H252" s="53">
        <v>42</v>
      </c>
      <c r="I252" s="53">
        <v>20</v>
      </c>
      <c r="J252" s="53">
        <v>9</v>
      </c>
      <c r="K252" s="53">
        <v>226</v>
      </c>
      <c r="L252" s="45">
        <v>1206480</v>
      </c>
      <c r="M252" s="45">
        <v>627867</v>
      </c>
      <c r="N252" s="45">
        <v>578613</v>
      </c>
      <c r="O252" s="57">
        <v>6.4650885219813006</v>
      </c>
      <c r="P252" s="57">
        <v>3.2325442609906503</v>
      </c>
      <c r="Q252" s="57">
        <v>3.1496585107088388</v>
      </c>
      <c r="R252" s="57">
        <v>3.4812015118360851</v>
      </c>
      <c r="S252" s="57">
        <v>1.6577150056362309</v>
      </c>
      <c r="T252" s="57">
        <v>0.74597175253630399</v>
      </c>
      <c r="U252" s="57">
        <v>18.73217956368941</v>
      </c>
    </row>
    <row r="253" spans="1:21">
      <c r="A253" s="50" t="s">
        <v>718</v>
      </c>
      <c r="B253" s="53" t="s">
        <v>214</v>
      </c>
      <c r="C253" s="53" t="s">
        <v>240</v>
      </c>
      <c r="D253" s="51" t="s">
        <v>160</v>
      </c>
      <c r="E253" s="53">
        <v>29</v>
      </c>
      <c r="F253" s="53">
        <v>13</v>
      </c>
      <c r="G253" s="53">
        <v>11</v>
      </c>
      <c r="H253" s="53">
        <v>7</v>
      </c>
      <c r="I253" s="53">
        <v>5</v>
      </c>
      <c r="J253" s="53">
        <v>5</v>
      </c>
      <c r="K253" s="53">
        <v>70</v>
      </c>
      <c r="L253" s="45">
        <v>1206480</v>
      </c>
      <c r="M253" s="45">
        <v>627867</v>
      </c>
      <c r="N253" s="45">
        <v>578613</v>
      </c>
      <c r="O253" s="57">
        <v>2.403686758172535</v>
      </c>
      <c r="P253" s="57">
        <v>1.0775147536635501</v>
      </c>
      <c r="Q253" s="57">
        <v>0.91174325309992699</v>
      </c>
      <c r="R253" s="57">
        <v>0.58020025197268088</v>
      </c>
      <c r="S253" s="57">
        <v>0.41442875140905772</v>
      </c>
      <c r="T253" s="57">
        <v>0.41442875140905772</v>
      </c>
      <c r="U253" s="57">
        <v>5.8020025197268081</v>
      </c>
    </row>
    <row r="254" spans="1:21">
      <c r="A254" s="50" t="s">
        <v>719</v>
      </c>
      <c r="B254" s="51" t="s">
        <v>214</v>
      </c>
      <c r="C254" s="51" t="s">
        <v>240</v>
      </c>
      <c r="D254" s="51" t="s">
        <v>163</v>
      </c>
      <c r="E254" s="52">
        <v>493</v>
      </c>
      <c r="F254" s="52">
        <v>515</v>
      </c>
      <c r="G254" s="52">
        <v>1092</v>
      </c>
      <c r="H254" s="52">
        <v>1148</v>
      </c>
      <c r="I254" s="52">
        <v>398</v>
      </c>
      <c r="J254" s="52">
        <v>129</v>
      </c>
      <c r="K254" s="52">
        <v>3775</v>
      </c>
      <c r="L254" s="45">
        <v>1206480</v>
      </c>
      <c r="M254" s="45">
        <v>627867</v>
      </c>
      <c r="N254" s="45">
        <v>578613</v>
      </c>
      <c r="O254" s="57">
        <v>85.20375449566464</v>
      </c>
      <c r="P254" s="57">
        <v>89.005950436647638</v>
      </c>
      <c r="Q254" s="57">
        <v>188.72718034333829</v>
      </c>
      <c r="R254" s="57">
        <v>198.40549728402232</v>
      </c>
      <c r="S254" s="57">
        <v>68.785181114147107</v>
      </c>
      <c r="T254" s="57">
        <v>22.294694381218534</v>
      </c>
      <c r="U254" s="57">
        <v>652.42225805503847</v>
      </c>
    </row>
    <row r="255" spans="1:21">
      <c r="A255" s="50" t="s">
        <v>720</v>
      </c>
      <c r="B255" s="51" t="s">
        <v>214</v>
      </c>
      <c r="C255" s="51" t="s">
        <v>240</v>
      </c>
      <c r="D255" s="51" t="s">
        <v>141</v>
      </c>
      <c r="E255" s="52">
        <v>60</v>
      </c>
      <c r="F255" s="52">
        <v>32</v>
      </c>
      <c r="G255" s="52">
        <v>49</v>
      </c>
      <c r="H255" s="52">
        <v>46</v>
      </c>
      <c r="I255" s="52">
        <v>38</v>
      </c>
      <c r="J255" s="52">
        <v>17</v>
      </c>
      <c r="K255" s="52">
        <v>242</v>
      </c>
      <c r="L255" s="45">
        <v>1206480</v>
      </c>
      <c r="M255" s="45">
        <v>627867</v>
      </c>
      <c r="N255" s="45">
        <v>578613</v>
      </c>
      <c r="O255" s="57">
        <v>4.9731450169086928</v>
      </c>
      <c r="P255" s="57">
        <v>2.6523440090179693</v>
      </c>
      <c r="Q255" s="57">
        <v>4.0614017638087656</v>
      </c>
      <c r="R255" s="57">
        <v>3.8127445129633308</v>
      </c>
      <c r="S255" s="57">
        <v>3.1496585107088388</v>
      </c>
      <c r="T255" s="57">
        <v>1.4090577547907963</v>
      </c>
      <c r="U255" s="57">
        <v>20.058351568198397</v>
      </c>
    </row>
    <row r="256" spans="1:21">
      <c r="A256" s="50" t="s">
        <v>721</v>
      </c>
      <c r="B256" s="51" t="s">
        <v>219</v>
      </c>
      <c r="C256" s="51" t="s">
        <v>243</v>
      </c>
      <c r="D256" s="51" t="s">
        <v>59</v>
      </c>
      <c r="E256" s="52">
        <v>20</v>
      </c>
      <c r="F256" s="52">
        <v>15</v>
      </c>
      <c r="G256" s="52">
        <v>40</v>
      </c>
      <c r="H256" s="52">
        <v>51</v>
      </c>
      <c r="I256" s="52">
        <v>8</v>
      </c>
      <c r="J256" s="52">
        <v>7</v>
      </c>
      <c r="K256" s="52">
        <v>141</v>
      </c>
      <c r="L256" s="45">
        <v>319350</v>
      </c>
      <c r="M256" s="45">
        <v>163183</v>
      </c>
      <c r="N256" s="45">
        <v>156167</v>
      </c>
      <c r="O256" s="57">
        <v>6.2627211523406929</v>
      </c>
      <c r="P256" s="57">
        <v>4.697040864255519</v>
      </c>
      <c r="Q256" s="57">
        <v>12.525442304681386</v>
      </c>
      <c r="R256" s="57">
        <v>15.969938938468765</v>
      </c>
      <c r="S256" s="57">
        <v>2.5050884609362769</v>
      </c>
      <c r="T256" s="57">
        <v>2.1919524033192421</v>
      </c>
      <c r="U256" s="57">
        <v>44.152184124001877</v>
      </c>
    </row>
    <row r="257" spans="1:21">
      <c r="A257" s="50" t="s">
        <v>722</v>
      </c>
      <c r="B257" s="51" t="s">
        <v>219</v>
      </c>
      <c r="C257" s="51" t="s">
        <v>243</v>
      </c>
      <c r="D257" s="51" t="s">
        <v>63</v>
      </c>
      <c r="E257" s="52">
        <v>100</v>
      </c>
      <c r="F257" s="52">
        <v>87</v>
      </c>
      <c r="G257" s="52">
        <v>185</v>
      </c>
      <c r="H257" s="52">
        <v>214</v>
      </c>
      <c r="I257" s="52">
        <v>139</v>
      </c>
      <c r="J257" s="52">
        <v>89</v>
      </c>
      <c r="K257" s="52">
        <v>814</v>
      </c>
      <c r="L257" s="45">
        <v>319350</v>
      </c>
      <c r="M257" s="45">
        <v>163183</v>
      </c>
      <c r="N257" s="45">
        <v>156167</v>
      </c>
      <c r="O257" s="57">
        <v>31.31360576170346</v>
      </c>
      <c r="P257" s="57">
        <v>27.24283701268201</v>
      </c>
      <c r="Q257" s="57">
        <v>57.930170659151401</v>
      </c>
      <c r="R257" s="57">
        <v>67.011116330045397</v>
      </c>
      <c r="S257" s="57">
        <v>43.525912008767811</v>
      </c>
      <c r="T257" s="57">
        <v>27.869109127916079</v>
      </c>
      <c r="U257" s="57">
        <v>254.89275090026615</v>
      </c>
    </row>
    <row r="258" spans="1:21">
      <c r="A258" s="50" t="s">
        <v>723</v>
      </c>
      <c r="B258" s="51" t="s">
        <v>219</v>
      </c>
      <c r="C258" s="51" t="s">
        <v>243</v>
      </c>
      <c r="D258" s="51" t="s">
        <v>311</v>
      </c>
      <c r="E258" s="52">
        <v>16</v>
      </c>
      <c r="F258" s="52">
        <v>15</v>
      </c>
      <c r="G258" s="52">
        <v>27</v>
      </c>
      <c r="H258" s="52">
        <v>47</v>
      </c>
      <c r="I258" s="52">
        <v>19</v>
      </c>
      <c r="J258" s="52">
        <v>12</v>
      </c>
      <c r="K258" s="52">
        <v>136</v>
      </c>
      <c r="L258" s="45">
        <v>319350</v>
      </c>
      <c r="M258" s="45">
        <v>163183</v>
      </c>
      <c r="N258" s="45">
        <v>156167</v>
      </c>
      <c r="O258" s="57">
        <v>5.0101769218725538</v>
      </c>
      <c r="P258" s="57">
        <v>4.697040864255519</v>
      </c>
      <c r="Q258" s="57">
        <v>8.4546735556599337</v>
      </c>
      <c r="R258" s="57">
        <v>14.717394708000626</v>
      </c>
      <c r="S258" s="57">
        <v>5.9495850947236573</v>
      </c>
      <c r="T258" s="57">
        <v>3.7576326914044156</v>
      </c>
      <c r="U258" s="57">
        <v>42.586503835916709</v>
      </c>
    </row>
    <row r="259" spans="1:21">
      <c r="A259" s="50" t="s">
        <v>724</v>
      </c>
      <c r="B259" s="51" t="s">
        <v>219</v>
      </c>
      <c r="C259" s="51" t="s">
        <v>243</v>
      </c>
      <c r="D259" s="51" t="s">
        <v>200</v>
      </c>
      <c r="E259" s="53">
        <v>11</v>
      </c>
      <c r="F259" s="53">
        <v>8</v>
      </c>
      <c r="G259" s="53">
        <v>8</v>
      </c>
      <c r="H259" s="53">
        <v>8</v>
      </c>
      <c r="I259" s="53">
        <v>21</v>
      </c>
      <c r="J259" s="53">
        <v>22</v>
      </c>
      <c r="K259" s="53">
        <v>78</v>
      </c>
      <c r="L259" s="45">
        <v>319350</v>
      </c>
      <c r="M259" s="45">
        <v>163183</v>
      </c>
      <c r="N259" s="45">
        <v>156167</v>
      </c>
      <c r="O259" s="57">
        <v>3.4444966337873808</v>
      </c>
      <c r="P259" s="57">
        <v>2.5050884609362769</v>
      </c>
      <c r="Q259" s="57">
        <v>2.5050884609362769</v>
      </c>
      <c r="R259" s="57">
        <v>2.5050884609362769</v>
      </c>
      <c r="S259" s="57">
        <v>6.5758572099577268</v>
      </c>
      <c r="T259" s="57">
        <v>6.8889932675747616</v>
      </c>
      <c r="U259" s="57">
        <v>24.424612494128695</v>
      </c>
    </row>
    <row r="260" spans="1:21">
      <c r="A260" s="50" t="s">
        <v>725</v>
      </c>
      <c r="B260" s="51" t="s">
        <v>219</v>
      </c>
      <c r="C260" s="51" t="s">
        <v>243</v>
      </c>
      <c r="D260" s="51" t="s">
        <v>53</v>
      </c>
      <c r="E260" s="53">
        <v>286</v>
      </c>
      <c r="F260" s="53">
        <v>301</v>
      </c>
      <c r="G260" s="53">
        <v>699</v>
      </c>
      <c r="H260" s="53">
        <v>743</v>
      </c>
      <c r="I260" s="53">
        <v>544</v>
      </c>
      <c r="J260" s="53">
        <v>378</v>
      </c>
      <c r="K260" s="53">
        <v>2951</v>
      </c>
      <c r="L260" s="45">
        <v>319350</v>
      </c>
      <c r="M260" s="45">
        <v>163183</v>
      </c>
      <c r="N260" s="45">
        <v>156167</v>
      </c>
      <c r="O260" s="57">
        <v>175.2633546386572</v>
      </c>
      <c r="P260" s="57">
        <v>184.45548862320217</v>
      </c>
      <c r="Q260" s="57">
        <v>428.35344367979508</v>
      </c>
      <c r="R260" s="57">
        <v>455.31703670112699</v>
      </c>
      <c r="S260" s="57">
        <v>333.3680591728305</v>
      </c>
      <c r="T260" s="57">
        <v>231.64177641053297</v>
      </c>
      <c r="U260" s="57">
        <v>1808.3991592261448</v>
      </c>
    </row>
    <row r="261" spans="1:21">
      <c r="A261" s="50" t="s">
        <v>726</v>
      </c>
      <c r="B261" s="51" t="s">
        <v>219</v>
      </c>
      <c r="C261" s="51" t="s">
        <v>243</v>
      </c>
      <c r="D261" s="51" t="s">
        <v>68</v>
      </c>
      <c r="E261" s="53">
        <v>16</v>
      </c>
      <c r="F261" s="53">
        <v>12</v>
      </c>
      <c r="G261" s="53">
        <v>39</v>
      </c>
      <c r="H261" s="53">
        <v>45</v>
      </c>
      <c r="I261" s="53">
        <v>52</v>
      </c>
      <c r="J261" s="53">
        <v>55</v>
      </c>
      <c r="K261" s="53">
        <v>219</v>
      </c>
      <c r="L261" s="45">
        <v>319350</v>
      </c>
      <c r="M261" s="45">
        <v>163183</v>
      </c>
      <c r="N261" s="45">
        <v>156167</v>
      </c>
      <c r="O261" s="57">
        <v>9.8049429168479563</v>
      </c>
      <c r="P261" s="57">
        <v>7.3537071876359663</v>
      </c>
      <c r="Q261" s="57">
        <v>23.899548359816894</v>
      </c>
      <c r="R261" s="57">
        <v>27.576401953634878</v>
      </c>
      <c r="S261" s="57">
        <v>31.866064479755856</v>
      </c>
      <c r="T261" s="57">
        <v>33.704491276664847</v>
      </c>
      <c r="U261" s="57">
        <v>134.2051561743564</v>
      </c>
    </row>
    <row r="262" spans="1:21">
      <c r="A262" s="50" t="s">
        <v>727</v>
      </c>
      <c r="B262" s="53" t="s">
        <v>219</v>
      </c>
      <c r="C262" s="53" t="s">
        <v>243</v>
      </c>
      <c r="D262" s="51" t="s">
        <v>292</v>
      </c>
      <c r="E262" s="53">
        <v>6</v>
      </c>
      <c r="F262" s="53">
        <v>5</v>
      </c>
      <c r="G262" s="53">
        <v>7</v>
      </c>
      <c r="H262" s="53">
        <v>11</v>
      </c>
      <c r="I262" s="53">
        <v>10</v>
      </c>
      <c r="J262" s="53">
        <v>11</v>
      </c>
      <c r="K262" s="53">
        <v>50</v>
      </c>
      <c r="L262" s="45">
        <v>319350</v>
      </c>
      <c r="M262" s="45">
        <v>163183</v>
      </c>
      <c r="N262" s="45">
        <v>156167</v>
      </c>
      <c r="O262" s="57">
        <v>1.8788163457022078</v>
      </c>
      <c r="P262" s="57">
        <v>1.5656802880851732</v>
      </c>
      <c r="Q262" s="57">
        <v>2.1919524033192421</v>
      </c>
      <c r="R262" s="57">
        <v>3.4444966337873808</v>
      </c>
      <c r="S262" s="57">
        <v>3.1313605761703465</v>
      </c>
      <c r="T262" s="57">
        <v>3.4444966337873808</v>
      </c>
      <c r="U262" s="57">
        <v>15.65680288085173</v>
      </c>
    </row>
    <row r="263" spans="1:21">
      <c r="A263" s="50" t="s">
        <v>728</v>
      </c>
      <c r="B263" s="53" t="s">
        <v>219</v>
      </c>
      <c r="C263" s="53" t="s">
        <v>243</v>
      </c>
      <c r="D263" s="51" t="s">
        <v>201</v>
      </c>
      <c r="E263" s="53">
        <v>18</v>
      </c>
      <c r="F263" s="53">
        <v>12</v>
      </c>
      <c r="G263" s="53">
        <v>33</v>
      </c>
      <c r="H263" s="53">
        <v>34</v>
      </c>
      <c r="I263" s="53">
        <v>20</v>
      </c>
      <c r="J263" s="53">
        <v>11</v>
      </c>
      <c r="K263" s="53">
        <v>128</v>
      </c>
      <c r="L263" s="45">
        <v>319350</v>
      </c>
      <c r="M263" s="45">
        <v>163183</v>
      </c>
      <c r="N263" s="45">
        <v>156167</v>
      </c>
      <c r="O263" s="57">
        <v>5.6364490371066225</v>
      </c>
      <c r="P263" s="57">
        <v>3.7576326914044156</v>
      </c>
      <c r="Q263" s="57">
        <v>10.333489901362142</v>
      </c>
      <c r="R263" s="57">
        <v>10.646625958979177</v>
      </c>
      <c r="S263" s="57">
        <v>6.2627211523406929</v>
      </c>
      <c r="T263" s="57">
        <v>3.4444966337873808</v>
      </c>
      <c r="U263" s="57">
        <v>40.08141537498043</v>
      </c>
    </row>
    <row r="264" spans="1:21">
      <c r="A264" s="50" t="s">
        <v>729</v>
      </c>
      <c r="B264" s="53" t="s">
        <v>219</v>
      </c>
      <c r="C264" s="53" t="s">
        <v>243</v>
      </c>
      <c r="D264" s="51" t="s">
        <v>150</v>
      </c>
      <c r="E264" s="53">
        <v>0</v>
      </c>
      <c r="F264" s="53">
        <v>0</v>
      </c>
      <c r="G264" s="53">
        <v>0</v>
      </c>
      <c r="H264" s="53">
        <v>6</v>
      </c>
      <c r="I264" s="53">
        <v>5</v>
      </c>
      <c r="J264" s="53">
        <v>0</v>
      </c>
      <c r="K264" s="53">
        <v>11</v>
      </c>
      <c r="L264" s="45">
        <v>319350</v>
      </c>
      <c r="M264" s="45">
        <v>163183</v>
      </c>
      <c r="N264" s="45">
        <v>156167</v>
      </c>
      <c r="O264" s="57" t="s">
        <v>297</v>
      </c>
      <c r="P264" s="57" t="s">
        <v>297</v>
      </c>
      <c r="Q264" s="57" t="s">
        <v>297</v>
      </c>
      <c r="R264" s="57">
        <v>1.8788163457022078</v>
      </c>
      <c r="S264" s="57">
        <v>1.5656802880851732</v>
      </c>
      <c r="T264" s="57" t="s">
        <v>297</v>
      </c>
      <c r="U264" s="57">
        <v>3.4444966337873808</v>
      </c>
    </row>
    <row r="265" spans="1:21">
      <c r="A265" s="50" t="s">
        <v>730</v>
      </c>
      <c r="B265" s="53" t="s">
        <v>219</v>
      </c>
      <c r="C265" s="53" t="s">
        <v>243</v>
      </c>
      <c r="D265" s="51" t="s">
        <v>94</v>
      </c>
      <c r="E265" s="53">
        <v>7</v>
      </c>
      <c r="F265" s="53">
        <v>5</v>
      </c>
      <c r="G265" s="53">
        <v>8</v>
      </c>
      <c r="H265" s="53">
        <v>26</v>
      </c>
      <c r="I265" s="53">
        <v>7</v>
      </c>
      <c r="J265" s="53">
        <v>7</v>
      </c>
      <c r="K265" s="53">
        <v>60</v>
      </c>
      <c r="L265" s="45">
        <v>319350</v>
      </c>
      <c r="M265" s="45">
        <v>163183</v>
      </c>
      <c r="N265" s="45">
        <v>156167</v>
      </c>
      <c r="O265" s="57">
        <v>2.1919524033192421</v>
      </c>
      <c r="P265" s="57">
        <v>1.5656802880851732</v>
      </c>
      <c r="Q265" s="57">
        <v>2.5050884609362769</v>
      </c>
      <c r="R265" s="57">
        <v>8.1415374980428989</v>
      </c>
      <c r="S265" s="57">
        <v>2.1919524033192421</v>
      </c>
      <c r="T265" s="57">
        <v>2.1919524033192421</v>
      </c>
      <c r="U265" s="57">
        <v>18.788163457022076</v>
      </c>
    </row>
    <row r="266" spans="1:21">
      <c r="A266" s="50" t="s">
        <v>731</v>
      </c>
      <c r="B266" s="53" t="s">
        <v>219</v>
      </c>
      <c r="C266" s="53" t="s">
        <v>243</v>
      </c>
      <c r="D266" s="51" t="s">
        <v>153</v>
      </c>
      <c r="E266" s="53">
        <v>0</v>
      </c>
      <c r="F266" s="53">
        <v>0</v>
      </c>
      <c r="G266" s="53">
        <v>0</v>
      </c>
      <c r="H266" s="53">
        <v>0</v>
      </c>
      <c r="I266" s="53">
        <v>0</v>
      </c>
      <c r="J266" s="53">
        <v>0</v>
      </c>
      <c r="K266" s="53">
        <v>0</v>
      </c>
      <c r="L266" s="45">
        <v>319350</v>
      </c>
      <c r="M266" s="45">
        <v>163183</v>
      </c>
      <c r="N266" s="45">
        <v>156167</v>
      </c>
      <c r="O266" s="57" t="s">
        <v>297</v>
      </c>
      <c r="P266" s="57" t="s">
        <v>297</v>
      </c>
      <c r="Q266" s="57" t="s">
        <v>297</v>
      </c>
      <c r="R266" s="57" t="s">
        <v>297</v>
      </c>
      <c r="S266" s="57" t="s">
        <v>297</v>
      </c>
      <c r="T266" s="57" t="s">
        <v>297</v>
      </c>
      <c r="U266" s="57" t="s">
        <v>297</v>
      </c>
    </row>
    <row r="267" spans="1:21">
      <c r="A267" s="50" t="s">
        <v>732</v>
      </c>
      <c r="B267" s="53" t="s">
        <v>219</v>
      </c>
      <c r="C267" s="53" t="s">
        <v>243</v>
      </c>
      <c r="D267" s="51" t="s">
        <v>154</v>
      </c>
      <c r="E267" s="53">
        <v>82</v>
      </c>
      <c r="F267" s="53">
        <v>31</v>
      </c>
      <c r="G267" s="53">
        <v>38</v>
      </c>
      <c r="H267" s="53">
        <v>25</v>
      </c>
      <c r="I267" s="53">
        <v>9</v>
      </c>
      <c r="J267" s="53">
        <v>6</v>
      </c>
      <c r="K267" s="53">
        <v>191</v>
      </c>
      <c r="L267" s="45">
        <v>319350</v>
      </c>
      <c r="M267" s="45">
        <v>163183</v>
      </c>
      <c r="N267" s="45">
        <v>156167</v>
      </c>
      <c r="O267" s="57">
        <v>25.677156724596838</v>
      </c>
      <c r="P267" s="57">
        <v>9.7072177861280728</v>
      </c>
      <c r="Q267" s="57">
        <v>11.899170189447315</v>
      </c>
      <c r="R267" s="57">
        <v>7.8284014404258651</v>
      </c>
      <c r="S267" s="57">
        <v>2.8182245185533112</v>
      </c>
      <c r="T267" s="57">
        <v>1.8788163457022078</v>
      </c>
      <c r="U267" s="57">
        <v>59.808987004853606</v>
      </c>
    </row>
    <row r="268" spans="1:21">
      <c r="A268" s="50" t="s">
        <v>733</v>
      </c>
      <c r="B268" s="53" t="s">
        <v>219</v>
      </c>
      <c r="C268" s="53" t="s">
        <v>243</v>
      </c>
      <c r="D268" s="51" t="s">
        <v>98</v>
      </c>
      <c r="E268" s="53">
        <v>42</v>
      </c>
      <c r="F268" s="53">
        <v>32</v>
      </c>
      <c r="G268" s="53">
        <v>103</v>
      </c>
      <c r="H268" s="53">
        <v>97</v>
      </c>
      <c r="I268" s="53">
        <v>70</v>
      </c>
      <c r="J268" s="53">
        <v>52</v>
      </c>
      <c r="K268" s="53">
        <v>396</v>
      </c>
      <c r="L268" s="45">
        <v>319350</v>
      </c>
      <c r="M268" s="45">
        <v>163183</v>
      </c>
      <c r="N268" s="45">
        <v>156167</v>
      </c>
      <c r="O268" s="57">
        <v>13.151714419915454</v>
      </c>
      <c r="P268" s="57">
        <v>10.020353843745108</v>
      </c>
      <c r="Q268" s="57">
        <v>32.253013934554566</v>
      </c>
      <c r="R268" s="57">
        <v>30.374197588852358</v>
      </c>
      <c r="S268" s="57">
        <v>21.91952403319242</v>
      </c>
      <c r="T268" s="57">
        <v>16.283074996085798</v>
      </c>
      <c r="U268" s="57">
        <v>124.00187881634571</v>
      </c>
    </row>
    <row r="269" spans="1:21">
      <c r="A269" s="50" t="s">
        <v>734</v>
      </c>
      <c r="B269" s="53" t="s">
        <v>219</v>
      </c>
      <c r="C269" s="53" t="s">
        <v>243</v>
      </c>
      <c r="D269" s="51" t="s">
        <v>301</v>
      </c>
      <c r="E269" s="53">
        <v>8</v>
      </c>
      <c r="F269" s="53">
        <v>7</v>
      </c>
      <c r="G269" s="53">
        <v>18</v>
      </c>
      <c r="H269" s="53">
        <v>5</v>
      </c>
      <c r="I269" s="53">
        <v>5</v>
      </c>
      <c r="J269" s="53">
        <v>0</v>
      </c>
      <c r="K269" s="53">
        <v>43</v>
      </c>
      <c r="L269" s="45">
        <v>319350</v>
      </c>
      <c r="M269" s="45">
        <v>163183</v>
      </c>
      <c r="N269" s="45">
        <v>156167</v>
      </c>
      <c r="O269" s="57">
        <v>2.5050884609362769</v>
      </c>
      <c r="P269" s="57">
        <v>2.1919524033192421</v>
      </c>
      <c r="Q269" s="57">
        <v>5.6364490371066225</v>
      </c>
      <c r="R269" s="57">
        <v>1.5656802880851732</v>
      </c>
      <c r="S269" s="57">
        <v>1.5656802880851732</v>
      </c>
      <c r="T269" s="57" t="s">
        <v>297</v>
      </c>
      <c r="U269" s="57">
        <v>13.464850477532488</v>
      </c>
    </row>
    <row r="270" spans="1:21">
      <c r="A270" s="50" t="s">
        <v>735</v>
      </c>
      <c r="B270" s="53" t="s">
        <v>219</v>
      </c>
      <c r="C270" s="53" t="s">
        <v>243</v>
      </c>
      <c r="D270" s="51" t="s">
        <v>303</v>
      </c>
      <c r="E270" s="53">
        <v>29</v>
      </c>
      <c r="F270" s="53">
        <v>25</v>
      </c>
      <c r="G270" s="53">
        <v>52</v>
      </c>
      <c r="H270" s="53">
        <v>62</v>
      </c>
      <c r="I270" s="53">
        <v>45</v>
      </c>
      <c r="J270" s="53">
        <v>29</v>
      </c>
      <c r="K270" s="53">
        <v>242</v>
      </c>
      <c r="L270" s="45">
        <v>319350</v>
      </c>
      <c r="M270" s="45">
        <v>163183</v>
      </c>
      <c r="N270" s="45">
        <v>156167</v>
      </c>
      <c r="O270" s="57">
        <v>9.0809456708940033</v>
      </c>
      <c r="P270" s="57">
        <v>7.8284014404258651</v>
      </c>
      <c r="Q270" s="57">
        <v>16.283074996085798</v>
      </c>
      <c r="R270" s="57">
        <v>19.414435572256146</v>
      </c>
      <c r="S270" s="57">
        <v>14.091122592766556</v>
      </c>
      <c r="T270" s="57">
        <v>9.0809456708940033</v>
      </c>
      <c r="U270" s="57">
        <v>75.778925943322378</v>
      </c>
    </row>
    <row r="271" spans="1:21">
      <c r="A271" s="50" t="s">
        <v>736</v>
      </c>
      <c r="B271" s="53" t="s">
        <v>219</v>
      </c>
      <c r="C271" s="53" t="s">
        <v>243</v>
      </c>
      <c r="D271" s="51" t="s">
        <v>127</v>
      </c>
      <c r="E271" s="53">
        <v>15</v>
      </c>
      <c r="F271" s="53">
        <v>5</v>
      </c>
      <c r="G271" s="53">
        <v>10</v>
      </c>
      <c r="H271" s="53">
        <v>9</v>
      </c>
      <c r="I271" s="53">
        <v>5</v>
      </c>
      <c r="J271" s="53">
        <v>0</v>
      </c>
      <c r="K271" s="53">
        <v>44</v>
      </c>
      <c r="L271" s="45">
        <v>319350</v>
      </c>
      <c r="M271" s="45">
        <v>163183</v>
      </c>
      <c r="N271" s="45">
        <v>156167</v>
      </c>
      <c r="O271" s="57">
        <v>4.697040864255519</v>
      </c>
      <c r="P271" s="57">
        <v>1.5656802880851732</v>
      </c>
      <c r="Q271" s="57">
        <v>3.1313605761703465</v>
      </c>
      <c r="R271" s="57">
        <v>2.8182245185533112</v>
      </c>
      <c r="S271" s="57">
        <v>1.5656802880851732</v>
      </c>
      <c r="T271" s="57" t="s">
        <v>297</v>
      </c>
      <c r="U271" s="57">
        <v>13.777986535149523</v>
      </c>
    </row>
    <row r="272" spans="1:21">
      <c r="A272" s="50" t="s">
        <v>737</v>
      </c>
      <c r="B272" s="53" t="s">
        <v>219</v>
      </c>
      <c r="C272" s="53" t="s">
        <v>243</v>
      </c>
      <c r="D272" s="51" t="s">
        <v>131</v>
      </c>
      <c r="E272" s="53">
        <v>25</v>
      </c>
      <c r="F272" s="53">
        <v>16</v>
      </c>
      <c r="G272" s="53">
        <v>63</v>
      </c>
      <c r="H272" s="53">
        <v>70</v>
      </c>
      <c r="I272" s="53">
        <v>36</v>
      </c>
      <c r="J272" s="53">
        <v>32</v>
      </c>
      <c r="K272" s="53">
        <v>242</v>
      </c>
      <c r="L272" s="45">
        <v>319350</v>
      </c>
      <c r="M272" s="45">
        <v>163183</v>
      </c>
      <c r="N272" s="45">
        <v>156167</v>
      </c>
      <c r="O272" s="57">
        <v>15.320223307574931</v>
      </c>
      <c r="P272" s="57">
        <v>9.8049429168479563</v>
      </c>
      <c r="Q272" s="57">
        <v>38.606962735088828</v>
      </c>
      <c r="R272" s="57">
        <v>42.896625261209806</v>
      </c>
      <c r="S272" s="57">
        <v>22.0611215629079</v>
      </c>
      <c r="T272" s="57">
        <v>19.609885833695913</v>
      </c>
      <c r="U272" s="57">
        <v>148.29976161732532</v>
      </c>
    </row>
    <row r="273" spans="1:21">
      <c r="A273" s="50" t="s">
        <v>738</v>
      </c>
      <c r="B273" s="53" t="s">
        <v>219</v>
      </c>
      <c r="C273" s="53" t="s">
        <v>243</v>
      </c>
      <c r="D273" s="51" t="s">
        <v>160</v>
      </c>
      <c r="E273" s="53">
        <v>12</v>
      </c>
      <c r="F273" s="53">
        <v>0</v>
      </c>
      <c r="G273" s="53">
        <v>6</v>
      </c>
      <c r="H273" s="53">
        <v>0</v>
      </c>
      <c r="I273" s="53">
        <v>5</v>
      </c>
      <c r="J273" s="53">
        <v>0</v>
      </c>
      <c r="K273" s="53">
        <v>23</v>
      </c>
      <c r="L273" s="45">
        <v>319350</v>
      </c>
      <c r="M273" s="45">
        <v>163183</v>
      </c>
      <c r="N273" s="45">
        <v>156167</v>
      </c>
      <c r="O273" s="57">
        <v>3.7576326914044156</v>
      </c>
      <c r="P273" s="57" t="s">
        <v>297</v>
      </c>
      <c r="Q273" s="57">
        <v>1.8788163457022078</v>
      </c>
      <c r="R273" s="57" t="s">
        <v>297</v>
      </c>
      <c r="S273" s="57">
        <v>1.5656802880851732</v>
      </c>
      <c r="T273" s="57" t="s">
        <v>297</v>
      </c>
      <c r="U273" s="57">
        <v>7.2021293251917955</v>
      </c>
    </row>
    <row r="274" spans="1:21">
      <c r="A274" s="50" t="s">
        <v>739</v>
      </c>
      <c r="B274" s="53" t="s">
        <v>219</v>
      </c>
      <c r="C274" s="53" t="s">
        <v>243</v>
      </c>
      <c r="D274" s="51" t="s">
        <v>141</v>
      </c>
      <c r="E274" s="53">
        <v>5</v>
      </c>
      <c r="F274" s="53">
        <v>0</v>
      </c>
      <c r="G274" s="53">
        <v>9</v>
      </c>
      <c r="H274" s="53">
        <v>7</v>
      </c>
      <c r="I274" s="53">
        <v>10</v>
      </c>
      <c r="J274" s="53">
        <v>5</v>
      </c>
      <c r="K274" s="53">
        <v>36</v>
      </c>
      <c r="L274" s="45">
        <v>319350</v>
      </c>
      <c r="M274" s="45">
        <v>163183</v>
      </c>
      <c r="N274" s="45">
        <v>156167</v>
      </c>
      <c r="O274" s="57">
        <v>1.5656802880851732</v>
      </c>
      <c r="P274" s="57" t="s">
        <v>297</v>
      </c>
      <c r="Q274" s="57">
        <v>2.8182245185533112</v>
      </c>
      <c r="R274" s="57">
        <v>2.1919524033192421</v>
      </c>
      <c r="S274" s="57">
        <v>3.1313605761703465</v>
      </c>
      <c r="T274" s="57">
        <v>1.5656802880851732</v>
      </c>
      <c r="U274" s="57">
        <v>11.272898074213245</v>
      </c>
    </row>
    <row r="275" spans="1:21">
      <c r="A275" s="50" t="s">
        <v>740</v>
      </c>
      <c r="B275" s="51" t="s">
        <v>214</v>
      </c>
      <c r="C275" s="51" t="s">
        <v>243</v>
      </c>
      <c r="D275" s="51" t="s">
        <v>59</v>
      </c>
      <c r="E275" s="52">
        <v>23</v>
      </c>
      <c r="F275" s="52">
        <v>15</v>
      </c>
      <c r="G275" s="52">
        <v>32</v>
      </c>
      <c r="H275" s="52">
        <v>41</v>
      </c>
      <c r="I275" s="52">
        <v>13</v>
      </c>
      <c r="J275" s="52">
        <v>12</v>
      </c>
      <c r="K275" s="52">
        <v>136</v>
      </c>
      <c r="L275" s="45">
        <v>319350</v>
      </c>
      <c r="M275" s="45">
        <v>163183</v>
      </c>
      <c r="N275" s="45">
        <v>156167</v>
      </c>
      <c r="O275" s="57">
        <v>7.2021293251917955</v>
      </c>
      <c r="P275" s="57">
        <v>4.697040864255519</v>
      </c>
      <c r="Q275" s="57">
        <v>10.020353843745108</v>
      </c>
      <c r="R275" s="57">
        <v>12.838578362298419</v>
      </c>
      <c r="S275" s="57">
        <v>4.0707687490214495</v>
      </c>
      <c r="T275" s="57">
        <v>3.7576326914044156</v>
      </c>
      <c r="U275" s="57">
        <v>42.586503835916709</v>
      </c>
    </row>
    <row r="276" spans="1:21">
      <c r="A276" s="50" t="s">
        <v>741</v>
      </c>
      <c r="B276" s="51" t="s">
        <v>214</v>
      </c>
      <c r="C276" s="51" t="s">
        <v>243</v>
      </c>
      <c r="D276" s="51" t="s">
        <v>63</v>
      </c>
      <c r="E276" s="52">
        <v>141</v>
      </c>
      <c r="F276" s="52">
        <v>105</v>
      </c>
      <c r="G276" s="52">
        <v>191</v>
      </c>
      <c r="H276" s="52">
        <v>237</v>
      </c>
      <c r="I276" s="52">
        <v>139</v>
      </c>
      <c r="J276" s="52">
        <v>74</v>
      </c>
      <c r="K276" s="52">
        <v>887</v>
      </c>
      <c r="L276" s="45">
        <v>319350</v>
      </c>
      <c r="M276" s="45">
        <v>163183</v>
      </c>
      <c r="N276" s="45">
        <v>156167</v>
      </c>
      <c r="O276" s="57">
        <v>44.152184124001877</v>
      </c>
      <c r="P276" s="57">
        <v>32.879286049788632</v>
      </c>
      <c r="Q276" s="57">
        <v>59.808987004853606</v>
      </c>
      <c r="R276" s="57">
        <v>74.213245655237202</v>
      </c>
      <c r="S276" s="57">
        <v>43.525912008767811</v>
      </c>
      <c r="T276" s="57">
        <v>23.172068263660559</v>
      </c>
      <c r="U276" s="57">
        <v>277.75168310630971</v>
      </c>
    </row>
    <row r="277" spans="1:21">
      <c r="A277" s="50" t="s">
        <v>742</v>
      </c>
      <c r="B277" s="51" t="s">
        <v>214</v>
      </c>
      <c r="C277" s="51" t="s">
        <v>243</v>
      </c>
      <c r="D277" s="51" t="s">
        <v>311</v>
      </c>
      <c r="E277" s="52">
        <v>42</v>
      </c>
      <c r="F277" s="52">
        <v>31</v>
      </c>
      <c r="G277" s="52">
        <v>70</v>
      </c>
      <c r="H277" s="52">
        <v>81</v>
      </c>
      <c r="I277" s="52">
        <v>47</v>
      </c>
      <c r="J277" s="52">
        <v>27</v>
      </c>
      <c r="K277" s="52">
        <v>298</v>
      </c>
      <c r="L277" s="45">
        <v>319350</v>
      </c>
      <c r="M277" s="45">
        <v>163183</v>
      </c>
      <c r="N277" s="45">
        <v>156167</v>
      </c>
      <c r="O277" s="57">
        <v>13.151714419915454</v>
      </c>
      <c r="P277" s="57">
        <v>9.7072177861280728</v>
      </c>
      <c r="Q277" s="57">
        <v>21.91952403319242</v>
      </c>
      <c r="R277" s="57">
        <v>25.364020666979805</v>
      </c>
      <c r="S277" s="57">
        <v>14.717394708000626</v>
      </c>
      <c r="T277" s="57">
        <v>8.4546735556599337</v>
      </c>
      <c r="U277" s="57">
        <v>93.314545169876311</v>
      </c>
    </row>
    <row r="278" spans="1:21">
      <c r="A278" s="50" t="s">
        <v>743</v>
      </c>
      <c r="B278" s="51" t="s">
        <v>214</v>
      </c>
      <c r="C278" s="51" t="s">
        <v>243</v>
      </c>
      <c r="D278" s="51" t="s">
        <v>200</v>
      </c>
      <c r="E278" s="52">
        <v>20</v>
      </c>
      <c r="F278" s="52">
        <v>18</v>
      </c>
      <c r="G278" s="52">
        <v>21</v>
      </c>
      <c r="H278" s="52">
        <v>22</v>
      </c>
      <c r="I278" s="52">
        <v>48</v>
      </c>
      <c r="J278" s="52">
        <v>48</v>
      </c>
      <c r="K278" s="52">
        <v>177</v>
      </c>
      <c r="L278" s="45">
        <v>319350</v>
      </c>
      <c r="M278" s="45">
        <v>163183</v>
      </c>
      <c r="N278" s="45">
        <v>156167</v>
      </c>
      <c r="O278" s="57">
        <v>6.2627211523406929</v>
      </c>
      <c r="P278" s="57">
        <v>5.6364490371066225</v>
      </c>
      <c r="Q278" s="57">
        <v>6.5758572099577268</v>
      </c>
      <c r="R278" s="57">
        <v>6.8889932675747616</v>
      </c>
      <c r="S278" s="57">
        <v>15.030530765617662</v>
      </c>
      <c r="T278" s="57">
        <v>15.030530765617662</v>
      </c>
      <c r="U278" s="57">
        <v>55.425082198215122</v>
      </c>
    </row>
    <row r="279" spans="1:21">
      <c r="A279" s="50" t="s">
        <v>744</v>
      </c>
      <c r="B279" s="51" t="s">
        <v>214</v>
      </c>
      <c r="C279" s="51" t="s">
        <v>243</v>
      </c>
      <c r="D279" s="51" t="s">
        <v>292</v>
      </c>
      <c r="E279" s="52">
        <v>8</v>
      </c>
      <c r="F279" s="52">
        <v>5</v>
      </c>
      <c r="G279" s="52">
        <v>9</v>
      </c>
      <c r="H279" s="52">
        <v>12</v>
      </c>
      <c r="I279" s="52">
        <v>11</v>
      </c>
      <c r="J279" s="52">
        <v>16</v>
      </c>
      <c r="K279" s="52">
        <v>61</v>
      </c>
      <c r="L279" s="45">
        <v>319350</v>
      </c>
      <c r="M279" s="45">
        <v>163183</v>
      </c>
      <c r="N279" s="45">
        <v>156167</v>
      </c>
      <c r="O279" s="57">
        <v>2.5050884609362769</v>
      </c>
      <c r="P279" s="57">
        <v>1.5656802880851732</v>
      </c>
      <c r="Q279" s="57">
        <v>2.8182245185533112</v>
      </c>
      <c r="R279" s="57">
        <v>3.7576326914044156</v>
      </c>
      <c r="S279" s="57">
        <v>3.4444966337873808</v>
      </c>
      <c r="T279" s="57">
        <v>5.0101769218725538</v>
      </c>
      <c r="U279" s="57">
        <v>19.101299514639109</v>
      </c>
    </row>
    <row r="280" spans="1:21">
      <c r="A280" s="50" t="s">
        <v>745</v>
      </c>
      <c r="B280" s="51" t="s">
        <v>214</v>
      </c>
      <c r="C280" s="53" t="s">
        <v>243</v>
      </c>
      <c r="D280" s="51" t="s">
        <v>201</v>
      </c>
      <c r="E280" s="53">
        <v>30</v>
      </c>
      <c r="F280" s="53">
        <v>31</v>
      </c>
      <c r="G280" s="53">
        <v>44</v>
      </c>
      <c r="H280" s="53">
        <v>37</v>
      </c>
      <c r="I280" s="53">
        <v>22</v>
      </c>
      <c r="J280" s="53">
        <v>7</v>
      </c>
      <c r="K280" s="53">
        <v>171</v>
      </c>
      <c r="L280" s="45">
        <v>319350</v>
      </c>
      <c r="M280" s="45">
        <v>163183</v>
      </c>
      <c r="N280" s="45">
        <v>156167</v>
      </c>
      <c r="O280" s="57">
        <v>9.3940817285110381</v>
      </c>
      <c r="P280" s="57">
        <v>9.7072177861280728</v>
      </c>
      <c r="Q280" s="57">
        <v>13.777986535149523</v>
      </c>
      <c r="R280" s="57">
        <v>11.58603413183028</v>
      </c>
      <c r="S280" s="57">
        <v>6.8889932675747616</v>
      </c>
      <c r="T280" s="57">
        <v>2.1919524033192421</v>
      </c>
      <c r="U280" s="57">
        <v>53.546265852512917</v>
      </c>
    </row>
    <row r="281" spans="1:21">
      <c r="A281" s="50" t="s">
        <v>746</v>
      </c>
      <c r="B281" s="51" t="s">
        <v>214</v>
      </c>
      <c r="C281" s="53" t="s">
        <v>243</v>
      </c>
      <c r="D281" s="51" t="s">
        <v>150</v>
      </c>
      <c r="E281" s="53">
        <v>5</v>
      </c>
      <c r="F281" s="53">
        <v>0</v>
      </c>
      <c r="G281" s="53">
        <v>5</v>
      </c>
      <c r="H281" s="53">
        <v>5</v>
      </c>
      <c r="I281" s="53">
        <v>5</v>
      </c>
      <c r="J281" s="53">
        <v>0</v>
      </c>
      <c r="K281" s="53">
        <v>20</v>
      </c>
      <c r="L281" s="45">
        <v>319350</v>
      </c>
      <c r="M281" s="45">
        <v>163183</v>
      </c>
      <c r="N281" s="45">
        <v>156167</v>
      </c>
      <c r="O281" s="57">
        <v>1.5656802880851732</v>
      </c>
      <c r="P281" s="57" t="s">
        <v>297</v>
      </c>
      <c r="Q281" s="57">
        <v>1.5656802880851732</v>
      </c>
      <c r="R281" s="57">
        <v>1.5656802880851732</v>
      </c>
      <c r="S281" s="57">
        <v>1.5656802880851732</v>
      </c>
      <c r="T281" s="57" t="s">
        <v>297</v>
      </c>
      <c r="U281" s="57">
        <v>6.2627211523406929</v>
      </c>
    </row>
    <row r="282" spans="1:21">
      <c r="A282" s="50" t="s">
        <v>747</v>
      </c>
      <c r="B282" s="51" t="s">
        <v>214</v>
      </c>
      <c r="C282" s="53" t="s">
        <v>243</v>
      </c>
      <c r="D282" s="51" t="s">
        <v>94</v>
      </c>
      <c r="E282" s="53">
        <v>11</v>
      </c>
      <c r="F282" s="53">
        <v>5</v>
      </c>
      <c r="G282" s="53">
        <v>24</v>
      </c>
      <c r="H282" s="53">
        <v>29</v>
      </c>
      <c r="I282" s="53">
        <v>16</v>
      </c>
      <c r="J282" s="53">
        <v>12</v>
      </c>
      <c r="K282" s="53">
        <v>97</v>
      </c>
      <c r="L282" s="45">
        <v>319350</v>
      </c>
      <c r="M282" s="45">
        <v>163183</v>
      </c>
      <c r="N282" s="45">
        <v>156167</v>
      </c>
      <c r="O282" s="57">
        <v>3.4444966337873808</v>
      </c>
      <c r="P282" s="57">
        <v>1.5656802880851732</v>
      </c>
      <c r="Q282" s="57">
        <v>7.5152653828088312</v>
      </c>
      <c r="R282" s="57">
        <v>9.0809456708940033</v>
      </c>
      <c r="S282" s="57">
        <v>5.0101769218725538</v>
      </c>
      <c r="T282" s="57">
        <v>3.7576326914044156</v>
      </c>
      <c r="U282" s="57">
        <v>30.374197588852358</v>
      </c>
    </row>
    <row r="283" spans="1:21">
      <c r="A283" s="50" t="s">
        <v>748</v>
      </c>
      <c r="B283" s="51" t="s">
        <v>214</v>
      </c>
      <c r="C283" s="53" t="s">
        <v>243</v>
      </c>
      <c r="D283" s="51" t="s">
        <v>153</v>
      </c>
      <c r="E283" s="53">
        <v>5</v>
      </c>
      <c r="F283" s="53">
        <v>0</v>
      </c>
      <c r="G283" s="53">
        <v>5</v>
      </c>
      <c r="H283" s="53">
        <v>0</v>
      </c>
      <c r="I283" s="53">
        <v>0</v>
      </c>
      <c r="J283" s="53">
        <v>0</v>
      </c>
      <c r="K283" s="53">
        <v>10</v>
      </c>
      <c r="L283" s="45">
        <v>319350</v>
      </c>
      <c r="M283" s="45">
        <v>163183</v>
      </c>
      <c r="N283" s="45">
        <v>156167</v>
      </c>
      <c r="O283" s="57">
        <v>1.5656802880851732</v>
      </c>
      <c r="P283" s="57" t="s">
        <v>297</v>
      </c>
      <c r="Q283" s="57">
        <v>1.5656802880851732</v>
      </c>
      <c r="R283" s="57" t="s">
        <v>297</v>
      </c>
      <c r="S283" s="57" t="s">
        <v>297</v>
      </c>
      <c r="T283" s="57" t="s">
        <v>297</v>
      </c>
      <c r="U283" s="57">
        <v>3.1313605761703465</v>
      </c>
    </row>
    <row r="284" spans="1:21">
      <c r="A284" s="50" t="s">
        <v>749</v>
      </c>
      <c r="B284" s="51" t="s">
        <v>214</v>
      </c>
      <c r="C284" s="53" t="s">
        <v>243</v>
      </c>
      <c r="D284" s="51" t="s">
        <v>154</v>
      </c>
      <c r="E284" s="53">
        <v>65</v>
      </c>
      <c r="F284" s="53">
        <v>25</v>
      </c>
      <c r="G284" s="53">
        <v>44</v>
      </c>
      <c r="H284" s="53">
        <v>29</v>
      </c>
      <c r="I284" s="53">
        <v>25</v>
      </c>
      <c r="J284" s="53">
        <v>9</v>
      </c>
      <c r="K284" s="53">
        <v>197</v>
      </c>
      <c r="L284" s="45">
        <v>319350</v>
      </c>
      <c r="M284" s="45">
        <v>163183</v>
      </c>
      <c r="N284" s="45">
        <v>156167</v>
      </c>
      <c r="O284" s="57">
        <v>20.353843745107248</v>
      </c>
      <c r="P284" s="57">
        <v>7.8284014404258651</v>
      </c>
      <c r="Q284" s="57">
        <v>13.777986535149523</v>
      </c>
      <c r="R284" s="57">
        <v>9.0809456708940033</v>
      </c>
      <c r="S284" s="57">
        <v>7.8284014404258651</v>
      </c>
      <c r="T284" s="57">
        <v>2.8182245185533112</v>
      </c>
      <c r="U284" s="57">
        <v>61.687803350555818</v>
      </c>
    </row>
    <row r="285" spans="1:21">
      <c r="A285" s="50" t="s">
        <v>750</v>
      </c>
      <c r="B285" s="51" t="s">
        <v>214</v>
      </c>
      <c r="C285" s="53" t="s">
        <v>243</v>
      </c>
      <c r="D285" s="51" t="s">
        <v>98</v>
      </c>
      <c r="E285" s="53">
        <v>32</v>
      </c>
      <c r="F285" s="53">
        <v>28</v>
      </c>
      <c r="G285" s="53">
        <v>73</v>
      </c>
      <c r="H285" s="53">
        <v>80</v>
      </c>
      <c r="I285" s="53">
        <v>45</v>
      </c>
      <c r="J285" s="53">
        <v>31</v>
      </c>
      <c r="K285" s="53">
        <v>289</v>
      </c>
      <c r="L285" s="45">
        <v>319350</v>
      </c>
      <c r="M285" s="45">
        <v>163183</v>
      </c>
      <c r="N285" s="45">
        <v>156167</v>
      </c>
      <c r="O285" s="57">
        <v>10.020353843745108</v>
      </c>
      <c r="P285" s="57">
        <v>8.7678096132769685</v>
      </c>
      <c r="Q285" s="57">
        <v>22.858932206043526</v>
      </c>
      <c r="R285" s="57">
        <v>25.050884609362772</v>
      </c>
      <c r="S285" s="57">
        <v>14.091122592766556</v>
      </c>
      <c r="T285" s="57">
        <v>9.7072177861280728</v>
      </c>
      <c r="U285" s="57">
        <v>90.496320651323003</v>
      </c>
    </row>
    <row r="286" spans="1:21">
      <c r="A286" s="50" t="s">
        <v>751</v>
      </c>
      <c r="B286" s="51" t="s">
        <v>214</v>
      </c>
      <c r="C286" s="53" t="s">
        <v>243</v>
      </c>
      <c r="D286" s="51" t="s">
        <v>301</v>
      </c>
      <c r="E286" s="53">
        <v>12</v>
      </c>
      <c r="F286" s="53">
        <v>16</v>
      </c>
      <c r="G286" s="53">
        <v>15</v>
      </c>
      <c r="H286" s="53">
        <v>6</v>
      </c>
      <c r="I286" s="53">
        <v>5</v>
      </c>
      <c r="J286" s="53">
        <v>5</v>
      </c>
      <c r="K286" s="53">
        <v>59</v>
      </c>
      <c r="L286" s="45">
        <v>319350</v>
      </c>
      <c r="M286" s="45">
        <v>163183</v>
      </c>
      <c r="N286" s="45">
        <v>156167</v>
      </c>
      <c r="O286" s="57">
        <v>3.7576326914044156</v>
      </c>
      <c r="P286" s="57">
        <v>5.0101769218725538</v>
      </c>
      <c r="Q286" s="57">
        <v>4.697040864255519</v>
      </c>
      <c r="R286" s="57">
        <v>1.8788163457022078</v>
      </c>
      <c r="S286" s="57">
        <v>1.5656802880851732</v>
      </c>
      <c r="T286" s="57">
        <v>1.5656802880851732</v>
      </c>
      <c r="U286" s="57">
        <v>18.475027399405043</v>
      </c>
    </row>
    <row r="287" spans="1:21">
      <c r="A287" s="50" t="s">
        <v>752</v>
      </c>
      <c r="B287" s="51" t="s">
        <v>214</v>
      </c>
      <c r="C287" s="53" t="s">
        <v>243</v>
      </c>
      <c r="D287" s="51" t="s">
        <v>303</v>
      </c>
      <c r="E287" s="53">
        <v>26</v>
      </c>
      <c r="F287" s="53">
        <v>23</v>
      </c>
      <c r="G287" s="53">
        <v>47</v>
      </c>
      <c r="H287" s="53">
        <v>61</v>
      </c>
      <c r="I287" s="53">
        <v>40</v>
      </c>
      <c r="J287" s="53">
        <v>24</v>
      </c>
      <c r="K287" s="53">
        <v>221</v>
      </c>
      <c r="L287" s="45">
        <v>319350</v>
      </c>
      <c r="M287" s="45">
        <v>163183</v>
      </c>
      <c r="N287" s="45">
        <v>156167</v>
      </c>
      <c r="O287" s="57">
        <v>8.1415374980428989</v>
      </c>
      <c r="P287" s="57">
        <v>7.2021293251917955</v>
      </c>
      <c r="Q287" s="57">
        <v>14.717394708000626</v>
      </c>
      <c r="R287" s="57">
        <v>19.101299514639109</v>
      </c>
      <c r="S287" s="57">
        <v>12.525442304681386</v>
      </c>
      <c r="T287" s="57">
        <v>7.5152653828088312</v>
      </c>
      <c r="U287" s="57">
        <v>69.203068733364645</v>
      </c>
    </row>
    <row r="288" spans="1:21">
      <c r="A288" s="50" t="s">
        <v>753</v>
      </c>
      <c r="B288" s="51" t="s">
        <v>214</v>
      </c>
      <c r="C288" s="53" t="s">
        <v>243</v>
      </c>
      <c r="D288" s="51" t="s">
        <v>127</v>
      </c>
      <c r="E288" s="53">
        <v>34</v>
      </c>
      <c r="F288" s="53">
        <v>12</v>
      </c>
      <c r="G288" s="53">
        <v>14</v>
      </c>
      <c r="H288" s="53">
        <v>10</v>
      </c>
      <c r="I288" s="53">
        <v>8</v>
      </c>
      <c r="J288" s="53">
        <v>0</v>
      </c>
      <c r="K288" s="53">
        <v>78</v>
      </c>
      <c r="L288" s="45">
        <v>319350</v>
      </c>
      <c r="M288" s="45">
        <v>163183</v>
      </c>
      <c r="N288" s="45">
        <v>156167</v>
      </c>
      <c r="O288" s="57">
        <v>10.646625958979177</v>
      </c>
      <c r="P288" s="57">
        <v>3.7576326914044156</v>
      </c>
      <c r="Q288" s="57">
        <v>4.3839048066384843</v>
      </c>
      <c r="R288" s="57">
        <v>3.1313605761703465</v>
      </c>
      <c r="S288" s="57">
        <v>2.5050884609362769</v>
      </c>
      <c r="T288" s="57" t="s">
        <v>297</v>
      </c>
      <c r="U288" s="57">
        <v>24.424612494128695</v>
      </c>
    </row>
    <row r="289" spans="1:21">
      <c r="A289" s="50" t="s">
        <v>754</v>
      </c>
      <c r="B289" s="51" t="s">
        <v>214</v>
      </c>
      <c r="C289" s="53" t="s">
        <v>243</v>
      </c>
      <c r="D289" s="51" t="s">
        <v>160</v>
      </c>
      <c r="E289" s="53">
        <v>12</v>
      </c>
      <c r="F289" s="53">
        <v>5</v>
      </c>
      <c r="G289" s="53">
        <v>5</v>
      </c>
      <c r="H289" s="53">
        <v>0</v>
      </c>
      <c r="I289" s="53">
        <v>0</v>
      </c>
      <c r="J289" s="53">
        <v>0</v>
      </c>
      <c r="K289" s="53">
        <v>22</v>
      </c>
      <c r="L289" s="45">
        <v>319350</v>
      </c>
      <c r="M289" s="45">
        <v>163183</v>
      </c>
      <c r="N289" s="45">
        <v>156167</v>
      </c>
      <c r="O289" s="57">
        <v>3.7576326914044156</v>
      </c>
      <c r="P289" s="57">
        <v>1.5656802880851732</v>
      </c>
      <c r="Q289" s="57">
        <v>1.5656802880851732</v>
      </c>
      <c r="R289" s="57" t="s">
        <v>297</v>
      </c>
      <c r="S289" s="57" t="s">
        <v>297</v>
      </c>
      <c r="T289" s="57" t="s">
        <v>297</v>
      </c>
      <c r="U289" s="57">
        <v>6.8889932675747616</v>
      </c>
    </row>
    <row r="290" spans="1:21">
      <c r="A290" s="50" t="s">
        <v>755</v>
      </c>
      <c r="B290" s="51" t="s">
        <v>214</v>
      </c>
      <c r="C290" s="53" t="s">
        <v>243</v>
      </c>
      <c r="D290" s="51" t="s">
        <v>163</v>
      </c>
      <c r="E290" s="53">
        <v>201</v>
      </c>
      <c r="F290" s="53">
        <v>168</v>
      </c>
      <c r="G290" s="53">
        <v>526</v>
      </c>
      <c r="H290" s="53">
        <v>490</v>
      </c>
      <c r="I290" s="53">
        <v>182</v>
      </c>
      <c r="J290" s="53">
        <v>32</v>
      </c>
      <c r="K290" s="53">
        <v>1599</v>
      </c>
      <c r="L290" s="45">
        <v>319350</v>
      </c>
      <c r="M290" s="45">
        <v>163183</v>
      </c>
      <c r="N290" s="45">
        <v>156167</v>
      </c>
      <c r="O290" s="57">
        <v>128.70836988608349</v>
      </c>
      <c r="P290" s="57">
        <v>107.57714497941306</v>
      </c>
      <c r="Q290" s="57">
        <v>336.81891820935277</v>
      </c>
      <c r="R290" s="57">
        <v>313.76667285662143</v>
      </c>
      <c r="S290" s="57">
        <v>116.54190706103081</v>
      </c>
      <c r="T290" s="57">
        <v>20.490884757983441</v>
      </c>
      <c r="U290" s="57">
        <v>1023.903897750485</v>
      </c>
    </row>
    <row r="291" spans="1:21">
      <c r="A291" s="50" t="s">
        <v>756</v>
      </c>
      <c r="B291" s="51" t="s">
        <v>214</v>
      </c>
      <c r="C291" s="53" t="s">
        <v>243</v>
      </c>
      <c r="D291" s="51" t="s">
        <v>141</v>
      </c>
      <c r="E291" s="53">
        <v>14</v>
      </c>
      <c r="F291" s="53">
        <v>9</v>
      </c>
      <c r="G291" s="53">
        <v>9</v>
      </c>
      <c r="H291" s="53">
        <v>15</v>
      </c>
      <c r="I291" s="53">
        <v>13</v>
      </c>
      <c r="J291" s="53">
        <v>5</v>
      </c>
      <c r="K291" s="53">
        <v>65</v>
      </c>
      <c r="L291" s="45">
        <v>319350</v>
      </c>
      <c r="M291" s="45">
        <v>163183</v>
      </c>
      <c r="N291" s="45">
        <v>156167</v>
      </c>
      <c r="O291" s="57">
        <v>4.3839048066384843</v>
      </c>
      <c r="P291" s="57">
        <v>2.8182245185533112</v>
      </c>
      <c r="Q291" s="57">
        <v>2.8182245185533112</v>
      </c>
      <c r="R291" s="57">
        <v>4.697040864255519</v>
      </c>
      <c r="S291" s="57">
        <v>4.0707687490214495</v>
      </c>
      <c r="T291" s="57">
        <v>1.5656802880851732</v>
      </c>
      <c r="U291" s="57">
        <v>20.353843745107248</v>
      </c>
    </row>
    <row r="292" spans="1:21">
      <c r="A292" s="50" t="s">
        <v>757</v>
      </c>
      <c r="B292" s="51" t="s">
        <v>219</v>
      </c>
      <c r="C292" s="53" t="s">
        <v>245</v>
      </c>
      <c r="D292" s="51" t="s">
        <v>59</v>
      </c>
      <c r="E292" s="53">
        <v>28</v>
      </c>
      <c r="F292" s="53">
        <v>20</v>
      </c>
      <c r="G292" s="53">
        <v>50</v>
      </c>
      <c r="H292" s="53">
        <v>53</v>
      </c>
      <c r="I292" s="53">
        <v>23</v>
      </c>
      <c r="J292" s="53">
        <v>12</v>
      </c>
      <c r="K292" s="53">
        <v>186</v>
      </c>
      <c r="L292" s="45">
        <v>570900</v>
      </c>
      <c r="M292" s="45">
        <v>295551</v>
      </c>
      <c r="N292" s="45">
        <v>275349</v>
      </c>
      <c r="O292" s="57">
        <v>4.904536696444211</v>
      </c>
      <c r="P292" s="57">
        <v>3.5032404974601508</v>
      </c>
      <c r="Q292" s="57">
        <v>8.758101243650378</v>
      </c>
      <c r="R292" s="57">
        <v>9.2835873182693991</v>
      </c>
      <c r="S292" s="57">
        <v>4.0287265720791732</v>
      </c>
      <c r="T292" s="57">
        <v>2.1019442984760901</v>
      </c>
      <c r="U292" s="57">
        <v>32.580136626379399</v>
      </c>
    </row>
    <row r="293" spans="1:21">
      <c r="A293" s="50" t="s">
        <v>758</v>
      </c>
      <c r="B293" s="51" t="s">
        <v>219</v>
      </c>
      <c r="C293" s="53" t="s">
        <v>245</v>
      </c>
      <c r="D293" s="51" t="s">
        <v>63</v>
      </c>
      <c r="E293" s="53">
        <v>152</v>
      </c>
      <c r="F293" s="53">
        <v>116</v>
      </c>
      <c r="G293" s="53">
        <v>248</v>
      </c>
      <c r="H293" s="53">
        <v>235</v>
      </c>
      <c r="I293" s="53">
        <v>149</v>
      </c>
      <c r="J293" s="53">
        <v>76</v>
      </c>
      <c r="K293" s="53">
        <v>976</v>
      </c>
      <c r="L293" s="45">
        <v>570900</v>
      </c>
      <c r="M293" s="45">
        <v>295551</v>
      </c>
      <c r="N293" s="45">
        <v>275349</v>
      </c>
      <c r="O293" s="57">
        <v>26.624627780697143</v>
      </c>
      <c r="P293" s="57">
        <v>20.318794885268876</v>
      </c>
      <c r="Q293" s="57">
        <v>43.440182168505871</v>
      </c>
      <c r="R293" s="57">
        <v>41.163075845156769</v>
      </c>
      <c r="S293" s="57">
        <v>26.099141706078122</v>
      </c>
      <c r="T293" s="57">
        <v>13.312313890348571</v>
      </c>
      <c r="U293" s="57">
        <v>170.95813627605534</v>
      </c>
    </row>
    <row r="294" spans="1:21">
      <c r="A294" s="50" t="s">
        <v>759</v>
      </c>
      <c r="B294" s="51" t="s">
        <v>219</v>
      </c>
      <c r="C294" s="53" t="s">
        <v>245</v>
      </c>
      <c r="D294" s="51" t="s">
        <v>311</v>
      </c>
      <c r="E294" s="53">
        <v>24</v>
      </c>
      <c r="F294" s="53">
        <v>22</v>
      </c>
      <c r="G294" s="53">
        <v>42</v>
      </c>
      <c r="H294" s="53">
        <v>64</v>
      </c>
      <c r="I294" s="53">
        <v>40</v>
      </c>
      <c r="J294" s="53">
        <v>13</v>
      </c>
      <c r="K294" s="53">
        <v>205</v>
      </c>
      <c r="L294" s="45">
        <v>570900</v>
      </c>
      <c r="M294" s="45">
        <v>295551</v>
      </c>
      <c r="N294" s="45">
        <v>275349</v>
      </c>
      <c r="O294" s="57">
        <v>4.2038885969521802</v>
      </c>
      <c r="P294" s="57">
        <v>3.8535645472061661</v>
      </c>
      <c r="Q294" s="57">
        <v>7.3568050446663165</v>
      </c>
      <c r="R294" s="57">
        <v>11.210369591872482</v>
      </c>
      <c r="S294" s="57">
        <v>7.0064809949203015</v>
      </c>
      <c r="T294" s="57">
        <v>2.277106323349098</v>
      </c>
      <c r="U294" s="57">
        <v>35.908215098966544</v>
      </c>
    </row>
    <row r="295" spans="1:21">
      <c r="A295" s="50" t="s">
        <v>760</v>
      </c>
      <c r="B295" s="51" t="s">
        <v>219</v>
      </c>
      <c r="C295" s="53" t="s">
        <v>245</v>
      </c>
      <c r="D295" s="51" t="s">
        <v>200</v>
      </c>
      <c r="E295" s="53">
        <v>21</v>
      </c>
      <c r="F295" s="53">
        <v>10</v>
      </c>
      <c r="G295" s="53">
        <v>29</v>
      </c>
      <c r="H295" s="53">
        <v>53</v>
      </c>
      <c r="I295" s="53">
        <v>40</v>
      </c>
      <c r="J295" s="53">
        <v>32</v>
      </c>
      <c r="K295" s="53">
        <v>185</v>
      </c>
      <c r="L295" s="45">
        <v>570900</v>
      </c>
      <c r="M295" s="45">
        <v>295551</v>
      </c>
      <c r="N295" s="45">
        <v>275349</v>
      </c>
      <c r="O295" s="57">
        <v>3.6784025223331582</v>
      </c>
      <c r="P295" s="57">
        <v>1.7516202487300754</v>
      </c>
      <c r="Q295" s="57">
        <v>5.0796987213172189</v>
      </c>
      <c r="R295" s="57">
        <v>9.2835873182693991</v>
      </c>
      <c r="S295" s="57">
        <v>7.0064809949203015</v>
      </c>
      <c r="T295" s="57">
        <v>5.6051847959362409</v>
      </c>
      <c r="U295" s="57">
        <v>32.404974601506396</v>
      </c>
    </row>
    <row r="296" spans="1:21">
      <c r="A296" s="50" t="s">
        <v>761</v>
      </c>
      <c r="B296" s="51" t="s">
        <v>219</v>
      </c>
      <c r="C296" s="53" t="s">
        <v>245</v>
      </c>
      <c r="D296" s="51" t="s">
        <v>53</v>
      </c>
      <c r="E296" s="53">
        <v>396</v>
      </c>
      <c r="F296" s="53">
        <v>357</v>
      </c>
      <c r="G296" s="53">
        <v>939</v>
      </c>
      <c r="H296" s="53">
        <v>1201</v>
      </c>
      <c r="I296" s="53">
        <v>890</v>
      </c>
      <c r="J296" s="53">
        <v>524</v>
      </c>
      <c r="K296" s="53">
        <v>4307</v>
      </c>
      <c r="L296" s="45">
        <v>570900</v>
      </c>
      <c r="M296" s="45">
        <v>295551</v>
      </c>
      <c r="N296" s="45">
        <v>275349</v>
      </c>
      <c r="O296" s="57">
        <v>133.98702761959865</v>
      </c>
      <c r="P296" s="57">
        <v>120.79133550554725</v>
      </c>
      <c r="Q296" s="57">
        <v>317.71166397677558</v>
      </c>
      <c r="R296" s="57">
        <v>406.3596468968131</v>
      </c>
      <c r="S296" s="57">
        <v>301.13246106424953</v>
      </c>
      <c r="T296" s="57">
        <v>177.29596584007498</v>
      </c>
      <c r="U296" s="57">
        <v>1457.2781009030591</v>
      </c>
    </row>
    <row r="297" spans="1:21">
      <c r="A297" s="50" t="s">
        <v>762</v>
      </c>
      <c r="B297" s="51" t="s">
        <v>219</v>
      </c>
      <c r="C297" s="53" t="s">
        <v>245</v>
      </c>
      <c r="D297" s="51" t="s">
        <v>68</v>
      </c>
      <c r="E297" s="53">
        <v>37</v>
      </c>
      <c r="F297" s="53">
        <v>40</v>
      </c>
      <c r="G297" s="53">
        <v>66</v>
      </c>
      <c r="H297" s="53">
        <v>87</v>
      </c>
      <c r="I297" s="53">
        <v>94</v>
      </c>
      <c r="J297" s="53">
        <v>62</v>
      </c>
      <c r="K297" s="53">
        <v>386</v>
      </c>
      <c r="L297" s="45">
        <v>570900</v>
      </c>
      <c r="M297" s="45">
        <v>295551</v>
      </c>
      <c r="N297" s="45">
        <v>275349</v>
      </c>
      <c r="O297" s="57">
        <v>12.518989954356439</v>
      </c>
      <c r="P297" s="57">
        <v>13.534043193898853</v>
      </c>
      <c r="Q297" s="57">
        <v>22.331171269933108</v>
      </c>
      <c r="R297" s="57">
        <v>29.436543946730005</v>
      </c>
      <c r="S297" s="57">
        <v>31.805001505662304</v>
      </c>
      <c r="T297" s="57">
        <v>20.977766950543224</v>
      </c>
      <c r="U297" s="57">
        <v>130.60351682112392</v>
      </c>
    </row>
    <row r="298" spans="1:21">
      <c r="A298" s="50" t="s">
        <v>763</v>
      </c>
      <c r="B298" s="51" t="s">
        <v>219</v>
      </c>
      <c r="C298" s="53" t="s">
        <v>245</v>
      </c>
      <c r="D298" s="51" t="s">
        <v>292</v>
      </c>
      <c r="E298" s="53">
        <v>0</v>
      </c>
      <c r="F298" s="53">
        <v>5</v>
      </c>
      <c r="G298" s="53">
        <v>13</v>
      </c>
      <c r="H298" s="53">
        <v>21</v>
      </c>
      <c r="I298" s="53">
        <v>14</v>
      </c>
      <c r="J298" s="53">
        <v>13</v>
      </c>
      <c r="K298" s="53">
        <v>66</v>
      </c>
      <c r="L298" s="45">
        <v>570900</v>
      </c>
      <c r="M298" s="45">
        <v>295551</v>
      </c>
      <c r="N298" s="45">
        <v>275349</v>
      </c>
      <c r="O298" s="57" t="s">
        <v>297</v>
      </c>
      <c r="P298" s="57">
        <v>0.87581012436503769</v>
      </c>
      <c r="Q298" s="57">
        <v>2.277106323349098</v>
      </c>
      <c r="R298" s="57">
        <v>3.6784025223331582</v>
      </c>
      <c r="S298" s="57">
        <v>2.4522683482221055</v>
      </c>
      <c r="T298" s="57">
        <v>2.277106323349098</v>
      </c>
      <c r="U298" s="57">
        <v>11.560693641618498</v>
      </c>
    </row>
    <row r="299" spans="1:21">
      <c r="A299" s="50" t="s">
        <v>764</v>
      </c>
      <c r="B299" s="51" t="s">
        <v>219</v>
      </c>
      <c r="C299" s="53" t="s">
        <v>245</v>
      </c>
      <c r="D299" s="51" t="s">
        <v>201</v>
      </c>
      <c r="E299" s="53">
        <v>30</v>
      </c>
      <c r="F299" s="53">
        <v>34</v>
      </c>
      <c r="G299" s="53">
        <v>43</v>
      </c>
      <c r="H299" s="53">
        <v>34</v>
      </c>
      <c r="I299" s="53">
        <v>29</v>
      </c>
      <c r="J299" s="53">
        <v>12</v>
      </c>
      <c r="K299" s="53">
        <v>182</v>
      </c>
      <c r="L299" s="45">
        <v>570900</v>
      </c>
      <c r="M299" s="45">
        <v>295551</v>
      </c>
      <c r="N299" s="45">
        <v>275349</v>
      </c>
      <c r="O299" s="57">
        <v>5.2548607461902259</v>
      </c>
      <c r="P299" s="57">
        <v>5.9555088456822567</v>
      </c>
      <c r="Q299" s="57">
        <v>7.5319670695393244</v>
      </c>
      <c r="R299" s="57">
        <v>5.9555088456822567</v>
      </c>
      <c r="S299" s="57">
        <v>5.0796987213172189</v>
      </c>
      <c r="T299" s="57">
        <v>2.1019442984760901</v>
      </c>
      <c r="U299" s="57">
        <v>31.879488526887375</v>
      </c>
    </row>
    <row r="300" spans="1:21">
      <c r="A300" s="50" t="s">
        <v>765</v>
      </c>
      <c r="B300" s="51" t="s">
        <v>219</v>
      </c>
      <c r="C300" s="53" t="s">
        <v>245</v>
      </c>
      <c r="D300" s="51" t="s">
        <v>150</v>
      </c>
      <c r="E300" s="53">
        <v>7</v>
      </c>
      <c r="F300" s="53">
        <v>5</v>
      </c>
      <c r="G300" s="53">
        <v>0</v>
      </c>
      <c r="H300" s="53">
        <v>6</v>
      </c>
      <c r="I300" s="53">
        <v>7</v>
      </c>
      <c r="J300" s="53">
        <v>0</v>
      </c>
      <c r="K300" s="53">
        <v>25</v>
      </c>
      <c r="L300" s="45">
        <v>570900</v>
      </c>
      <c r="M300" s="45">
        <v>295551</v>
      </c>
      <c r="N300" s="45">
        <v>275349</v>
      </c>
      <c r="O300" s="57">
        <v>1.2261341741110527</v>
      </c>
      <c r="P300" s="57">
        <v>0.87581012436503769</v>
      </c>
      <c r="Q300" s="57" t="s">
        <v>297</v>
      </c>
      <c r="R300" s="57">
        <v>1.0509721492380451</v>
      </c>
      <c r="S300" s="57">
        <v>1.2261341741110527</v>
      </c>
      <c r="T300" s="57" t="s">
        <v>297</v>
      </c>
      <c r="U300" s="57">
        <v>4.379050621825189</v>
      </c>
    </row>
    <row r="301" spans="1:21">
      <c r="A301" s="50" t="s">
        <v>766</v>
      </c>
      <c r="B301" s="51" t="s">
        <v>219</v>
      </c>
      <c r="C301" s="53" t="s">
        <v>245</v>
      </c>
      <c r="D301" s="51" t="s">
        <v>94</v>
      </c>
      <c r="E301" s="52">
        <v>5</v>
      </c>
      <c r="F301" s="52">
        <v>11</v>
      </c>
      <c r="G301" s="52">
        <v>16</v>
      </c>
      <c r="H301" s="52">
        <v>23</v>
      </c>
      <c r="I301" s="52">
        <v>10</v>
      </c>
      <c r="J301" s="52">
        <v>9</v>
      </c>
      <c r="K301" s="52">
        <v>74</v>
      </c>
      <c r="L301" s="45">
        <v>570900</v>
      </c>
      <c r="M301" s="45">
        <v>295551</v>
      </c>
      <c r="N301" s="45">
        <v>275349</v>
      </c>
      <c r="O301" s="57">
        <v>0.87581012436503769</v>
      </c>
      <c r="P301" s="57">
        <v>1.9267822736030831</v>
      </c>
      <c r="Q301" s="57">
        <v>2.8025923979681204</v>
      </c>
      <c r="R301" s="57">
        <v>4.0287265720791732</v>
      </c>
      <c r="S301" s="57">
        <v>1.7516202487300754</v>
      </c>
      <c r="T301" s="57">
        <v>1.5764582238570677</v>
      </c>
      <c r="U301" s="57">
        <v>12.961989840602557</v>
      </c>
    </row>
    <row r="302" spans="1:21">
      <c r="A302" s="50" t="s">
        <v>767</v>
      </c>
      <c r="B302" s="51" t="s">
        <v>219</v>
      </c>
      <c r="C302" s="53" t="s">
        <v>245</v>
      </c>
      <c r="D302" s="51" t="s">
        <v>153</v>
      </c>
      <c r="E302" s="52">
        <v>5</v>
      </c>
      <c r="F302" s="52">
        <v>0</v>
      </c>
      <c r="G302" s="52">
        <v>5</v>
      </c>
      <c r="H302" s="52">
        <v>5</v>
      </c>
      <c r="I302" s="52">
        <v>0</v>
      </c>
      <c r="J302" s="52">
        <v>0</v>
      </c>
      <c r="K302" s="52">
        <v>15</v>
      </c>
      <c r="L302" s="45">
        <v>570900</v>
      </c>
      <c r="M302" s="45">
        <v>295551</v>
      </c>
      <c r="N302" s="45">
        <v>275349</v>
      </c>
      <c r="O302" s="57">
        <v>0.87581012436503769</v>
      </c>
      <c r="P302" s="57" t="s">
        <v>297</v>
      </c>
      <c r="Q302" s="57">
        <v>0.87581012436503769</v>
      </c>
      <c r="R302" s="57">
        <v>0.87581012436503769</v>
      </c>
      <c r="S302" s="57" t="s">
        <v>297</v>
      </c>
      <c r="T302" s="57" t="s">
        <v>297</v>
      </c>
      <c r="U302" s="57">
        <v>2.627430373095113</v>
      </c>
    </row>
    <row r="303" spans="1:21">
      <c r="A303" s="50" t="s">
        <v>768</v>
      </c>
      <c r="B303" s="51" t="s">
        <v>219</v>
      </c>
      <c r="C303" s="53" t="s">
        <v>245</v>
      </c>
      <c r="D303" s="51" t="s">
        <v>154</v>
      </c>
      <c r="E303" s="52">
        <v>136</v>
      </c>
      <c r="F303" s="52">
        <v>79</v>
      </c>
      <c r="G303" s="52">
        <v>94</v>
      </c>
      <c r="H303" s="52">
        <v>59</v>
      </c>
      <c r="I303" s="52">
        <v>28</v>
      </c>
      <c r="J303" s="52">
        <v>12</v>
      </c>
      <c r="K303" s="52">
        <v>408</v>
      </c>
      <c r="L303" s="45">
        <v>570900</v>
      </c>
      <c r="M303" s="45">
        <v>295551</v>
      </c>
      <c r="N303" s="45">
        <v>275349</v>
      </c>
      <c r="O303" s="57">
        <v>23.822035382729027</v>
      </c>
      <c r="P303" s="57">
        <v>13.837799964967594</v>
      </c>
      <c r="Q303" s="57">
        <v>16.46523033806271</v>
      </c>
      <c r="R303" s="57">
        <v>10.334559467507445</v>
      </c>
      <c r="S303" s="57">
        <v>4.904536696444211</v>
      </c>
      <c r="T303" s="57">
        <v>2.1019442984760901</v>
      </c>
      <c r="U303" s="57">
        <v>71.466106148187066</v>
      </c>
    </row>
    <row r="304" spans="1:21">
      <c r="A304" s="50" t="s">
        <v>769</v>
      </c>
      <c r="B304" s="51" t="s">
        <v>219</v>
      </c>
      <c r="C304" s="53" t="s">
        <v>245</v>
      </c>
      <c r="D304" s="51" t="s">
        <v>98</v>
      </c>
      <c r="E304" s="52">
        <v>76</v>
      </c>
      <c r="F304" s="52">
        <v>67</v>
      </c>
      <c r="G304" s="52">
        <v>160</v>
      </c>
      <c r="H304" s="52">
        <v>168</v>
      </c>
      <c r="I304" s="52">
        <v>113</v>
      </c>
      <c r="J304" s="52">
        <v>64</v>
      </c>
      <c r="K304" s="52">
        <v>648</v>
      </c>
      <c r="L304" s="45">
        <v>570900</v>
      </c>
      <c r="M304" s="45">
        <v>295551</v>
      </c>
      <c r="N304" s="45">
        <v>275349</v>
      </c>
      <c r="O304" s="57">
        <v>13.312313890348571</v>
      </c>
      <c r="P304" s="57">
        <v>11.735855666491505</v>
      </c>
      <c r="Q304" s="57">
        <v>28.025923979681206</v>
      </c>
      <c r="R304" s="57">
        <v>29.427220178665266</v>
      </c>
      <c r="S304" s="57">
        <v>19.793308810649851</v>
      </c>
      <c r="T304" s="57">
        <v>11.210369591872482</v>
      </c>
      <c r="U304" s="57">
        <v>113.50499211770888</v>
      </c>
    </row>
    <row r="305" spans="1:21">
      <c r="A305" s="50" t="s">
        <v>770</v>
      </c>
      <c r="B305" s="51" t="s">
        <v>219</v>
      </c>
      <c r="C305" s="53" t="s">
        <v>245</v>
      </c>
      <c r="D305" s="51" t="s">
        <v>301</v>
      </c>
      <c r="E305" s="52">
        <v>18</v>
      </c>
      <c r="F305" s="52">
        <v>12</v>
      </c>
      <c r="G305" s="52">
        <v>19</v>
      </c>
      <c r="H305" s="52">
        <v>12</v>
      </c>
      <c r="I305" s="52">
        <v>8</v>
      </c>
      <c r="J305" s="52">
        <v>0</v>
      </c>
      <c r="K305" s="52">
        <v>69</v>
      </c>
      <c r="L305" s="45">
        <v>570900</v>
      </c>
      <c r="M305" s="45">
        <v>295551</v>
      </c>
      <c r="N305" s="45">
        <v>275349</v>
      </c>
      <c r="O305" s="57">
        <v>3.1529164477141354</v>
      </c>
      <c r="P305" s="57">
        <v>2.1019442984760901</v>
      </c>
      <c r="Q305" s="57">
        <v>3.3280784725871428</v>
      </c>
      <c r="R305" s="57">
        <v>2.1019442984760901</v>
      </c>
      <c r="S305" s="57">
        <v>1.4012961989840602</v>
      </c>
      <c r="T305" s="57" t="s">
        <v>297</v>
      </c>
      <c r="U305" s="57">
        <v>12.086179716237519</v>
      </c>
    </row>
    <row r="306" spans="1:21">
      <c r="A306" s="50" t="s">
        <v>771</v>
      </c>
      <c r="B306" s="51" t="s">
        <v>219</v>
      </c>
      <c r="C306" s="53" t="s">
        <v>245</v>
      </c>
      <c r="D306" s="51" t="s">
        <v>303</v>
      </c>
      <c r="E306" s="52">
        <v>55</v>
      </c>
      <c r="F306" s="52">
        <v>31</v>
      </c>
      <c r="G306" s="52">
        <v>94</v>
      </c>
      <c r="H306" s="52">
        <v>89</v>
      </c>
      <c r="I306" s="52">
        <v>54</v>
      </c>
      <c r="J306" s="52">
        <v>27</v>
      </c>
      <c r="K306" s="52">
        <v>350</v>
      </c>
      <c r="L306" s="45">
        <v>570900</v>
      </c>
      <c r="M306" s="45">
        <v>295551</v>
      </c>
      <c r="N306" s="45">
        <v>275349</v>
      </c>
      <c r="O306" s="57">
        <v>9.6339113680154149</v>
      </c>
      <c r="P306" s="57">
        <v>5.4300227710632338</v>
      </c>
      <c r="Q306" s="57">
        <v>16.46523033806271</v>
      </c>
      <c r="R306" s="57">
        <v>15.589420213697672</v>
      </c>
      <c r="S306" s="57">
        <v>9.4587493431424061</v>
      </c>
      <c r="T306" s="57">
        <v>4.7293746715712031</v>
      </c>
      <c r="U306" s="57">
        <v>61.30670870555263</v>
      </c>
    </row>
    <row r="307" spans="1:21">
      <c r="A307" s="50" t="s">
        <v>772</v>
      </c>
      <c r="B307" s="51" t="s">
        <v>219</v>
      </c>
      <c r="C307" s="53" t="s">
        <v>245</v>
      </c>
      <c r="D307" s="51" t="s">
        <v>127</v>
      </c>
      <c r="E307" s="53">
        <v>15</v>
      </c>
      <c r="F307" s="53">
        <v>5</v>
      </c>
      <c r="G307" s="53">
        <v>9</v>
      </c>
      <c r="H307" s="53">
        <v>9</v>
      </c>
      <c r="I307" s="53">
        <v>5</v>
      </c>
      <c r="J307" s="53">
        <v>5</v>
      </c>
      <c r="K307" s="53">
        <v>48</v>
      </c>
      <c r="L307" s="45">
        <v>570900</v>
      </c>
      <c r="M307" s="45">
        <v>295551</v>
      </c>
      <c r="N307" s="45">
        <v>275349</v>
      </c>
      <c r="O307" s="57">
        <v>2.627430373095113</v>
      </c>
      <c r="P307" s="57">
        <v>0.87581012436503769</v>
      </c>
      <c r="Q307" s="57">
        <v>1.5764582238570677</v>
      </c>
      <c r="R307" s="57">
        <v>1.5764582238570677</v>
      </c>
      <c r="S307" s="57">
        <v>0.87581012436503769</v>
      </c>
      <c r="T307" s="57">
        <v>0.87581012436503769</v>
      </c>
      <c r="U307" s="57">
        <v>8.4077771939043604</v>
      </c>
    </row>
    <row r="308" spans="1:21">
      <c r="A308" s="50" t="s">
        <v>773</v>
      </c>
      <c r="B308" s="51" t="s">
        <v>219</v>
      </c>
      <c r="C308" s="53" t="s">
        <v>245</v>
      </c>
      <c r="D308" s="51" t="s">
        <v>131</v>
      </c>
      <c r="E308" s="53">
        <v>39</v>
      </c>
      <c r="F308" s="53">
        <v>48</v>
      </c>
      <c r="G308" s="53">
        <v>83</v>
      </c>
      <c r="H308" s="53">
        <v>87</v>
      </c>
      <c r="I308" s="53">
        <v>74</v>
      </c>
      <c r="J308" s="53">
        <v>30</v>
      </c>
      <c r="K308" s="53">
        <v>361</v>
      </c>
      <c r="L308" s="45">
        <v>570900</v>
      </c>
      <c r="M308" s="45">
        <v>295551</v>
      </c>
      <c r="N308" s="45">
        <v>275349</v>
      </c>
      <c r="O308" s="57">
        <v>13.195692114051383</v>
      </c>
      <c r="P308" s="57">
        <v>16.240851832678622</v>
      </c>
      <c r="Q308" s="57">
        <v>28.08313962734012</v>
      </c>
      <c r="R308" s="57">
        <v>29.436543946730005</v>
      </c>
      <c r="S308" s="57">
        <v>25.037979908712877</v>
      </c>
      <c r="T308" s="57">
        <v>10.15053239542414</v>
      </c>
      <c r="U308" s="57">
        <v>122.14473982493715</v>
      </c>
    </row>
    <row r="309" spans="1:21">
      <c r="A309" s="50" t="s">
        <v>774</v>
      </c>
      <c r="B309" s="51" t="s">
        <v>219</v>
      </c>
      <c r="C309" s="53" t="s">
        <v>245</v>
      </c>
      <c r="D309" s="51" t="s">
        <v>160</v>
      </c>
      <c r="E309" s="53">
        <v>15</v>
      </c>
      <c r="F309" s="53">
        <v>0</v>
      </c>
      <c r="G309" s="53">
        <v>5</v>
      </c>
      <c r="H309" s="53">
        <v>5</v>
      </c>
      <c r="I309" s="53">
        <v>5</v>
      </c>
      <c r="J309" s="53">
        <v>0</v>
      </c>
      <c r="K309" s="53">
        <v>30</v>
      </c>
      <c r="L309" s="45">
        <v>570900</v>
      </c>
      <c r="M309" s="45">
        <v>295551</v>
      </c>
      <c r="N309" s="45">
        <v>275349</v>
      </c>
      <c r="O309" s="57">
        <v>2.627430373095113</v>
      </c>
      <c r="P309" s="57" t="s">
        <v>297</v>
      </c>
      <c r="Q309" s="57">
        <v>0.87581012436503769</v>
      </c>
      <c r="R309" s="57">
        <v>0.87581012436503769</v>
      </c>
      <c r="S309" s="57">
        <v>0.87581012436503769</v>
      </c>
      <c r="T309" s="57" t="s">
        <v>297</v>
      </c>
      <c r="U309" s="57">
        <v>5.2548607461902259</v>
      </c>
    </row>
    <row r="310" spans="1:21">
      <c r="A310" s="50" t="s">
        <v>775</v>
      </c>
      <c r="B310" s="51" t="s">
        <v>219</v>
      </c>
      <c r="C310" s="53" t="s">
        <v>245</v>
      </c>
      <c r="D310" s="51" t="s">
        <v>141</v>
      </c>
      <c r="E310" s="53">
        <v>21</v>
      </c>
      <c r="F310" s="53">
        <v>10</v>
      </c>
      <c r="G310" s="53">
        <v>17</v>
      </c>
      <c r="H310" s="53">
        <v>20</v>
      </c>
      <c r="I310" s="53">
        <v>9</v>
      </c>
      <c r="J310" s="53">
        <v>7</v>
      </c>
      <c r="K310" s="53">
        <v>84</v>
      </c>
      <c r="L310" s="45">
        <v>570900</v>
      </c>
      <c r="M310" s="45">
        <v>295551</v>
      </c>
      <c r="N310" s="45">
        <v>275349</v>
      </c>
      <c r="O310" s="57">
        <v>3.6784025223331582</v>
      </c>
      <c r="P310" s="57">
        <v>1.7516202487300754</v>
      </c>
      <c r="Q310" s="57">
        <v>2.9777544228411283</v>
      </c>
      <c r="R310" s="57">
        <v>3.5032404974601508</v>
      </c>
      <c r="S310" s="57">
        <v>1.5764582238570677</v>
      </c>
      <c r="T310" s="57">
        <v>1.2261341741110527</v>
      </c>
      <c r="U310" s="57">
        <v>14.713610089332633</v>
      </c>
    </row>
    <row r="311" spans="1:21">
      <c r="A311" s="50" t="s">
        <v>776</v>
      </c>
      <c r="B311" s="51" t="s">
        <v>214</v>
      </c>
      <c r="C311" s="53" t="s">
        <v>245</v>
      </c>
      <c r="D311" s="51" t="s">
        <v>59</v>
      </c>
      <c r="E311" s="53">
        <v>28</v>
      </c>
      <c r="F311" s="53">
        <v>23</v>
      </c>
      <c r="G311" s="53">
        <v>44</v>
      </c>
      <c r="H311" s="53">
        <v>52</v>
      </c>
      <c r="I311" s="53">
        <v>30</v>
      </c>
      <c r="J311" s="53">
        <v>18</v>
      </c>
      <c r="K311" s="53">
        <v>195</v>
      </c>
      <c r="L311" s="45">
        <v>570900</v>
      </c>
      <c r="M311" s="45">
        <v>295551</v>
      </c>
      <c r="N311" s="45">
        <v>275349</v>
      </c>
      <c r="O311" s="57">
        <v>4.904536696444211</v>
      </c>
      <c r="P311" s="57">
        <v>4.0287265720791732</v>
      </c>
      <c r="Q311" s="57">
        <v>7.7071290944123323</v>
      </c>
      <c r="R311" s="57">
        <v>9.1084252933963921</v>
      </c>
      <c r="S311" s="57">
        <v>5.2548607461902259</v>
      </c>
      <c r="T311" s="57">
        <v>3.1529164477141354</v>
      </c>
      <c r="U311" s="57">
        <v>34.156594850236473</v>
      </c>
    </row>
    <row r="312" spans="1:21">
      <c r="A312" s="50" t="s">
        <v>777</v>
      </c>
      <c r="B312" s="51" t="s">
        <v>214</v>
      </c>
      <c r="C312" s="53" t="s">
        <v>245</v>
      </c>
      <c r="D312" s="51" t="s">
        <v>63</v>
      </c>
      <c r="E312" s="53">
        <v>219</v>
      </c>
      <c r="F312" s="53">
        <v>143</v>
      </c>
      <c r="G312" s="53">
        <v>297</v>
      </c>
      <c r="H312" s="53">
        <v>251</v>
      </c>
      <c r="I312" s="53">
        <v>173</v>
      </c>
      <c r="J312" s="53">
        <v>63</v>
      </c>
      <c r="K312" s="53">
        <v>1146</v>
      </c>
      <c r="L312" s="45">
        <v>570900</v>
      </c>
      <c r="M312" s="45">
        <v>295551</v>
      </c>
      <c r="N312" s="45">
        <v>275349</v>
      </c>
      <c r="O312" s="57">
        <v>38.360483447188649</v>
      </c>
      <c r="P312" s="57">
        <v>25.048169556840076</v>
      </c>
      <c r="Q312" s="57">
        <v>52.023121387283233</v>
      </c>
      <c r="R312" s="57">
        <v>43.965668243124888</v>
      </c>
      <c r="S312" s="57">
        <v>30.303030303030305</v>
      </c>
      <c r="T312" s="57">
        <v>11.035207566999475</v>
      </c>
      <c r="U312" s="57">
        <v>200.73568050446664</v>
      </c>
    </row>
    <row r="313" spans="1:21">
      <c r="A313" s="50" t="s">
        <v>778</v>
      </c>
      <c r="B313" s="51" t="s">
        <v>214</v>
      </c>
      <c r="C313" s="53" t="s">
        <v>245</v>
      </c>
      <c r="D313" s="51" t="s">
        <v>311</v>
      </c>
      <c r="E313" s="53">
        <v>73</v>
      </c>
      <c r="F313" s="53">
        <v>47</v>
      </c>
      <c r="G313" s="53">
        <v>114</v>
      </c>
      <c r="H313" s="53">
        <v>127</v>
      </c>
      <c r="I313" s="53">
        <v>91</v>
      </c>
      <c r="J313" s="53">
        <v>42</v>
      </c>
      <c r="K313" s="53">
        <v>494</v>
      </c>
      <c r="L313" s="45">
        <v>570900</v>
      </c>
      <c r="M313" s="45">
        <v>295551</v>
      </c>
      <c r="N313" s="45">
        <v>275349</v>
      </c>
      <c r="O313" s="57">
        <v>12.786827815729549</v>
      </c>
      <c r="P313" s="57">
        <v>8.2326151690313552</v>
      </c>
      <c r="Q313" s="57">
        <v>19.968470835522858</v>
      </c>
      <c r="R313" s="57">
        <v>22.245577158871956</v>
      </c>
      <c r="S313" s="57">
        <v>15.939744263443687</v>
      </c>
      <c r="T313" s="57">
        <v>7.3568050446663165</v>
      </c>
      <c r="U313" s="57">
        <v>86.53004028726572</v>
      </c>
    </row>
    <row r="314" spans="1:21">
      <c r="A314" s="50" t="s">
        <v>779</v>
      </c>
      <c r="B314" s="51" t="s">
        <v>214</v>
      </c>
      <c r="C314" s="53" t="s">
        <v>245</v>
      </c>
      <c r="D314" s="51" t="s">
        <v>200</v>
      </c>
      <c r="E314" s="53">
        <v>49</v>
      </c>
      <c r="F314" s="53">
        <v>22</v>
      </c>
      <c r="G314" s="53">
        <v>78</v>
      </c>
      <c r="H314" s="53">
        <v>130</v>
      </c>
      <c r="I314" s="53">
        <v>88</v>
      </c>
      <c r="J314" s="53">
        <v>62</v>
      </c>
      <c r="K314" s="53">
        <v>429</v>
      </c>
      <c r="L314" s="45">
        <v>570900</v>
      </c>
      <c r="M314" s="45">
        <v>295551</v>
      </c>
      <c r="N314" s="45">
        <v>275349</v>
      </c>
      <c r="O314" s="57">
        <v>8.5829392187773692</v>
      </c>
      <c r="P314" s="57">
        <v>3.8535645472061661</v>
      </c>
      <c r="Q314" s="57">
        <v>13.662637940094587</v>
      </c>
      <c r="R314" s="57">
        <v>22.771063233490981</v>
      </c>
      <c r="S314" s="57">
        <v>15.414258188824665</v>
      </c>
      <c r="T314" s="57">
        <v>10.860045542126468</v>
      </c>
      <c r="U314" s="57">
        <v>75.144508670520224</v>
      </c>
    </row>
    <row r="315" spans="1:21">
      <c r="A315" s="50" t="s">
        <v>780</v>
      </c>
      <c r="B315" s="51" t="s">
        <v>214</v>
      </c>
      <c r="C315" s="53" t="s">
        <v>245</v>
      </c>
      <c r="D315" s="51" t="s">
        <v>292</v>
      </c>
      <c r="E315" s="53">
        <v>10</v>
      </c>
      <c r="F315" s="53">
        <v>13</v>
      </c>
      <c r="G315" s="53">
        <v>25</v>
      </c>
      <c r="H315" s="53">
        <v>25</v>
      </c>
      <c r="I315" s="53">
        <v>31</v>
      </c>
      <c r="J315" s="53">
        <v>26</v>
      </c>
      <c r="K315" s="53">
        <v>130</v>
      </c>
      <c r="L315" s="45">
        <v>570900</v>
      </c>
      <c r="M315" s="45">
        <v>295551</v>
      </c>
      <c r="N315" s="45">
        <v>275349</v>
      </c>
      <c r="O315" s="57">
        <v>1.7516202487300754</v>
      </c>
      <c r="P315" s="57">
        <v>2.277106323349098</v>
      </c>
      <c r="Q315" s="57">
        <v>4.379050621825189</v>
      </c>
      <c r="R315" s="57">
        <v>4.379050621825189</v>
      </c>
      <c r="S315" s="57">
        <v>5.4300227710632338</v>
      </c>
      <c r="T315" s="57">
        <v>4.554212646698196</v>
      </c>
      <c r="U315" s="57">
        <v>22.771063233490981</v>
      </c>
    </row>
    <row r="316" spans="1:21">
      <c r="A316" s="50" t="s">
        <v>781</v>
      </c>
      <c r="B316" s="51" t="s">
        <v>214</v>
      </c>
      <c r="C316" s="53" t="s">
        <v>245</v>
      </c>
      <c r="D316" s="51" t="s">
        <v>201</v>
      </c>
      <c r="E316" s="53">
        <v>55</v>
      </c>
      <c r="F316" s="53">
        <v>26</v>
      </c>
      <c r="G316" s="53">
        <v>59</v>
      </c>
      <c r="H316" s="53">
        <v>50</v>
      </c>
      <c r="I316" s="53">
        <v>36</v>
      </c>
      <c r="J316" s="53">
        <v>25</v>
      </c>
      <c r="K316" s="53">
        <v>251</v>
      </c>
      <c r="L316" s="45">
        <v>570900</v>
      </c>
      <c r="M316" s="45">
        <v>295551</v>
      </c>
      <c r="N316" s="45">
        <v>275349</v>
      </c>
      <c r="O316" s="57">
        <v>9.6339113680154149</v>
      </c>
      <c r="P316" s="57">
        <v>4.554212646698196</v>
      </c>
      <c r="Q316" s="57">
        <v>10.334559467507445</v>
      </c>
      <c r="R316" s="57">
        <v>8.758101243650378</v>
      </c>
      <c r="S316" s="57">
        <v>6.3058328954282707</v>
      </c>
      <c r="T316" s="57">
        <v>4.379050621825189</v>
      </c>
      <c r="U316" s="57">
        <v>43.965668243124888</v>
      </c>
    </row>
    <row r="317" spans="1:21">
      <c r="A317" s="50" t="s">
        <v>782</v>
      </c>
      <c r="B317" s="51" t="s">
        <v>214</v>
      </c>
      <c r="C317" s="53" t="s">
        <v>245</v>
      </c>
      <c r="D317" s="51" t="s">
        <v>150</v>
      </c>
      <c r="E317" s="53">
        <v>6</v>
      </c>
      <c r="F317" s="53">
        <v>0</v>
      </c>
      <c r="G317" s="53">
        <v>6</v>
      </c>
      <c r="H317" s="53">
        <v>5</v>
      </c>
      <c r="I317" s="53">
        <v>6</v>
      </c>
      <c r="J317" s="53">
        <v>0</v>
      </c>
      <c r="K317" s="53">
        <v>23</v>
      </c>
      <c r="L317" s="45">
        <v>570900</v>
      </c>
      <c r="M317" s="45">
        <v>295551</v>
      </c>
      <c r="N317" s="45">
        <v>275349</v>
      </c>
      <c r="O317" s="57">
        <v>1.0509721492380451</v>
      </c>
      <c r="P317" s="57" t="s">
        <v>297</v>
      </c>
      <c r="Q317" s="57">
        <v>1.0509721492380451</v>
      </c>
      <c r="R317" s="57">
        <v>0.87581012436503769</v>
      </c>
      <c r="S317" s="57">
        <v>1.0509721492380451</v>
      </c>
      <c r="T317" s="57" t="s">
        <v>297</v>
      </c>
      <c r="U317" s="57">
        <v>4.0287265720791732</v>
      </c>
    </row>
    <row r="318" spans="1:21">
      <c r="A318" s="50" t="s">
        <v>783</v>
      </c>
      <c r="B318" s="51" t="s">
        <v>214</v>
      </c>
      <c r="C318" s="53" t="s">
        <v>245</v>
      </c>
      <c r="D318" s="51" t="s">
        <v>94</v>
      </c>
      <c r="E318" s="53">
        <v>13</v>
      </c>
      <c r="F318" s="53">
        <v>18</v>
      </c>
      <c r="G318" s="53">
        <v>24</v>
      </c>
      <c r="H318" s="53">
        <v>35</v>
      </c>
      <c r="I318" s="53">
        <v>22</v>
      </c>
      <c r="J318" s="53">
        <v>5</v>
      </c>
      <c r="K318" s="53">
        <v>117</v>
      </c>
      <c r="L318" s="45">
        <v>570900</v>
      </c>
      <c r="M318" s="45">
        <v>295551</v>
      </c>
      <c r="N318" s="45">
        <v>275349</v>
      </c>
      <c r="O318" s="57">
        <v>2.277106323349098</v>
      </c>
      <c r="P318" s="57">
        <v>3.1529164477141354</v>
      </c>
      <c r="Q318" s="57">
        <v>4.2038885969521802</v>
      </c>
      <c r="R318" s="57">
        <v>6.1306708705552628</v>
      </c>
      <c r="S318" s="57">
        <v>3.8535645472061661</v>
      </c>
      <c r="T318" s="57">
        <v>0.87581012436503769</v>
      </c>
      <c r="U318" s="57">
        <v>20.493956910141879</v>
      </c>
    </row>
    <row r="319" spans="1:21">
      <c r="A319" s="50" t="s">
        <v>784</v>
      </c>
      <c r="B319" s="51" t="s">
        <v>214</v>
      </c>
      <c r="C319" s="53" t="s">
        <v>245</v>
      </c>
      <c r="D319" s="51" t="s">
        <v>153</v>
      </c>
      <c r="E319" s="53">
        <v>10</v>
      </c>
      <c r="F319" s="53">
        <v>7</v>
      </c>
      <c r="G319" s="53">
        <v>7</v>
      </c>
      <c r="H319" s="53">
        <v>0</v>
      </c>
      <c r="I319" s="53">
        <v>5</v>
      </c>
      <c r="J319" s="53">
        <v>0</v>
      </c>
      <c r="K319" s="53">
        <v>29</v>
      </c>
      <c r="L319" s="45">
        <v>570900</v>
      </c>
      <c r="M319" s="45">
        <v>295551</v>
      </c>
      <c r="N319" s="45">
        <v>275349</v>
      </c>
      <c r="O319" s="57">
        <v>1.7516202487300754</v>
      </c>
      <c r="P319" s="57">
        <v>1.2261341741110527</v>
      </c>
      <c r="Q319" s="57">
        <v>1.2261341741110527</v>
      </c>
      <c r="R319" s="57" t="s">
        <v>297</v>
      </c>
      <c r="S319" s="57">
        <v>0.87581012436503769</v>
      </c>
      <c r="T319" s="57" t="s">
        <v>297</v>
      </c>
      <c r="U319" s="57">
        <v>5.0796987213172189</v>
      </c>
    </row>
    <row r="320" spans="1:21">
      <c r="A320" s="50" t="s">
        <v>785</v>
      </c>
      <c r="B320" s="51" t="s">
        <v>214</v>
      </c>
      <c r="C320" s="53" t="s">
        <v>245</v>
      </c>
      <c r="D320" s="51" t="s">
        <v>154</v>
      </c>
      <c r="E320" s="53">
        <v>153</v>
      </c>
      <c r="F320" s="53">
        <v>53</v>
      </c>
      <c r="G320" s="53">
        <v>90</v>
      </c>
      <c r="H320" s="53">
        <v>49</v>
      </c>
      <c r="I320" s="53">
        <v>30</v>
      </c>
      <c r="J320" s="53">
        <v>18</v>
      </c>
      <c r="K320" s="53">
        <v>393</v>
      </c>
      <c r="L320" s="45">
        <v>570900</v>
      </c>
      <c r="M320" s="45">
        <v>295551</v>
      </c>
      <c r="N320" s="45">
        <v>275349</v>
      </c>
      <c r="O320" s="57">
        <v>26.799789805570153</v>
      </c>
      <c r="P320" s="57">
        <v>9.2835873182693991</v>
      </c>
      <c r="Q320" s="57">
        <v>15.764582238570677</v>
      </c>
      <c r="R320" s="57">
        <v>8.5829392187773692</v>
      </c>
      <c r="S320" s="57">
        <v>5.2548607461902259</v>
      </c>
      <c r="T320" s="57">
        <v>3.1529164477141354</v>
      </c>
      <c r="U320" s="57">
        <v>68.838675775091957</v>
      </c>
    </row>
    <row r="321" spans="1:21">
      <c r="A321" s="50" t="s">
        <v>786</v>
      </c>
      <c r="B321" s="51" t="s">
        <v>214</v>
      </c>
      <c r="C321" s="53" t="s">
        <v>245</v>
      </c>
      <c r="D321" s="51" t="s">
        <v>98</v>
      </c>
      <c r="E321" s="53">
        <v>64</v>
      </c>
      <c r="F321" s="53">
        <v>42</v>
      </c>
      <c r="G321" s="53">
        <v>115</v>
      </c>
      <c r="H321" s="53">
        <v>108</v>
      </c>
      <c r="I321" s="53">
        <v>46</v>
      </c>
      <c r="J321" s="53">
        <v>33</v>
      </c>
      <c r="K321" s="53">
        <v>408</v>
      </c>
      <c r="L321" s="45">
        <v>570900</v>
      </c>
      <c r="M321" s="45">
        <v>295551</v>
      </c>
      <c r="N321" s="45">
        <v>275349</v>
      </c>
      <c r="O321" s="57">
        <v>11.210369591872482</v>
      </c>
      <c r="P321" s="57">
        <v>7.3568050446663165</v>
      </c>
      <c r="Q321" s="57">
        <v>20.143632860395869</v>
      </c>
      <c r="R321" s="57">
        <v>18.917498686284812</v>
      </c>
      <c r="S321" s="57">
        <v>8.0574531441583463</v>
      </c>
      <c r="T321" s="57">
        <v>5.7803468208092488</v>
      </c>
      <c r="U321" s="57">
        <v>71.466106148187066</v>
      </c>
    </row>
    <row r="322" spans="1:21">
      <c r="A322" s="50" t="s">
        <v>787</v>
      </c>
      <c r="B322" s="51" t="s">
        <v>214</v>
      </c>
      <c r="C322" s="53" t="s">
        <v>245</v>
      </c>
      <c r="D322" s="51" t="s">
        <v>301</v>
      </c>
      <c r="E322" s="53">
        <v>17</v>
      </c>
      <c r="F322" s="53">
        <v>19</v>
      </c>
      <c r="G322" s="53">
        <v>15</v>
      </c>
      <c r="H322" s="53">
        <v>18</v>
      </c>
      <c r="I322" s="53">
        <v>5</v>
      </c>
      <c r="J322" s="53">
        <v>0</v>
      </c>
      <c r="K322" s="53">
        <v>74</v>
      </c>
      <c r="L322" s="45">
        <v>570900</v>
      </c>
      <c r="M322" s="45">
        <v>295551</v>
      </c>
      <c r="N322" s="45">
        <v>275349</v>
      </c>
      <c r="O322" s="57">
        <v>2.9777544228411283</v>
      </c>
      <c r="P322" s="57">
        <v>3.3280784725871428</v>
      </c>
      <c r="Q322" s="57">
        <v>2.627430373095113</v>
      </c>
      <c r="R322" s="57">
        <v>3.1529164477141354</v>
      </c>
      <c r="S322" s="57">
        <v>0.87581012436503769</v>
      </c>
      <c r="T322" s="57" t="s">
        <v>297</v>
      </c>
      <c r="U322" s="57">
        <v>12.961989840602557</v>
      </c>
    </row>
    <row r="323" spans="1:21">
      <c r="A323" s="50" t="s">
        <v>788</v>
      </c>
      <c r="B323" s="51" t="s">
        <v>214</v>
      </c>
      <c r="C323" s="53" t="s">
        <v>245</v>
      </c>
      <c r="D323" s="51" t="s">
        <v>303</v>
      </c>
      <c r="E323" s="53">
        <v>37</v>
      </c>
      <c r="F323" s="53">
        <v>33</v>
      </c>
      <c r="G323" s="53">
        <v>79</v>
      </c>
      <c r="H323" s="53">
        <v>78</v>
      </c>
      <c r="I323" s="53">
        <v>49</v>
      </c>
      <c r="J323" s="53">
        <v>28</v>
      </c>
      <c r="K323" s="53">
        <v>304</v>
      </c>
      <c r="L323" s="45">
        <v>570900</v>
      </c>
      <c r="M323" s="45">
        <v>295551</v>
      </c>
      <c r="N323" s="45">
        <v>275349</v>
      </c>
      <c r="O323" s="57">
        <v>6.4809949203012787</v>
      </c>
      <c r="P323" s="57">
        <v>5.7803468208092488</v>
      </c>
      <c r="Q323" s="57">
        <v>13.837799964967594</v>
      </c>
      <c r="R323" s="57">
        <v>13.662637940094587</v>
      </c>
      <c r="S323" s="57">
        <v>8.5829392187773692</v>
      </c>
      <c r="T323" s="57">
        <v>4.904536696444211</v>
      </c>
      <c r="U323" s="57">
        <v>53.249255561394286</v>
      </c>
    </row>
    <row r="324" spans="1:21">
      <c r="A324" s="50" t="s">
        <v>789</v>
      </c>
      <c r="B324" s="51" t="s">
        <v>214</v>
      </c>
      <c r="C324" s="53" t="s">
        <v>245</v>
      </c>
      <c r="D324" s="51" t="s">
        <v>127</v>
      </c>
      <c r="E324" s="53">
        <v>29</v>
      </c>
      <c r="F324" s="53">
        <v>15</v>
      </c>
      <c r="G324" s="53">
        <v>26</v>
      </c>
      <c r="H324" s="53">
        <v>18</v>
      </c>
      <c r="I324" s="53">
        <v>17</v>
      </c>
      <c r="J324" s="53">
        <v>5</v>
      </c>
      <c r="K324" s="53">
        <v>110</v>
      </c>
      <c r="L324" s="45">
        <v>570900</v>
      </c>
      <c r="M324" s="45">
        <v>295551</v>
      </c>
      <c r="N324" s="45">
        <v>275349</v>
      </c>
      <c r="O324" s="57">
        <v>5.0796987213172189</v>
      </c>
      <c r="P324" s="57">
        <v>2.627430373095113</v>
      </c>
      <c r="Q324" s="57">
        <v>4.554212646698196</v>
      </c>
      <c r="R324" s="57">
        <v>3.1529164477141354</v>
      </c>
      <c r="S324" s="57">
        <v>2.9777544228411283</v>
      </c>
      <c r="T324" s="57">
        <v>0.87581012436503769</v>
      </c>
      <c r="U324" s="57">
        <v>19.26782273603083</v>
      </c>
    </row>
    <row r="325" spans="1:21">
      <c r="A325" s="50" t="s">
        <v>790</v>
      </c>
      <c r="B325" s="51" t="s">
        <v>214</v>
      </c>
      <c r="C325" s="53" t="s">
        <v>245</v>
      </c>
      <c r="D325" s="51" t="s">
        <v>160</v>
      </c>
      <c r="E325" s="53">
        <v>8</v>
      </c>
      <c r="F325" s="53">
        <v>5</v>
      </c>
      <c r="G325" s="53">
        <v>5</v>
      </c>
      <c r="H325" s="53">
        <v>0</v>
      </c>
      <c r="I325" s="53">
        <v>0</v>
      </c>
      <c r="J325" s="53">
        <v>0</v>
      </c>
      <c r="K325" s="53">
        <v>18</v>
      </c>
      <c r="L325" s="45">
        <v>570900</v>
      </c>
      <c r="M325" s="45">
        <v>295551</v>
      </c>
      <c r="N325" s="45">
        <v>275349</v>
      </c>
      <c r="O325" s="57">
        <v>1.4012961989840602</v>
      </c>
      <c r="P325" s="57">
        <v>0.87581012436503769</v>
      </c>
      <c r="Q325" s="57">
        <v>0.87581012436503769</v>
      </c>
      <c r="R325" s="57" t="s">
        <v>297</v>
      </c>
      <c r="S325" s="57" t="s">
        <v>297</v>
      </c>
      <c r="T325" s="57" t="s">
        <v>297</v>
      </c>
      <c r="U325" s="57">
        <v>3.1529164477141354</v>
      </c>
    </row>
    <row r="326" spans="1:21">
      <c r="A326" s="50" t="s">
        <v>791</v>
      </c>
      <c r="B326" s="51" t="s">
        <v>214</v>
      </c>
      <c r="C326" s="53" t="s">
        <v>245</v>
      </c>
      <c r="D326" s="51" t="s">
        <v>163</v>
      </c>
      <c r="E326" s="53">
        <v>255</v>
      </c>
      <c r="F326" s="53">
        <v>258</v>
      </c>
      <c r="G326" s="53">
        <v>484</v>
      </c>
      <c r="H326" s="53">
        <v>415</v>
      </c>
      <c r="I326" s="53">
        <v>176</v>
      </c>
      <c r="J326" s="53">
        <v>55</v>
      </c>
      <c r="K326" s="53">
        <v>1643</v>
      </c>
      <c r="L326" s="45">
        <v>570900</v>
      </c>
      <c r="M326" s="45">
        <v>295551</v>
      </c>
      <c r="N326" s="45">
        <v>275349</v>
      </c>
      <c r="O326" s="57">
        <v>92.609742544915719</v>
      </c>
      <c r="P326" s="57">
        <v>93.699268927797078</v>
      </c>
      <c r="Q326" s="57">
        <v>175.77692310485963</v>
      </c>
      <c r="R326" s="57">
        <v>150.71781629858833</v>
      </c>
      <c r="S326" s="57">
        <v>63.918881129039875</v>
      </c>
      <c r="T326" s="57">
        <v>19.974650352824959</v>
      </c>
      <c r="U326" s="57">
        <v>596.69728235802563</v>
      </c>
    </row>
    <row r="327" spans="1:21">
      <c r="A327" s="50" t="s">
        <v>792</v>
      </c>
      <c r="B327" s="51" t="s">
        <v>214</v>
      </c>
      <c r="C327" s="53" t="s">
        <v>245</v>
      </c>
      <c r="D327" s="51" t="s">
        <v>141</v>
      </c>
      <c r="E327" s="53">
        <v>35</v>
      </c>
      <c r="F327" s="53">
        <v>18</v>
      </c>
      <c r="G327" s="53">
        <v>29</v>
      </c>
      <c r="H327" s="53">
        <v>20</v>
      </c>
      <c r="I327" s="53">
        <v>15</v>
      </c>
      <c r="J327" s="53">
        <v>8</v>
      </c>
      <c r="K327" s="53">
        <v>125</v>
      </c>
      <c r="L327" s="45">
        <v>570900</v>
      </c>
      <c r="M327" s="45">
        <v>295551</v>
      </c>
      <c r="N327" s="45">
        <v>275349</v>
      </c>
      <c r="O327" s="57">
        <v>6.1306708705552628</v>
      </c>
      <c r="P327" s="57">
        <v>3.1529164477141354</v>
      </c>
      <c r="Q327" s="57">
        <v>5.0796987213172189</v>
      </c>
      <c r="R327" s="57">
        <v>3.5032404974601508</v>
      </c>
      <c r="S327" s="57">
        <v>2.627430373095113</v>
      </c>
      <c r="T327" s="57">
        <v>1.4012961989840602</v>
      </c>
      <c r="U327" s="57">
        <v>21.895253109125942</v>
      </c>
    </row>
    <row r="328" spans="1:21">
      <c r="A328" s="50" t="s">
        <v>793</v>
      </c>
      <c r="B328" s="51" t="s">
        <v>219</v>
      </c>
      <c r="C328" s="51" t="s">
        <v>247</v>
      </c>
      <c r="D328" s="51" t="s">
        <v>59</v>
      </c>
      <c r="E328" s="52">
        <v>59</v>
      </c>
      <c r="F328" s="52">
        <v>45</v>
      </c>
      <c r="G328" s="52">
        <v>117</v>
      </c>
      <c r="H328" s="52">
        <v>111</v>
      </c>
      <c r="I328" s="52">
        <v>38</v>
      </c>
      <c r="J328" s="52">
        <v>18</v>
      </c>
      <c r="K328" s="52">
        <v>388</v>
      </c>
      <c r="L328" s="45">
        <v>825490</v>
      </c>
      <c r="M328" s="45">
        <v>424400</v>
      </c>
      <c r="N328" s="45">
        <v>401090</v>
      </c>
      <c r="O328" s="57">
        <v>7.1472701062399304</v>
      </c>
      <c r="P328" s="57">
        <v>5.4513077081490993</v>
      </c>
      <c r="Q328" s="57">
        <v>14.173400041187659</v>
      </c>
      <c r="R328" s="57">
        <v>13.446559013434445</v>
      </c>
      <c r="S328" s="57">
        <v>4.6033265091036837</v>
      </c>
      <c r="T328" s="57">
        <v>2.1805230832596396</v>
      </c>
      <c r="U328" s="57">
        <v>47.002386461374456</v>
      </c>
    </row>
    <row r="329" spans="1:21">
      <c r="A329" s="50" t="s">
        <v>794</v>
      </c>
      <c r="B329" s="51" t="s">
        <v>219</v>
      </c>
      <c r="C329" s="51" t="s">
        <v>247</v>
      </c>
      <c r="D329" s="51" t="s">
        <v>63</v>
      </c>
      <c r="E329" s="52">
        <v>208</v>
      </c>
      <c r="F329" s="52">
        <v>169</v>
      </c>
      <c r="G329" s="52">
        <v>342</v>
      </c>
      <c r="H329" s="52">
        <v>388</v>
      </c>
      <c r="I329" s="52">
        <v>290</v>
      </c>
      <c r="J329" s="52">
        <v>171</v>
      </c>
      <c r="K329" s="52">
        <v>1568</v>
      </c>
      <c r="L329" s="45">
        <v>825490</v>
      </c>
      <c r="M329" s="45">
        <v>424400</v>
      </c>
      <c r="N329" s="45">
        <v>401090</v>
      </c>
      <c r="O329" s="57">
        <v>25.197155628778056</v>
      </c>
      <c r="P329" s="57">
        <v>20.472688948382174</v>
      </c>
      <c r="Q329" s="57">
        <v>41.42993858193315</v>
      </c>
      <c r="R329" s="57">
        <v>47.002386461374456</v>
      </c>
      <c r="S329" s="57">
        <v>35.130649674738642</v>
      </c>
      <c r="T329" s="57">
        <v>20.714969290966575</v>
      </c>
      <c r="U329" s="57">
        <v>189.94778858617306</v>
      </c>
    </row>
    <row r="330" spans="1:21">
      <c r="A330" s="50" t="s">
        <v>795</v>
      </c>
      <c r="B330" s="51" t="s">
        <v>219</v>
      </c>
      <c r="C330" s="51" t="s">
        <v>247</v>
      </c>
      <c r="D330" s="51" t="s">
        <v>311</v>
      </c>
      <c r="E330" s="52">
        <v>54</v>
      </c>
      <c r="F330" s="52">
        <v>54</v>
      </c>
      <c r="G330" s="52">
        <v>78</v>
      </c>
      <c r="H330" s="52">
        <v>90</v>
      </c>
      <c r="I330" s="52">
        <v>61</v>
      </c>
      <c r="J330" s="52">
        <v>27</v>
      </c>
      <c r="K330" s="52">
        <v>364</v>
      </c>
      <c r="L330" s="45">
        <v>825490</v>
      </c>
      <c r="M330" s="45">
        <v>424400</v>
      </c>
      <c r="N330" s="45">
        <v>401090</v>
      </c>
      <c r="O330" s="57">
        <v>6.5415692497789193</v>
      </c>
      <c r="P330" s="57">
        <v>6.5415692497789193</v>
      </c>
      <c r="Q330" s="57">
        <v>9.4489333607917718</v>
      </c>
      <c r="R330" s="57">
        <v>10.902615416298199</v>
      </c>
      <c r="S330" s="57">
        <v>7.3895504488243349</v>
      </c>
      <c r="T330" s="57">
        <v>3.2707846248894596</v>
      </c>
      <c r="U330" s="57">
        <v>44.095022350361603</v>
      </c>
    </row>
    <row r="331" spans="1:21">
      <c r="A331" s="50" t="s">
        <v>796</v>
      </c>
      <c r="B331" s="51" t="s">
        <v>219</v>
      </c>
      <c r="C331" s="51" t="s">
        <v>247</v>
      </c>
      <c r="D331" s="51" t="s">
        <v>200</v>
      </c>
      <c r="E331" s="52">
        <v>19</v>
      </c>
      <c r="F331" s="52">
        <v>21</v>
      </c>
      <c r="G331" s="52">
        <v>44</v>
      </c>
      <c r="H331" s="52">
        <v>45</v>
      </c>
      <c r="I331" s="52">
        <v>40</v>
      </c>
      <c r="J331" s="52">
        <v>67</v>
      </c>
      <c r="K331" s="52">
        <v>236</v>
      </c>
      <c r="L331" s="45">
        <v>825490</v>
      </c>
      <c r="M331" s="45">
        <v>424400</v>
      </c>
      <c r="N331" s="45">
        <v>401090</v>
      </c>
      <c r="O331" s="57">
        <v>2.3016632545518418</v>
      </c>
      <c r="P331" s="57">
        <v>2.5439435971362463</v>
      </c>
      <c r="Q331" s="57">
        <v>5.330167536856897</v>
      </c>
      <c r="R331" s="57">
        <v>5.4513077081490993</v>
      </c>
      <c r="S331" s="57">
        <v>4.8456068516880881</v>
      </c>
      <c r="T331" s="57">
        <v>8.1163914765775473</v>
      </c>
      <c r="U331" s="57">
        <v>28.589080424959722</v>
      </c>
    </row>
    <row r="332" spans="1:21">
      <c r="A332" s="50" t="s">
        <v>797</v>
      </c>
      <c r="B332" s="51" t="s">
        <v>219</v>
      </c>
      <c r="C332" s="51" t="s">
        <v>247</v>
      </c>
      <c r="D332" s="51" t="s">
        <v>53</v>
      </c>
      <c r="E332" s="52">
        <v>529</v>
      </c>
      <c r="F332" s="52">
        <v>542</v>
      </c>
      <c r="G332" s="52">
        <v>1466</v>
      </c>
      <c r="H332" s="52">
        <v>1871</v>
      </c>
      <c r="I332" s="52">
        <v>1222</v>
      </c>
      <c r="J332" s="52">
        <v>798</v>
      </c>
      <c r="K332" s="52">
        <v>6428</v>
      </c>
      <c r="L332" s="45">
        <v>825490</v>
      </c>
      <c r="M332" s="45">
        <v>424400</v>
      </c>
      <c r="N332" s="45">
        <v>401090</v>
      </c>
      <c r="O332" s="57">
        <v>124.64655984919887</v>
      </c>
      <c r="P332" s="57">
        <v>127.70970782280868</v>
      </c>
      <c r="Q332" s="57">
        <v>345.42884071630533</v>
      </c>
      <c r="R332" s="57">
        <v>440.85768143261072</v>
      </c>
      <c r="S332" s="57">
        <v>287.9359095193214</v>
      </c>
      <c r="T332" s="57">
        <v>188.0301602262017</v>
      </c>
      <c r="U332" s="57">
        <v>1514.6088595664467</v>
      </c>
    </row>
    <row r="333" spans="1:21">
      <c r="A333" s="50" t="s">
        <v>798</v>
      </c>
      <c r="B333" s="51" t="s">
        <v>219</v>
      </c>
      <c r="C333" s="51" t="s">
        <v>247</v>
      </c>
      <c r="D333" s="51" t="s">
        <v>68</v>
      </c>
      <c r="E333" s="52">
        <v>36</v>
      </c>
      <c r="F333" s="52">
        <v>39</v>
      </c>
      <c r="G333" s="52">
        <v>97</v>
      </c>
      <c r="H333" s="52">
        <v>123</v>
      </c>
      <c r="I333" s="52">
        <v>143</v>
      </c>
      <c r="J333" s="52">
        <v>142</v>
      </c>
      <c r="K333" s="52">
        <v>580</v>
      </c>
      <c r="L333" s="45">
        <v>825490</v>
      </c>
      <c r="M333" s="45">
        <v>424400</v>
      </c>
      <c r="N333" s="45">
        <v>401090</v>
      </c>
      <c r="O333" s="57">
        <v>8.482563619227145</v>
      </c>
      <c r="P333" s="57">
        <v>9.1894439208294063</v>
      </c>
      <c r="Q333" s="57">
        <v>22.855796418473137</v>
      </c>
      <c r="R333" s="57">
        <v>28.98209236569274</v>
      </c>
      <c r="S333" s="57">
        <v>33.694627709707824</v>
      </c>
      <c r="T333" s="57">
        <v>33.459000942507068</v>
      </c>
      <c r="U333" s="57">
        <v>136.66352497643732</v>
      </c>
    </row>
    <row r="334" spans="1:21">
      <c r="A334" s="50" t="s">
        <v>799</v>
      </c>
      <c r="B334" s="51" t="s">
        <v>219</v>
      </c>
      <c r="C334" s="51" t="s">
        <v>247</v>
      </c>
      <c r="D334" s="51" t="s">
        <v>292</v>
      </c>
      <c r="E334" s="53">
        <v>11</v>
      </c>
      <c r="F334" s="53">
        <v>9</v>
      </c>
      <c r="G334" s="53">
        <v>20</v>
      </c>
      <c r="H334" s="53">
        <v>41</v>
      </c>
      <c r="I334" s="53">
        <v>29</v>
      </c>
      <c r="J334" s="53">
        <v>26</v>
      </c>
      <c r="K334" s="53">
        <v>136</v>
      </c>
      <c r="L334" s="45">
        <v>825490</v>
      </c>
      <c r="M334" s="45">
        <v>424400</v>
      </c>
      <c r="N334" s="45">
        <v>401090</v>
      </c>
      <c r="O334" s="57">
        <v>1.3325418842142243</v>
      </c>
      <c r="P334" s="57">
        <v>1.0902615416298198</v>
      </c>
      <c r="Q334" s="57">
        <v>2.4228034258440441</v>
      </c>
      <c r="R334" s="57">
        <v>4.9667470229802904</v>
      </c>
      <c r="S334" s="57">
        <v>3.5130649674738641</v>
      </c>
      <c r="T334" s="57">
        <v>3.149644453597257</v>
      </c>
      <c r="U334" s="57">
        <v>16.475063295739503</v>
      </c>
    </row>
    <row r="335" spans="1:21">
      <c r="A335" s="50" t="s">
        <v>800</v>
      </c>
      <c r="B335" s="51" t="s">
        <v>219</v>
      </c>
      <c r="C335" s="51" t="s">
        <v>247</v>
      </c>
      <c r="D335" s="51" t="s">
        <v>201</v>
      </c>
      <c r="E335" s="53">
        <v>45</v>
      </c>
      <c r="F335" s="53">
        <v>36</v>
      </c>
      <c r="G335" s="53">
        <v>70</v>
      </c>
      <c r="H335" s="53">
        <v>65</v>
      </c>
      <c r="I335" s="53">
        <v>45</v>
      </c>
      <c r="J335" s="53">
        <v>22</v>
      </c>
      <c r="K335" s="53">
        <v>283</v>
      </c>
      <c r="L335" s="45">
        <v>825490</v>
      </c>
      <c r="M335" s="45">
        <v>424400</v>
      </c>
      <c r="N335" s="45">
        <v>401090</v>
      </c>
      <c r="O335" s="57">
        <v>5.4513077081490993</v>
      </c>
      <c r="P335" s="57">
        <v>4.3610461665192792</v>
      </c>
      <c r="Q335" s="57">
        <v>8.479811990454154</v>
      </c>
      <c r="R335" s="57">
        <v>7.8741111339931438</v>
      </c>
      <c r="S335" s="57">
        <v>5.4513077081490993</v>
      </c>
      <c r="T335" s="57">
        <v>2.6650837684284485</v>
      </c>
      <c r="U335" s="57">
        <v>34.282668475693228</v>
      </c>
    </row>
    <row r="336" spans="1:21">
      <c r="A336" s="50" t="s">
        <v>801</v>
      </c>
      <c r="B336" s="51" t="s">
        <v>219</v>
      </c>
      <c r="C336" s="51" t="s">
        <v>247</v>
      </c>
      <c r="D336" s="51" t="s">
        <v>150</v>
      </c>
      <c r="E336" s="52">
        <v>6</v>
      </c>
      <c r="F336" s="52">
        <v>5</v>
      </c>
      <c r="G336" s="52">
        <v>10</v>
      </c>
      <c r="H336" s="52">
        <v>11</v>
      </c>
      <c r="I336" s="52">
        <v>6</v>
      </c>
      <c r="J336" s="52">
        <v>6</v>
      </c>
      <c r="K336" s="52">
        <v>44</v>
      </c>
      <c r="L336" s="45">
        <v>825490</v>
      </c>
      <c r="M336" s="45">
        <v>424400</v>
      </c>
      <c r="N336" s="45">
        <v>401090</v>
      </c>
      <c r="O336" s="57">
        <v>0.72684102775321324</v>
      </c>
      <c r="P336" s="57">
        <v>0.60570085646101102</v>
      </c>
      <c r="Q336" s="57">
        <v>1.211401712922022</v>
      </c>
      <c r="R336" s="57">
        <v>1.3325418842142243</v>
      </c>
      <c r="S336" s="57">
        <v>0.72684102775321324</v>
      </c>
      <c r="T336" s="57">
        <v>0.72684102775321324</v>
      </c>
      <c r="U336" s="57">
        <v>5.330167536856897</v>
      </c>
    </row>
    <row r="337" spans="1:21">
      <c r="A337" s="50" t="s">
        <v>802</v>
      </c>
      <c r="B337" s="51" t="s">
        <v>219</v>
      </c>
      <c r="C337" s="51" t="s">
        <v>247</v>
      </c>
      <c r="D337" s="51" t="s">
        <v>94</v>
      </c>
      <c r="E337" s="52">
        <v>16</v>
      </c>
      <c r="F337" s="52">
        <v>15</v>
      </c>
      <c r="G337" s="52">
        <v>37</v>
      </c>
      <c r="H337" s="52">
        <v>41</v>
      </c>
      <c r="I337" s="52">
        <v>23</v>
      </c>
      <c r="J337" s="52">
        <v>12</v>
      </c>
      <c r="K337" s="52">
        <v>144</v>
      </c>
      <c r="L337" s="45">
        <v>825490</v>
      </c>
      <c r="M337" s="45">
        <v>424400</v>
      </c>
      <c r="N337" s="45">
        <v>401090</v>
      </c>
      <c r="O337" s="57">
        <v>1.9382427406752354</v>
      </c>
      <c r="P337" s="57">
        <v>1.8171025693830329</v>
      </c>
      <c r="Q337" s="57">
        <v>4.4821863378114815</v>
      </c>
      <c r="R337" s="57">
        <v>4.9667470229802904</v>
      </c>
      <c r="S337" s="57">
        <v>2.7862239397206507</v>
      </c>
      <c r="T337" s="57">
        <v>1.4536820555064265</v>
      </c>
      <c r="U337" s="57">
        <v>17.444184666077117</v>
      </c>
    </row>
    <row r="338" spans="1:21">
      <c r="A338" s="50" t="s">
        <v>803</v>
      </c>
      <c r="B338" s="51" t="s">
        <v>219</v>
      </c>
      <c r="C338" s="51" t="s">
        <v>247</v>
      </c>
      <c r="D338" s="51" t="s">
        <v>153</v>
      </c>
      <c r="E338" s="52">
        <v>11</v>
      </c>
      <c r="F338" s="52">
        <v>5</v>
      </c>
      <c r="G338" s="52">
        <v>5</v>
      </c>
      <c r="H338" s="52">
        <v>6</v>
      </c>
      <c r="I338" s="52">
        <v>0</v>
      </c>
      <c r="J338" s="52">
        <v>0</v>
      </c>
      <c r="K338" s="52">
        <v>27</v>
      </c>
      <c r="L338" s="45">
        <v>825490</v>
      </c>
      <c r="M338" s="45">
        <v>424400</v>
      </c>
      <c r="N338" s="45">
        <v>401090</v>
      </c>
      <c r="O338" s="57">
        <v>1.3325418842142243</v>
      </c>
      <c r="P338" s="57">
        <v>0.60570085646101102</v>
      </c>
      <c r="Q338" s="57">
        <v>0.60570085646101102</v>
      </c>
      <c r="R338" s="57">
        <v>0.72684102775321324</v>
      </c>
      <c r="S338" s="57" t="s">
        <v>297</v>
      </c>
      <c r="T338" s="57" t="s">
        <v>297</v>
      </c>
      <c r="U338" s="57">
        <v>3.2707846248894596</v>
      </c>
    </row>
    <row r="339" spans="1:21">
      <c r="A339" s="50" t="s">
        <v>804</v>
      </c>
      <c r="B339" s="51" t="s">
        <v>219</v>
      </c>
      <c r="C339" s="51" t="s">
        <v>247</v>
      </c>
      <c r="D339" s="51" t="s">
        <v>154</v>
      </c>
      <c r="E339" s="52">
        <v>179</v>
      </c>
      <c r="F339" s="52">
        <v>95</v>
      </c>
      <c r="G339" s="52">
        <v>128</v>
      </c>
      <c r="H339" s="52">
        <v>95</v>
      </c>
      <c r="I339" s="52">
        <v>50</v>
      </c>
      <c r="J339" s="52">
        <v>20</v>
      </c>
      <c r="K339" s="52">
        <v>567</v>
      </c>
      <c r="L339" s="45">
        <v>825490</v>
      </c>
      <c r="M339" s="45">
        <v>424400</v>
      </c>
      <c r="N339" s="45">
        <v>401090</v>
      </c>
      <c r="O339" s="57">
        <v>21.684090661304197</v>
      </c>
      <c r="P339" s="57">
        <v>11.50831627275921</v>
      </c>
      <c r="Q339" s="57">
        <v>15.505941925401883</v>
      </c>
      <c r="R339" s="57">
        <v>11.50831627275921</v>
      </c>
      <c r="S339" s="57">
        <v>6.0570085646101104</v>
      </c>
      <c r="T339" s="57">
        <v>2.4228034258440441</v>
      </c>
      <c r="U339" s="57">
        <v>68.686477122678653</v>
      </c>
    </row>
    <row r="340" spans="1:21">
      <c r="A340" s="50" t="s">
        <v>805</v>
      </c>
      <c r="B340" s="51" t="s">
        <v>219</v>
      </c>
      <c r="C340" s="51" t="s">
        <v>247</v>
      </c>
      <c r="D340" s="51" t="s">
        <v>98</v>
      </c>
      <c r="E340" s="52">
        <v>77</v>
      </c>
      <c r="F340" s="52">
        <v>94</v>
      </c>
      <c r="G340" s="52">
        <v>299</v>
      </c>
      <c r="H340" s="52">
        <v>313</v>
      </c>
      <c r="I340" s="52">
        <v>241</v>
      </c>
      <c r="J340" s="52">
        <v>177</v>
      </c>
      <c r="K340" s="52">
        <v>1201</v>
      </c>
      <c r="L340" s="45">
        <v>825490</v>
      </c>
      <c r="M340" s="45">
        <v>424400</v>
      </c>
      <c r="N340" s="45">
        <v>401090</v>
      </c>
      <c r="O340" s="57">
        <v>9.3277931894995696</v>
      </c>
      <c r="P340" s="57">
        <v>11.387176101467007</v>
      </c>
      <c r="Q340" s="57">
        <v>36.220911216368457</v>
      </c>
      <c r="R340" s="57">
        <v>37.916873614459291</v>
      </c>
      <c r="S340" s="57">
        <v>29.194781281420731</v>
      </c>
      <c r="T340" s="57">
        <v>21.441810318719789</v>
      </c>
      <c r="U340" s="57">
        <v>145.48934572193485</v>
      </c>
    </row>
    <row r="341" spans="1:21">
      <c r="A341" s="50" t="s">
        <v>806</v>
      </c>
      <c r="B341" s="51" t="s">
        <v>219</v>
      </c>
      <c r="C341" s="51" t="s">
        <v>247</v>
      </c>
      <c r="D341" s="51" t="s">
        <v>301</v>
      </c>
      <c r="E341" s="52">
        <v>23</v>
      </c>
      <c r="F341" s="52">
        <v>18</v>
      </c>
      <c r="G341" s="52">
        <v>35</v>
      </c>
      <c r="H341" s="52">
        <v>24</v>
      </c>
      <c r="I341" s="52">
        <v>5</v>
      </c>
      <c r="J341" s="52">
        <v>0</v>
      </c>
      <c r="K341" s="52">
        <v>105</v>
      </c>
      <c r="L341" s="45">
        <v>825490</v>
      </c>
      <c r="M341" s="45">
        <v>424400</v>
      </c>
      <c r="N341" s="45">
        <v>401090</v>
      </c>
      <c r="O341" s="57">
        <v>2.7862239397206507</v>
      </c>
      <c r="P341" s="57">
        <v>2.1805230832596396</v>
      </c>
      <c r="Q341" s="57">
        <v>4.239905995227077</v>
      </c>
      <c r="R341" s="57">
        <v>2.907364111012853</v>
      </c>
      <c r="S341" s="57">
        <v>0.60570085646101102</v>
      </c>
      <c r="T341" s="57" t="s">
        <v>297</v>
      </c>
      <c r="U341" s="57">
        <v>12.719717985681232</v>
      </c>
    </row>
    <row r="342" spans="1:21">
      <c r="A342" s="50" t="s">
        <v>807</v>
      </c>
      <c r="B342" s="51" t="s">
        <v>219</v>
      </c>
      <c r="C342" s="51" t="s">
        <v>247</v>
      </c>
      <c r="D342" s="51" t="s">
        <v>303</v>
      </c>
      <c r="E342" s="52">
        <v>64</v>
      </c>
      <c r="F342" s="52">
        <v>58</v>
      </c>
      <c r="G342" s="52">
        <v>127</v>
      </c>
      <c r="H342" s="52">
        <v>114</v>
      </c>
      <c r="I342" s="52">
        <v>81</v>
      </c>
      <c r="J342" s="52">
        <v>50</v>
      </c>
      <c r="K342" s="52">
        <v>494</v>
      </c>
      <c r="L342" s="45">
        <v>825490</v>
      </c>
      <c r="M342" s="45">
        <v>424400</v>
      </c>
      <c r="N342" s="45">
        <v>401090</v>
      </c>
      <c r="O342" s="57">
        <v>7.7529709627009415</v>
      </c>
      <c r="P342" s="57">
        <v>7.0261299349477282</v>
      </c>
      <c r="Q342" s="57">
        <v>15.384801754109679</v>
      </c>
      <c r="R342" s="57">
        <v>13.809979527311054</v>
      </c>
      <c r="S342" s="57">
        <v>9.8123538746683785</v>
      </c>
      <c r="T342" s="57">
        <v>6.0570085646101104</v>
      </c>
      <c r="U342" s="57">
        <v>59.843244618347889</v>
      </c>
    </row>
    <row r="343" spans="1:21">
      <c r="A343" s="50" t="s">
        <v>808</v>
      </c>
      <c r="B343" s="51" t="s">
        <v>219</v>
      </c>
      <c r="C343" s="51" t="s">
        <v>247</v>
      </c>
      <c r="D343" s="51" t="s">
        <v>127</v>
      </c>
      <c r="E343" s="52">
        <v>29</v>
      </c>
      <c r="F343" s="52">
        <v>9</v>
      </c>
      <c r="G343" s="52">
        <v>9</v>
      </c>
      <c r="H343" s="52">
        <v>12</v>
      </c>
      <c r="I343" s="52">
        <v>6</v>
      </c>
      <c r="J343" s="52">
        <v>5</v>
      </c>
      <c r="K343" s="52">
        <v>70</v>
      </c>
      <c r="L343" s="45">
        <v>825490</v>
      </c>
      <c r="M343" s="45">
        <v>424400</v>
      </c>
      <c r="N343" s="45">
        <v>401090</v>
      </c>
      <c r="O343" s="57">
        <v>3.5130649674738641</v>
      </c>
      <c r="P343" s="57">
        <v>1.0902615416298198</v>
      </c>
      <c r="Q343" s="57">
        <v>1.0902615416298198</v>
      </c>
      <c r="R343" s="57">
        <v>1.4536820555064265</v>
      </c>
      <c r="S343" s="57">
        <v>0.72684102775321324</v>
      </c>
      <c r="T343" s="57">
        <v>0.60570085646101102</v>
      </c>
      <c r="U343" s="57">
        <v>8.479811990454154</v>
      </c>
    </row>
    <row r="344" spans="1:21">
      <c r="A344" s="50" t="s">
        <v>809</v>
      </c>
      <c r="B344" s="51" t="s">
        <v>219</v>
      </c>
      <c r="C344" s="51" t="s">
        <v>247</v>
      </c>
      <c r="D344" s="51" t="s">
        <v>131</v>
      </c>
      <c r="E344" s="52">
        <v>86</v>
      </c>
      <c r="F344" s="52">
        <v>35</v>
      </c>
      <c r="G344" s="52">
        <v>122</v>
      </c>
      <c r="H344" s="52">
        <v>128</v>
      </c>
      <c r="I344" s="52">
        <v>110</v>
      </c>
      <c r="J344" s="52">
        <v>92</v>
      </c>
      <c r="K344" s="52">
        <v>573</v>
      </c>
      <c r="L344" s="45">
        <v>825490</v>
      </c>
      <c r="M344" s="45">
        <v>424400</v>
      </c>
      <c r="N344" s="45">
        <v>401090</v>
      </c>
      <c r="O344" s="57">
        <v>20.263901979264844</v>
      </c>
      <c r="P344" s="57">
        <v>8.2469368520263906</v>
      </c>
      <c r="Q344" s="57">
        <v>28.746465598491991</v>
      </c>
      <c r="R344" s="57">
        <v>30.160226201696513</v>
      </c>
      <c r="S344" s="57">
        <v>25.918944392082942</v>
      </c>
      <c r="T344" s="57">
        <v>21.677662582469367</v>
      </c>
      <c r="U344" s="57">
        <v>135.01413760603205</v>
      </c>
    </row>
    <row r="345" spans="1:21">
      <c r="A345" s="50" t="s">
        <v>810</v>
      </c>
      <c r="B345" s="51" t="s">
        <v>219</v>
      </c>
      <c r="C345" s="51" t="s">
        <v>247</v>
      </c>
      <c r="D345" s="51" t="s">
        <v>160</v>
      </c>
      <c r="E345" s="52">
        <v>23</v>
      </c>
      <c r="F345" s="52">
        <v>6</v>
      </c>
      <c r="G345" s="52">
        <v>0</v>
      </c>
      <c r="H345" s="52">
        <v>8</v>
      </c>
      <c r="I345" s="52">
        <v>0</v>
      </c>
      <c r="J345" s="52">
        <v>0</v>
      </c>
      <c r="K345" s="52">
        <v>37</v>
      </c>
      <c r="L345" s="45">
        <v>825490</v>
      </c>
      <c r="M345" s="45">
        <v>424400</v>
      </c>
      <c r="N345" s="45">
        <v>401090</v>
      </c>
      <c r="O345" s="57">
        <v>2.7862239397206507</v>
      </c>
      <c r="P345" s="57">
        <v>0.72684102775321324</v>
      </c>
      <c r="Q345" s="57" t="s">
        <v>297</v>
      </c>
      <c r="R345" s="57">
        <v>0.96912137033761769</v>
      </c>
      <c r="S345" s="57" t="s">
        <v>297</v>
      </c>
      <c r="T345" s="57" t="s">
        <v>297</v>
      </c>
      <c r="U345" s="57">
        <v>4.4821863378114815</v>
      </c>
    </row>
    <row r="346" spans="1:21">
      <c r="A346" s="50" t="s">
        <v>811</v>
      </c>
      <c r="B346" s="51" t="s">
        <v>219</v>
      </c>
      <c r="C346" s="51" t="s">
        <v>247</v>
      </c>
      <c r="D346" s="51" t="s">
        <v>141</v>
      </c>
      <c r="E346" s="52">
        <v>15</v>
      </c>
      <c r="F346" s="52">
        <v>8</v>
      </c>
      <c r="G346" s="52">
        <v>17</v>
      </c>
      <c r="H346" s="52">
        <v>26</v>
      </c>
      <c r="I346" s="52">
        <v>17</v>
      </c>
      <c r="J346" s="52">
        <v>11</v>
      </c>
      <c r="K346" s="52">
        <v>94</v>
      </c>
      <c r="L346" s="45">
        <v>825490</v>
      </c>
      <c r="M346" s="45">
        <v>424400</v>
      </c>
      <c r="N346" s="45">
        <v>401090</v>
      </c>
      <c r="O346" s="57">
        <v>1.8171025693830329</v>
      </c>
      <c r="P346" s="57">
        <v>0.96912137033761769</v>
      </c>
      <c r="Q346" s="57">
        <v>2.0593829119674378</v>
      </c>
      <c r="R346" s="57">
        <v>3.149644453597257</v>
      </c>
      <c r="S346" s="57">
        <v>2.0593829119674378</v>
      </c>
      <c r="T346" s="57">
        <v>1.3325418842142243</v>
      </c>
      <c r="U346" s="57">
        <v>11.387176101467007</v>
      </c>
    </row>
    <row r="347" spans="1:21">
      <c r="A347" s="50" t="s">
        <v>812</v>
      </c>
      <c r="B347" s="51" t="s">
        <v>214</v>
      </c>
      <c r="C347" s="51" t="s">
        <v>247</v>
      </c>
      <c r="D347" s="51" t="s">
        <v>59</v>
      </c>
      <c r="E347" s="52">
        <v>49</v>
      </c>
      <c r="F347" s="52">
        <v>20</v>
      </c>
      <c r="G347" s="52">
        <v>73</v>
      </c>
      <c r="H347" s="52">
        <v>121</v>
      </c>
      <c r="I347" s="52">
        <v>32</v>
      </c>
      <c r="J347" s="52">
        <v>22</v>
      </c>
      <c r="K347" s="52">
        <v>317</v>
      </c>
      <c r="L347" s="45">
        <v>825490</v>
      </c>
      <c r="M347" s="45">
        <v>424400</v>
      </c>
      <c r="N347" s="45">
        <v>401090</v>
      </c>
      <c r="O347" s="57">
        <v>5.9358683933179082</v>
      </c>
      <c r="P347" s="57">
        <v>2.4228034258440441</v>
      </c>
      <c r="Q347" s="57">
        <v>8.8432325043307607</v>
      </c>
      <c r="R347" s="57">
        <v>14.657960726356466</v>
      </c>
      <c r="S347" s="57">
        <v>3.8764854813504708</v>
      </c>
      <c r="T347" s="57">
        <v>2.6650837684284485</v>
      </c>
      <c r="U347" s="57">
        <v>38.4014342996281</v>
      </c>
    </row>
    <row r="348" spans="1:21">
      <c r="A348" s="50" t="s">
        <v>813</v>
      </c>
      <c r="B348" s="51" t="s">
        <v>214</v>
      </c>
      <c r="C348" s="51" t="s">
        <v>247</v>
      </c>
      <c r="D348" s="51" t="s">
        <v>63</v>
      </c>
      <c r="E348" s="52">
        <v>250</v>
      </c>
      <c r="F348" s="52">
        <v>238</v>
      </c>
      <c r="G348" s="52">
        <v>452</v>
      </c>
      <c r="H348" s="52">
        <v>424</v>
      </c>
      <c r="I348" s="52">
        <v>276</v>
      </c>
      <c r="J348" s="52">
        <v>138</v>
      </c>
      <c r="K348" s="52">
        <v>1778</v>
      </c>
      <c r="L348" s="45">
        <v>825490</v>
      </c>
      <c r="M348" s="45">
        <v>424400</v>
      </c>
      <c r="N348" s="45">
        <v>401090</v>
      </c>
      <c r="O348" s="57">
        <v>30.285042823050553</v>
      </c>
      <c r="P348" s="57">
        <v>28.831360767544126</v>
      </c>
      <c r="Q348" s="57">
        <v>54.755357424075399</v>
      </c>
      <c r="R348" s="57">
        <v>51.363432627893737</v>
      </c>
      <c r="S348" s="57">
        <v>33.434687276647807</v>
      </c>
      <c r="T348" s="57">
        <v>16.717343638323904</v>
      </c>
      <c r="U348" s="57">
        <v>215.38722455753555</v>
      </c>
    </row>
    <row r="349" spans="1:21">
      <c r="A349" s="50" t="s">
        <v>814</v>
      </c>
      <c r="B349" s="51" t="s">
        <v>214</v>
      </c>
      <c r="C349" s="51" t="s">
        <v>247</v>
      </c>
      <c r="D349" s="51" t="s">
        <v>311</v>
      </c>
      <c r="E349" s="52">
        <v>106</v>
      </c>
      <c r="F349" s="52">
        <v>89</v>
      </c>
      <c r="G349" s="52">
        <v>177</v>
      </c>
      <c r="H349" s="52">
        <v>204</v>
      </c>
      <c r="I349" s="52">
        <v>115</v>
      </c>
      <c r="J349" s="52">
        <v>56</v>
      </c>
      <c r="K349" s="52">
        <v>747</v>
      </c>
      <c r="L349" s="45">
        <v>825490</v>
      </c>
      <c r="M349" s="45">
        <v>424400</v>
      </c>
      <c r="N349" s="45">
        <v>401090</v>
      </c>
      <c r="O349" s="57">
        <v>12.840858156973434</v>
      </c>
      <c r="P349" s="57">
        <v>10.781475245005996</v>
      </c>
      <c r="Q349" s="57">
        <v>21.441810318719789</v>
      </c>
      <c r="R349" s="57">
        <v>24.71259494360925</v>
      </c>
      <c r="S349" s="57">
        <v>13.931119698603252</v>
      </c>
      <c r="T349" s="57">
        <v>6.7838495923633237</v>
      </c>
      <c r="U349" s="57">
        <v>90.491707955275047</v>
      </c>
    </row>
    <row r="350" spans="1:21">
      <c r="A350" s="50" t="s">
        <v>815</v>
      </c>
      <c r="B350" s="51" t="s">
        <v>214</v>
      </c>
      <c r="C350" s="51" t="s">
        <v>247</v>
      </c>
      <c r="D350" s="51" t="s">
        <v>200</v>
      </c>
      <c r="E350" s="52">
        <v>56</v>
      </c>
      <c r="F350" s="52">
        <v>29</v>
      </c>
      <c r="G350" s="52">
        <v>77</v>
      </c>
      <c r="H350" s="52">
        <v>118</v>
      </c>
      <c r="I350" s="52">
        <v>101</v>
      </c>
      <c r="J350" s="52">
        <v>128</v>
      </c>
      <c r="K350" s="52">
        <v>509</v>
      </c>
      <c r="L350" s="45">
        <v>825490</v>
      </c>
      <c r="M350" s="45">
        <v>424400</v>
      </c>
      <c r="N350" s="45">
        <v>401090</v>
      </c>
      <c r="O350" s="57">
        <v>6.7838495923633237</v>
      </c>
      <c r="P350" s="57">
        <v>3.5130649674738641</v>
      </c>
      <c r="Q350" s="57">
        <v>9.3277931894995696</v>
      </c>
      <c r="R350" s="57">
        <v>14.294540212479861</v>
      </c>
      <c r="S350" s="57">
        <v>12.235157300512423</v>
      </c>
      <c r="T350" s="57">
        <v>15.505941925401883</v>
      </c>
      <c r="U350" s="57">
        <v>61.66034718773092</v>
      </c>
    </row>
    <row r="351" spans="1:21">
      <c r="A351" s="50" t="s">
        <v>816</v>
      </c>
      <c r="B351" s="51" t="s">
        <v>214</v>
      </c>
      <c r="C351" s="51" t="s">
        <v>247</v>
      </c>
      <c r="D351" s="51" t="s">
        <v>292</v>
      </c>
      <c r="E351" s="52">
        <v>17</v>
      </c>
      <c r="F351" s="52">
        <v>13</v>
      </c>
      <c r="G351" s="52">
        <v>32</v>
      </c>
      <c r="H351" s="52">
        <v>50</v>
      </c>
      <c r="I351" s="52">
        <v>28</v>
      </c>
      <c r="J351" s="52">
        <v>30</v>
      </c>
      <c r="K351" s="52">
        <v>170</v>
      </c>
      <c r="L351" s="45">
        <v>825490</v>
      </c>
      <c r="M351" s="45">
        <v>424400</v>
      </c>
      <c r="N351" s="45">
        <v>401090</v>
      </c>
      <c r="O351" s="57">
        <v>2.0593829119674378</v>
      </c>
      <c r="P351" s="57">
        <v>1.5748222267986285</v>
      </c>
      <c r="Q351" s="57">
        <v>3.8764854813504708</v>
      </c>
      <c r="R351" s="57">
        <v>6.0570085646101104</v>
      </c>
      <c r="S351" s="57">
        <v>3.3919247961816619</v>
      </c>
      <c r="T351" s="57">
        <v>3.6342051387660659</v>
      </c>
      <c r="U351" s="57">
        <v>20.593829119674375</v>
      </c>
    </row>
    <row r="352" spans="1:21">
      <c r="A352" s="50" t="s">
        <v>817</v>
      </c>
      <c r="B352" s="51" t="s">
        <v>214</v>
      </c>
      <c r="C352" s="51" t="s">
        <v>247</v>
      </c>
      <c r="D352" s="51" t="s">
        <v>201</v>
      </c>
      <c r="E352" s="52">
        <v>64</v>
      </c>
      <c r="F352" s="52">
        <v>40</v>
      </c>
      <c r="G352" s="52">
        <v>96</v>
      </c>
      <c r="H352" s="52">
        <v>88</v>
      </c>
      <c r="I352" s="52">
        <v>60</v>
      </c>
      <c r="J352" s="52">
        <v>35</v>
      </c>
      <c r="K352" s="52">
        <v>383</v>
      </c>
      <c r="L352" s="45">
        <v>825490</v>
      </c>
      <c r="M352" s="45">
        <v>424400</v>
      </c>
      <c r="N352" s="45">
        <v>401090</v>
      </c>
      <c r="O352" s="57">
        <v>7.7529709627009415</v>
      </c>
      <c r="P352" s="57">
        <v>4.8456068516880881</v>
      </c>
      <c r="Q352" s="57">
        <v>11.629456444051412</v>
      </c>
      <c r="R352" s="57">
        <v>10.660335073713794</v>
      </c>
      <c r="S352" s="57">
        <v>7.2684102775321318</v>
      </c>
      <c r="T352" s="57">
        <v>4.239905995227077</v>
      </c>
      <c r="U352" s="57">
        <v>46.396685604913451</v>
      </c>
    </row>
    <row r="353" spans="1:21">
      <c r="A353" s="50" t="s">
        <v>818</v>
      </c>
      <c r="B353" s="51" t="s">
        <v>214</v>
      </c>
      <c r="C353" s="51" t="s">
        <v>247</v>
      </c>
      <c r="D353" s="51" t="s">
        <v>150</v>
      </c>
      <c r="E353" s="52">
        <v>5</v>
      </c>
      <c r="F353" s="52">
        <v>5</v>
      </c>
      <c r="G353" s="52">
        <v>5</v>
      </c>
      <c r="H353" s="52">
        <v>9</v>
      </c>
      <c r="I353" s="52">
        <v>7</v>
      </c>
      <c r="J353" s="52">
        <v>7</v>
      </c>
      <c r="K353" s="52">
        <v>38</v>
      </c>
      <c r="L353" s="45">
        <v>825490</v>
      </c>
      <c r="M353" s="45">
        <v>424400</v>
      </c>
      <c r="N353" s="45">
        <v>401090</v>
      </c>
      <c r="O353" s="57">
        <v>0.60570085646101102</v>
      </c>
      <c r="P353" s="57">
        <v>0.60570085646101102</v>
      </c>
      <c r="Q353" s="57">
        <v>0.60570085646101102</v>
      </c>
      <c r="R353" s="57">
        <v>1.0902615416298198</v>
      </c>
      <c r="S353" s="57">
        <v>0.84798119904541547</v>
      </c>
      <c r="T353" s="57">
        <v>0.84798119904541547</v>
      </c>
      <c r="U353" s="57">
        <v>4.6033265091036837</v>
      </c>
    </row>
    <row r="354" spans="1:21">
      <c r="A354" s="50" t="s">
        <v>819</v>
      </c>
      <c r="B354" s="51" t="s">
        <v>214</v>
      </c>
      <c r="C354" s="51" t="s">
        <v>247</v>
      </c>
      <c r="D354" s="51" t="s">
        <v>94</v>
      </c>
      <c r="E354" s="52">
        <v>30</v>
      </c>
      <c r="F354" s="52">
        <v>23</v>
      </c>
      <c r="G354" s="52">
        <v>68</v>
      </c>
      <c r="H354" s="52">
        <v>50</v>
      </c>
      <c r="I354" s="52">
        <v>31</v>
      </c>
      <c r="J354" s="52">
        <v>10</v>
      </c>
      <c r="K354" s="52">
        <v>212</v>
      </c>
      <c r="L354" s="45">
        <v>825490</v>
      </c>
      <c r="M354" s="45">
        <v>424400</v>
      </c>
      <c r="N354" s="45">
        <v>401090</v>
      </c>
      <c r="O354" s="57">
        <v>3.6342051387660659</v>
      </c>
      <c r="P354" s="57">
        <v>2.7862239397206507</v>
      </c>
      <c r="Q354" s="57">
        <v>8.2375316478697513</v>
      </c>
      <c r="R354" s="57">
        <v>6.0570085646101104</v>
      </c>
      <c r="S354" s="57">
        <v>3.7553453100582685</v>
      </c>
      <c r="T354" s="57">
        <v>1.211401712922022</v>
      </c>
      <c r="U354" s="57">
        <v>25.681716313946868</v>
      </c>
    </row>
    <row r="355" spans="1:21">
      <c r="A355" s="50" t="s">
        <v>820</v>
      </c>
      <c r="B355" s="51" t="s">
        <v>214</v>
      </c>
      <c r="C355" s="51" t="s">
        <v>247</v>
      </c>
      <c r="D355" s="51" t="s">
        <v>153</v>
      </c>
      <c r="E355" s="52">
        <v>35</v>
      </c>
      <c r="F355" s="52">
        <v>14</v>
      </c>
      <c r="G355" s="52">
        <v>11</v>
      </c>
      <c r="H355" s="52">
        <v>11</v>
      </c>
      <c r="I355" s="52">
        <v>5</v>
      </c>
      <c r="J355" s="52">
        <v>0</v>
      </c>
      <c r="K355" s="52">
        <v>76</v>
      </c>
      <c r="L355" s="45">
        <v>825490</v>
      </c>
      <c r="M355" s="45">
        <v>424400</v>
      </c>
      <c r="N355" s="45">
        <v>401090</v>
      </c>
      <c r="O355" s="57">
        <v>4.239905995227077</v>
      </c>
      <c r="P355" s="57">
        <v>1.6959623980908309</v>
      </c>
      <c r="Q355" s="57">
        <v>1.3325418842142243</v>
      </c>
      <c r="R355" s="57">
        <v>1.3325418842142243</v>
      </c>
      <c r="S355" s="57">
        <v>0.60570085646101102</v>
      </c>
      <c r="T355" s="57" t="s">
        <v>297</v>
      </c>
      <c r="U355" s="57">
        <v>9.2066530182073674</v>
      </c>
    </row>
    <row r="356" spans="1:21">
      <c r="A356" s="50" t="s">
        <v>821</v>
      </c>
      <c r="B356" s="51" t="s">
        <v>214</v>
      </c>
      <c r="C356" s="51" t="s">
        <v>247</v>
      </c>
      <c r="D356" s="51" t="s">
        <v>154</v>
      </c>
      <c r="E356" s="52">
        <v>177</v>
      </c>
      <c r="F356" s="52">
        <v>89</v>
      </c>
      <c r="G356" s="52">
        <v>122</v>
      </c>
      <c r="H356" s="52">
        <v>84</v>
      </c>
      <c r="I356" s="52">
        <v>45</v>
      </c>
      <c r="J356" s="52">
        <v>30</v>
      </c>
      <c r="K356" s="52">
        <v>547</v>
      </c>
      <c r="L356" s="45">
        <v>825490</v>
      </c>
      <c r="M356" s="45">
        <v>424400</v>
      </c>
      <c r="N356" s="45">
        <v>401090</v>
      </c>
      <c r="O356" s="57">
        <v>21.441810318719789</v>
      </c>
      <c r="P356" s="57">
        <v>10.781475245005996</v>
      </c>
      <c r="Q356" s="57">
        <v>14.77910089764867</v>
      </c>
      <c r="R356" s="57">
        <v>10.175774388544985</v>
      </c>
      <c r="S356" s="57">
        <v>5.4513077081490993</v>
      </c>
      <c r="T356" s="57">
        <v>3.6342051387660659</v>
      </c>
      <c r="U356" s="57">
        <v>66.263673696834601</v>
      </c>
    </row>
    <row r="357" spans="1:21">
      <c r="A357" s="50" t="s">
        <v>822</v>
      </c>
      <c r="B357" s="51" t="s">
        <v>214</v>
      </c>
      <c r="C357" s="51" t="s">
        <v>247</v>
      </c>
      <c r="D357" s="51" t="s">
        <v>98</v>
      </c>
      <c r="E357" s="52">
        <v>79</v>
      </c>
      <c r="F357" s="52">
        <v>79</v>
      </c>
      <c r="G357" s="52">
        <v>158</v>
      </c>
      <c r="H357" s="52">
        <v>183</v>
      </c>
      <c r="I357" s="52">
        <v>144</v>
      </c>
      <c r="J357" s="52">
        <v>88</v>
      </c>
      <c r="K357" s="52">
        <v>731</v>
      </c>
      <c r="L357" s="45">
        <v>825490</v>
      </c>
      <c r="M357" s="45">
        <v>424400</v>
      </c>
      <c r="N357" s="45">
        <v>401090</v>
      </c>
      <c r="O357" s="57">
        <v>9.570073532083974</v>
      </c>
      <c r="P357" s="57">
        <v>9.570073532083974</v>
      </c>
      <c r="Q357" s="57">
        <v>19.140147064167948</v>
      </c>
      <c r="R357" s="57">
        <v>22.168651346473002</v>
      </c>
      <c r="S357" s="57">
        <v>17.444184666077117</v>
      </c>
      <c r="T357" s="57">
        <v>10.660335073713794</v>
      </c>
      <c r="U357" s="57">
        <v>88.553465214599811</v>
      </c>
    </row>
    <row r="358" spans="1:21">
      <c r="A358" s="50" t="s">
        <v>823</v>
      </c>
      <c r="B358" s="51" t="s">
        <v>214</v>
      </c>
      <c r="C358" s="51" t="s">
        <v>247</v>
      </c>
      <c r="D358" s="51" t="s">
        <v>301</v>
      </c>
      <c r="E358" s="52">
        <v>30</v>
      </c>
      <c r="F358" s="52">
        <v>36</v>
      </c>
      <c r="G358" s="52">
        <v>51</v>
      </c>
      <c r="H358" s="52">
        <v>16</v>
      </c>
      <c r="I358" s="52">
        <v>6</v>
      </c>
      <c r="J358" s="52">
        <v>0</v>
      </c>
      <c r="K358" s="52">
        <v>139</v>
      </c>
      <c r="L358" s="45">
        <v>825490</v>
      </c>
      <c r="M358" s="45">
        <v>424400</v>
      </c>
      <c r="N358" s="45">
        <v>401090</v>
      </c>
      <c r="O358" s="57">
        <v>3.6342051387660659</v>
      </c>
      <c r="P358" s="57">
        <v>4.3610461665192792</v>
      </c>
      <c r="Q358" s="57">
        <v>6.1781487359023126</v>
      </c>
      <c r="R358" s="57">
        <v>1.9382427406752354</v>
      </c>
      <c r="S358" s="57">
        <v>0.72684102775321324</v>
      </c>
      <c r="T358" s="57" t="s">
        <v>297</v>
      </c>
      <c r="U358" s="57">
        <v>16.838483809616108</v>
      </c>
    </row>
    <row r="359" spans="1:21">
      <c r="A359" s="50" t="s">
        <v>824</v>
      </c>
      <c r="B359" s="51" t="s">
        <v>214</v>
      </c>
      <c r="C359" s="51" t="s">
        <v>247</v>
      </c>
      <c r="D359" s="51" t="s">
        <v>303</v>
      </c>
      <c r="E359" s="52">
        <v>71</v>
      </c>
      <c r="F359" s="52">
        <v>64</v>
      </c>
      <c r="G359" s="52">
        <v>140</v>
      </c>
      <c r="H359" s="52">
        <v>174</v>
      </c>
      <c r="I359" s="52">
        <v>100</v>
      </c>
      <c r="J359" s="52">
        <v>59</v>
      </c>
      <c r="K359" s="52">
        <v>608</v>
      </c>
      <c r="L359" s="45">
        <v>825490</v>
      </c>
      <c r="M359" s="45">
        <v>424400</v>
      </c>
      <c r="N359" s="45">
        <v>401090</v>
      </c>
      <c r="O359" s="57">
        <v>8.6009521617463562</v>
      </c>
      <c r="P359" s="57">
        <v>7.7529709627009415</v>
      </c>
      <c r="Q359" s="57">
        <v>16.959623980908308</v>
      </c>
      <c r="R359" s="57">
        <v>21.078389804843184</v>
      </c>
      <c r="S359" s="57">
        <v>12.114017129220221</v>
      </c>
      <c r="T359" s="57">
        <v>7.1472701062399304</v>
      </c>
      <c r="U359" s="57">
        <v>73.653224145658939</v>
      </c>
    </row>
    <row r="360" spans="1:21">
      <c r="A360" s="50" t="s">
        <v>825</v>
      </c>
      <c r="B360" s="51" t="s">
        <v>214</v>
      </c>
      <c r="C360" s="51" t="s">
        <v>247</v>
      </c>
      <c r="D360" s="51" t="s">
        <v>127</v>
      </c>
      <c r="E360" s="52">
        <v>40</v>
      </c>
      <c r="F360" s="52">
        <v>14</v>
      </c>
      <c r="G360" s="52">
        <v>22</v>
      </c>
      <c r="H360" s="52">
        <v>38</v>
      </c>
      <c r="I360" s="52">
        <v>8</v>
      </c>
      <c r="J360" s="52">
        <v>5</v>
      </c>
      <c r="K360" s="52">
        <v>127</v>
      </c>
      <c r="L360" s="45">
        <v>825490</v>
      </c>
      <c r="M360" s="45">
        <v>424400</v>
      </c>
      <c r="N360" s="45">
        <v>401090</v>
      </c>
      <c r="O360" s="57">
        <v>4.8456068516880881</v>
      </c>
      <c r="P360" s="57">
        <v>1.6959623980908309</v>
      </c>
      <c r="Q360" s="57">
        <v>2.6650837684284485</v>
      </c>
      <c r="R360" s="57">
        <v>4.6033265091036837</v>
      </c>
      <c r="S360" s="57">
        <v>0.96912137033761769</v>
      </c>
      <c r="T360" s="57">
        <v>0.60570085646101102</v>
      </c>
      <c r="U360" s="57">
        <v>15.384801754109679</v>
      </c>
    </row>
    <row r="361" spans="1:21">
      <c r="A361" s="50" t="s">
        <v>826</v>
      </c>
      <c r="B361" s="51" t="s">
        <v>214</v>
      </c>
      <c r="C361" s="51" t="s">
        <v>247</v>
      </c>
      <c r="D361" s="51" t="s">
        <v>160</v>
      </c>
      <c r="E361" s="52">
        <v>28</v>
      </c>
      <c r="F361" s="52">
        <v>8</v>
      </c>
      <c r="G361" s="52">
        <v>5</v>
      </c>
      <c r="H361" s="52">
        <v>5</v>
      </c>
      <c r="I361" s="52">
        <v>0</v>
      </c>
      <c r="J361" s="52">
        <v>5</v>
      </c>
      <c r="K361" s="52">
        <v>51</v>
      </c>
      <c r="L361" s="45">
        <v>825490</v>
      </c>
      <c r="M361" s="45">
        <v>424400</v>
      </c>
      <c r="N361" s="45">
        <v>401090</v>
      </c>
      <c r="O361" s="57">
        <v>3.3919247961816619</v>
      </c>
      <c r="P361" s="57">
        <v>0.96912137033761769</v>
      </c>
      <c r="Q361" s="57">
        <v>0.60570085646101102</v>
      </c>
      <c r="R361" s="57">
        <v>0.60570085646101102</v>
      </c>
      <c r="S361" s="57" t="s">
        <v>297</v>
      </c>
      <c r="T361" s="57">
        <v>0.60570085646101102</v>
      </c>
      <c r="U361" s="57">
        <v>6.1781487359023126</v>
      </c>
    </row>
    <row r="362" spans="1:21">
      <c r="A362" s="50" t="s">
        <v>827</v>
      </c>
      <c r="B362" s="51" t="s">
        <v>214</v>
      </c>
      <c r="C362" s="51" t="s">
        <v>247</v>
      </c>
      <c r="D362" s="51" t="s">
        <v>163</v>
      </c>
      <c r="E362" s="52">
        <v>423</v>
      </c>
      <c r="F362" s="52">
        <v>394</v>
      </c>
      <c r="G362" s="52">
        <v>1098</v>
      </c>
      <c r="H362" s="52">
        <v>1178</v>
      </c>
      <c r="I362" s="52">
        <v>420</v>
      </c>
      <c r="J362" s="52">
        <v>147</v>
      </c>
      <c r="K362" s="52">
        <v>3660</v>
      </c>
      <c r="L362" s="45">
        <v>825490</v>
      </c>
      <c r="M362" s="45">
        <v>424400</v>
      </c>
      <c r="N362" s="45">
        <v>401090</v>
      </c>
      <c r="O362" s="57">
        <v>105.46261437582586</v>
      </c>
      <c r="P362" s="57">
        <v>98.23231693634844</v>
      </c>
      <c r="Q362" s="57">
        <v>273.75402029469694</v>
      </c>
      <c r="R362" s="57">
        <v>293.69966840360019</v>
      </c>
      <c r="S362" s="57">
        <v>104.71465257174199</v>
      </c>
      <c r="T362" s="57">
        <v>36.650128400109701</v>
      </c>
      <c r="U362" s="57">
        <v>912.51340098232322</v>
      </c>
    </row>
    <row r="363" spans="1:21">
      <c r="A363" s="50" t="s">
        <v>828</v>
      </c>
      <c r="B363" s="51" t="s">
        <v>214</v>
      </c>
      <c r="C363" s="51" t="s">
        <v>247</v>
      </c>
      <c r="D363" s="51" t="s">
        <v>141</v>
      </c>
      <c r="E363" s="52">
        <v>37</v>
      </c>
      <c r="F363" s="52">
        <v>19</v>
      </c>
      <c r="G363" s="52">
        <v>39</v>
      </c>
      <c r="H363" s="52">
        <v>26</v>
      </c>
      <c r="I363" s="52">
        <v>15</v>
      </c>
      <c r="J363" s="52">
        <v>18</v>
      </c>
      <c r="K363" s="52">
        <v>154</v>
      </c>
      <c r="L363" s="45">
        <v>825490</v>
      </c>
      <c r="M363" s="45">
        <v>424400</v>
      </c>
      <c r="N363" s="45">
        <v>401090</v>
      </c>
      <c r="O363" s="57">
        <v>4.4821863378114815</v>
      </c>
      <c r="P363" s="57">
        <v>2.3016632545518418</v>
      </c>
      <c r="Q363" s="57">
        <v>4.7244666803958859</v>
      </c>
      <c r="R363" s="57">
        <v>3.149644453597257</v>
      </c>
      <c r="S363" s="57">
        <v>1.8171025693830329</v>
      </c>
      <c r="T363" s="57">
        <v>2.1805230832596396</v>
      </c>
      <c r="U363" s="57">
        <v>18.655586378999139</v>
      </c>
    </row>
    <row r="364" spans="1:21">
      <c r="A364" s="50" t="s">
        <v>829</v>
      </c>
      <c r="B364" s="51" t="s">
        <v>219</v>
      </c>
      <c r="C364" s="51" t="s">
        <v>249</v>
      </c>
      <c r="D364" s="51" t="s">
        <v>59</v>
      </c>
      <c r="E364" s="52">
        <v>5</v>
      </c>
      <c r="F364" s="52">
        <v>0</v>
      </c>
      <c r="G364" s="52">
        <v>0</v>
      </c>
      <c r="H364" s="52">
        <v>0</v>
      </c>
      <c r="I364" s="52">
        <v>0</v>
      </c>
      <c r="J364" s="52">
        <v>0</v>
      </c>
      <c r="K364" s="52">
        <v>5</v>
      </c>
      <c r="L364" s="45">
        <v>21220</v>
      </c>
      <c r="M364" s="45">
        <v>10749</v>
      </c>
      <c r="N364" s="45">
        <v>10471</v>
      </c>
      <c r="O364" s="57">
        <v>23.562676720075402</v>
      </c>
      <c r="P364" s="57" t="s">
        <v>297</v>
      </c>
      <c r="Q364" s="57" t="s">
        <v>297</v>
      </c>
      <c r="R364" s="57" t="s">
        <v>297</v>
      </c>
      <c r="S364" s="57" t="s">
        <v>297</v>
      </c>
      <c r="T364" s="57" t="s">
        <v>297</v>
      </c>
      <c r="U364" s="57">
        <v>23.562676720075402</v>
      </c>
    </row>
    <row r="365" spans="1:21">
      <c r="A365" s="50" t="s">
        <v>830</v>
      </c>
      <c r="B365" s="51" t="s">
        <v>219</v>
      </c>
      <c r="C365" s="51" t="s">
        <v>249</v>
      </c>
      <c r="D365" s="51" t="s">
        <v>63</v>
      </c>
      <c r="E365" s="52">
        <v>5</v>
      </c>
      <c r="F365" s="52">
        <v>5</v>
      </c>
      <c r="G365" s="52">
        <v>5</v>
      </c>
      <c r="H365" s="52">
        <v>9</v>
      </c>
      <c r="I365" s="52">
        <v>9</v>
      </c>
      <c r="J365" s="52">
        <v>5</v>
      </c>
      <c r="K365" s="52">
        <v>38</v>
      </c>
      <c r="L365" s="45">
        <v>21220</v>
      </c>
      <c r="M365" s="45">
        <v>10749</v>
      </c>
      <c r="N365" s="45">
        <v>10471</v>
      </c>
      <c r="O365" s="57">
        <v>23.562676720075402</v>
      </c>
      <c r="P365" s="57">
        <v>23.562676720075402</v>
      </c>
      <c r="Q365" s="57">
        <v>23.562676720075402</v>
      </c>
      <c r="R365" s="57">
        <v>42.412818096135716</v>
      </c>
      <c r="S365" s="57">
        <v>42.412818096135716</v>
      </c>
      <c r="T365" s="57">
        <v>23.562676720075402</v>
      </c>
      <c r="U365" s="57">
        <v>179.07634307257302</v>
      </c>
    </row>
    <row r="366" spans="1:21">
      <c r="A366" s="50" t="s">
        <v>831</v>
      </c>
      <c r="B366" s="51" t="s">
        <v>219</v>
      </c>
      <c r="C366" s="51" t="s">
        <v>249</v>
      </c>
      <c r="D366" s="51" t="s">
        <v>311</v>
      </c>
      <c r="E366" s="52">
        <v>0</v>
      </c>
      <c r="F366" s="52">
        <v>0</v>
      </c>
      <c r="G366" s="52">
        <v>5</v>
      </c>
      <c r="H366" s="52">
        <v>5</v>
      </c>
      <c r="I366" s="52">
        <v>0</v>
      </c>
      <c r="J366" s="52">
        <v>0</v>
      </c>
      <c r="K366" s="52">
        <v>10</v>
      </c>
      <c r="L366" s="45">
        <v>21220</v>
      </c>
      <c r="M366" s="45">
        <v>10749</v>
      </c>
      <c r="N366" s="45">
        <v>10471</v>
      </c>
      <c r="O366" s="57" t="s">
        <v>297</v>
      </c>
      <c r="P366" s="57" t="s">
        <v>297</v>
      </c>
      <c r="Q366" s="57">
        <v>23.562676720075402</v>
      </c>
      <c r="R366" s="57">
        <v>23.562676720075402</v>
      </c>
      <c r="S366" s="57" t="s">
        <v>297</v>
      </c>
      <c r="T366" s="57" t="s">
        <v>297</v>
      </c>
      <c r="U366" s="57">
        <v>47.125353440150803</v>
      </c>
    </row>
    <row r="367" spans="1:21">
      <c r="A367" s="50" t="s">
        <v>832</v>
      </c>
      <c r="B367" s="51" t="s">
        <v>219</v>
      </c>
      <c r="C367" s="51" t="s">
        <v>249</v>
      </c>
      <c r="D367" s="51" t="s">
        <v>53</v>
      </c>
      <c r="E367" s="52">
        <v>5</v>
      </c>
      <c r="F367" s="52">
        <v>34</v>
      </c>
      <c r="G367" s="52">
        <v>35</v>
      </c>
      <c r="H367" s="52">
        <v>37</v>
      </c>
      <c r="I367" s="52">
        <v>33</v>
      </c>
      <c r="J367" s="52">
        <v>25</v>
      </c>
      <c r="K367" s="52">
        <v>169</v>
      </c>
      <c r="L367" s="45">
        <v>21220</v>
      </c>
      <c r="M367" s="45">
        <v>10749</v>
      </c>
      <c r="N367" s="45">
        <v>10471</v>
      </c>
      <c r="O367" s="57">
        <v>46.515954972555583</v>
      </c>
      <c r="P367" s="57">
        <v>316.30849381337799</v>
      </c>
      <c r="Q367" s="57">
        <v>325.61168480788911</v>
      </c>
      <c r="R367" s="57">
        <v>344.21806679691139</v>
      </c>
      <c r="S367" s="57">
        <v>307.00530281886682</v>
      </c>
      <c r="T367" s="57">
        <v>232.57977486277792</v>
      </c>
      <c r="U367" s="57">
        <v>1572.239278072379</v>
      </c>
    </row>
    <row r="368" spans="1:21">
      <c r="A368" s="50" t="s">
        <v>833</v>
      </c>
      <c r="B368" s="51" t="s">
        <v>219</v>
      </c>
      <c r="C368" s="51" t="s">
        <v>249</v>
      </c>
      <c r="D368" s="51" t="s">
        <v>68</v>
      </c>
      <c r="E368" s="52">
        <v>0</v>
      </c>
      <c r="F368" s="52">
        <v>0</v>
      </c>
      <c r="G368" s="52">
        <v>0</v>
      </c>
      <c r="H368" s="52">
        <v>0</v>
      </c>
      <c r="I368" s="52">
        <v>0</v>
      </c>
      <c r="J368" s="52">
        <v>0</v>
      </c>
      <c r="K368" s="52">
        <v>0</v>
      </c>
      <c r="L368" s="45">
        <v>21220</v>
      </c>
      <c r="M368" s="45">
        <v>10749</v>
      </c>
      <c r="N368" s="45">
        <v>10471</v>
      </c>
      <c r="O368" s="57" t="s">
        <v>297</v>
      </c>
      <c r="P368" s="57" t="s">
        <v>297</v>
      </c>
      <c r="Q368" s="57" t="s">
        <v>297</v>
      </c>
      <c r="R368" s="57" t="s">
        <v>297</v>
      </c>
      <c r="S368" s="57" t="s">
        <v>297</v>
      </c>
      <c r="T368" s="57" t="s">
        <v>297</v>
      </c>
      <c r="U368" s="57" t="s">
        <v>297</v>
      </c>
    </row>
    <row r="369" spans="1:21">
      <c r="A369" s="50" t="s">
        <v>834</v>
      </c>
      <c r="B369" s="51" t="s">
        <v>219</v>
      </c>
      <c r="C369" s="51" t="s">
        <v>249</v>
      </c>
      <c r="D369" s="51" t="s">
        <v>292</v>
      </c>
      <c r="E369" s="52">
        <v>0</v>
      </c>
      <c r="F369" s="52">
        <v>0</v>
      </c>
      <c r="G369" s="52">
        <v>0</v>
      </c>
      <c r="H369" s="52">
        <v>0</v>
      </c>
      <c r="I369" s="52">
        <v>0</v>
      </c>
      <c r="J369" s="52">
        <v>0</v>
      </c>
      <c r="K369" s="52">
        <v>0</v>
      </c>
      <c r="L369" s="45">
        <v>21220</v>
      </c>
      <c r="M369" s="45">
        <v>10749</v>
      </c>
      <c r="N369" s="45">
        <v>10471</v>
      </c>
      <c r="O369" s="57" t="s">
        <v>297</v>
      </c>
      <c r="P369" s="57" t="s">
        <v>297</v>
      </c>
      <c r="Q369" s="57" t="s">
        <v>297</v>
      </c>
      <c r="R369" s="57" t="s">
        <v>297</v>
      </c>
      <c r="S369" s="57" t="s">
        <v>297</v>
      </c>
      <c r="T369" s="57" t="s">
        <v>297</v>
      </c>
      <c r="U369" s="57" t="s">
        <v>297</v>
      </c>
    </row>
    <row r="370" spans="1:21">
      <c r="A370" s="50" t="s">
        <v>835</v>
      </c>
      <c r="B370" s="51" t="s">
        <v>219</v>
      </c>
      <c r="C370" s="51" t="s">
        <v>249</v>
      </c>
      <c r="D370" s="51" t="s">
        <v>201</v>
      </c>
      <c r="E370" s="52">
        <v>0</v>
      </c>
      <c r="F370" s="52">
        <v>5</v>
      </c>
      <c r="G370" s="52">
        <v>0</v>
      </c>
      <c r="H370" s="52">
        <v>5</v>
      </c>
      <c r="I370" s="52">
        <v>0</v>
      </c>
      <c r="J370" s="52">
        <v>0</v>
      </c>
      <c r="K370" s="52">
        <v>10</v>
      </c>
      <c r="L370" s="45">
        <v>21220</v>
      </c>
      <c r="M370" s="45">
        <v>10749</v>
      </c>
      <c r="N370" s="45">
        <v>10471</v>
      </c>
      <c r="O370" s="57" t="s">
        <v>297</v>
      </c>
      <c r="P370" s="57">
        <v>23.562676720075402</v>
      </c>
      <c r="Q370" s="57" t="s">
        <v>297</v>
      </c>
      <c r="R370" s="57">
        <v>23.562676720075402</v>
      </c>
      <c r="S370" s="57" t="s">
        <v>297</v>
      </c>
      <c r="T370" s="57" t="s">
        <v>297</v>
      </c>
      <c r="U370" s="57">
        <v>47.125353440150803</v>
      </c>
    </row>
    <row r="371" spans="1:21">
      <c r="A371" s="50" t="s">
        <v>836</v>
      </c>
      <c r="B371" s="51" t="s">
        <v>219</v>
      </c>
      <c r="C371" s="51" t="s">
        <v>249</v>
      </c>
      <c r="D371" s="51" t="s">
        <v>150</v>
      </c>
      <c r="E371" s="52">
        <v>0</v>
      </c>
      <c r="F371" s="52">
        <v>0</v>
      </c>
      <c r="G371" s="52">
        <v>0</v>
      </c>
      <c r="H371" s="52">
        <v>0</v>
      </c>
      <c r="I371" s="52">
        <v>0</v>
      </c>
      <c r="J371" s="52">
        <v>0</v>
      </c>
      <c r="K371" s="52">
        <v>0</v>
      </c>
      <c r="L371" s="45">
        <v>21220</v>
      </c>
      <c r="M371" s="45">
        <v>10749</v>
      </c>
      <c r="N371" s="45">
        <v>10471</v>
      </c>
      <c r="O371" s="57" t="s">
        <v>297</v>
      </c>
      <c r="P371" s="57" t="s">
        <v>297</v>
      </c>
      <c r="Q371" s="57" t="s">
        <v>297</v>
      </c>
      <c r="R371" s="57" t="s">
        <v>297</v>
      </c>
      <c r="S371" s="57" t="s">
        <v>297</v>
      </c>
      <c r="T371" s="57" t="s">
        <v>297</v>
      </c>
      <c r="U371" s="57" t="s">
        <v>297</v>
      </c>
    </row>
    <row r="372" spans="1:21">
      <c r="A372" s="50" t="s">
        <v>837</v>
      </c>
      <c r="B372" s="51" t="s">
        <v>219</v>
      </c>
      <c r="C372" s="51" t="s">
        <v>249</v>
      </c>
      <c r="D372" s="51" t="s">
        <v>94</v>
      </c>
      <c r="E372" s="52">
        <v>0</v>
      </c>
      <c r="F372" s="52">
        <v>0</v>
      </c>
      <c r="G372" s="52">
        <v>0</v>
      </c>
      <c r="H372" s="52">
        <v>0</v>
      </c>
      <c r="I372" s="52">
        <v>5</v>
      </c>
      <c r="J372" s="52">
        <v>0</v>
      </c>
      <c r="K372" s="52">
        <v>5</v>
      </c>
      <c r="L372" s="45">
        <v>21220</v>
      </c>
      <c r="M372" s="45">
        <v>10749</v>
      </c>
      <c r="N372" s="45">
        <v>10471</v>
      </c>
      <c r="O372" s="57" t="s">
        <v>297</v>
      </c>
      <c r="P372" s="57" t="s">
        <v>297</v>
      </c>
      <c r="Q372" s="57" t="s">
        <v>297</v>
      </c>
      <c r="R372" s="57" t="s">
        <v>297</v>
      </c>
      <c r="S372" s="57">
        <v>23.562676720075402</v>
      </c>
      <c r="T372" s="57" t="s">
        <v>297</v>
      </c>
      <c r="U372" s="57">
        <v>23.562676720075402</v>
      </c>
    </row>
    <row r="373" spans="1:21">
      <c r="A373" s="50" t="s">
        <v>838</v>
      </c>
      <c r="B373" s="51" t="s">
        <v>219</v>
      </c>
      <c r="C373" s="51" t="s">
        <v>249</v>
      </c>
      <c r="D373" s="51" t="s">
        <v>154</v>
      </c>
      <c r="E373" s="52">
        <v>6</v>
      </c>
      <c r="F373" s="52">
        <v>0</v>
      </c>
      <c r="G373" s="52">
        <v>0</v>
      </c>
      <c r="H373" s="52">
        <v>0</v>
      </c>
      <c r="I373" s="52">
        <v>0</v>
      </c>
      <c r="J373" s="52">
        <v>0</v>
      </c>
      <c r="K373" s="52">
        <v>6</v>
      </c>
      <c r="L373" s="45">
        <v>21220</v>
      </c>
      <c r="M373" s="45">
        <v>10749</v>
      </c>
      <c r="N373" s="45">
        <v>10471</v>
      </c>
      <c r="O373" s="57">
        <v>28.275212064090482</v>
      </c>
      <c r="P373" s="57" t="s">
        <v>297</v>
      </c>
      <c r="Q373" s="57" t="s">
        <v>297</v>
      </c>
      <c r="R373" s="57" t="s">
        <v>297</v>
      </c>
      <c r="S373" s="57" t="s">
        <v>297</v>
      </c>
      <c r="T373" s="57" t="s">
        <v>297</v>
      </c>
      <c r="U373" s="57">
        <v>28.275212064090482</v>
      </c>
    </row>
    <row r="374" spans="1:21">
      <c r="A374" s="50" t="s">
        <v>839</v>
      </c>
      <c r="B374" s="51" t="s">
        <v>219</v>
      </c>
      <c r="C374" s="51" t="s">
        <v>249</v>
      </c>
      <c r="D374" s="51" t="s">
        <v>98</v>
      </c>
      <c r="E374" s="52">
        <v>0</v>
      </c>
      <c r="F374" s="52">
        <v>0</v>
      </c>
      <c r="G374" s="52">
        <v>5</v>
      </c>
      <c r="H374" s="52">
        <v>5</v>
      </c>
      <c r="I374" s="52">
        <v>5</v>
      </c>
      <c r="J374" s="52">
        <v>0</v>
      </c>
      <c r="K374" s="52">
        <v>15</v>
      </c>
      <c r="L374" s="45">
        <v>21220</v>
      </c>
      <c r="M374" s="45">
        <v>10749</v>
      </c>
      <c r="N374" s="45">
        <v>10471</v>
      </c>
      <c r="O374" s="57" t="s">
        <v>297</v>
      </c>
      <c r="P374" s="57" t="s">
        <v>297</v>
      </c>
      <c r="Q374" s="57">
        <v>23.562676720075402</v>
      </c>
      <c r="R374" s="57">
        <v>23.562676720075402</v>
      </c>
      <c r="S374" s="57">
        <v>23.562676720075402</v>
      </c>
      <c r="T374" s="57" t="s">
        <v>297</v>
      </c>
      <c r="U374" s="57">
        <v>70.688030160226205</v>
      </c>
    </row>
    <row r="375" spans="1:21">
      <c r="A375" s="50" t="s">
        <v>840</v>
      </c>
      <c r="B375" s="51" t="s">
        <v>219</v>
      </c>
      <c r="C375" s="51" t="s">
        <v>249</v>
      </c>
      <c r="D375" s="51" t="s">
        <v>301</v>
      </c>
      <c r="E375" s="52">
        <v>0</v>
      </c>
      <c r="F375" s="52">
        <v>0</v>
      </c>
      <c r="G375" s="52">
        <v>0</v>
      </c>
      <c r="H375" s="52">
        <v>0</v>
      </c>
      <c r="I375" s="52">
        <v>0</v>
      </c>
      <c r="J375" s="52">
        <v>0</v>
      </c>
      <c r="K375" s="52">
        <v>0</v>
      </c>
      <c r="L375" s="45">
        <v>21220</v>
      </c>
      <c r="M375" s="45">
        <v>10749</v>
      </c>
      <c r="N375" s="45">
        <v>10471</v>
      </c>
      <c r="O375" s="57" t="s">
        <v>297</v>
      </c>
      <c r="P375" s="57" t="s">
        <v>297</v>
      </c>
      <c r="Q375" s="57" t="s">
        <v>297</v>
      </c>
      <c r="R375" s="57" t="s">
        <v>297</v>
      </c>
      <c r="S375" s="57" t="s">
        <v>297</v>
      </c>
      <c r="T375" s="57" t="s">
        <v>297</v>
      </c>
      <c r="U375" s="57" t="s">
        <v>297</v>
      </c>
    </row>
    <row r="376" spans="1:21">
      <c r="A376" s="50" t="s">
        <v>841</v>
      </c>
      <c r="B376" s="51" t="s">
        <v>219</v>
      </c>
      <c r="C376" s="51" t="s">
        <v>249</v>
      </c>
      <c r="D376" s="51" t="s">
        <v>303</v>
      </c>
      <c r="E376" s="52">
        <v>0</v>
      </c>
      <c r="F376" s="52">
        <v>0</v>
      </c>
      <c r="G376" s="52">
        <v>5</v>
      </c>
      <c r="H376" s="52">
        <v>5</v>
      </c>
      <c r="I376" s="52">
        <v>0</v>
      </c>
      <c r="J376" s="52">
        <v>0</v>
      </c>
      <c r="K376" s="52">
        <v>10</v>
      </c>
      <c r="L376" s="45">
        <v>21220</v>
      </c>
      <c r="M376" s="45">
        <v>10749</v>
      </c>
      <c r="N376" s="45">
        <v>10471</v>
      </c>
      <c r="O376" s="57" t="s">
        <v>297</v>
      </c>
      <c r="P376" s="57" t="s">
        <v>297</v>
      </c>
      <c r="Q376" s="57">
        <v>23.562676720075402</v>
      </c>
      <c r="R376" s="57">
        <v>23.562676720075402</v>
      </c>
      <c r="S376" s="57" t="s">
        <v>297</v>
      </c>
      <c r="T376" s="57" t="s">
        <v>297</v>
      </c>
      <c r="U376" s="57">
        <v>47.125353440150803</v>
      </c>
    </row>
    <row r="377" spans="1:21">
      <c r="A377" s="50" t="s">
        <v>842</v>
      </c>
      <c r="B377" s="51" t="s">
        <v>219</v>
      </c>
      <c r="C377" s="51" t="s">
        <v>249</v>
      </c>
      <c r="D377" s="51" t="s">
        <v>131</v>
      </c>
      <c r="E377" s="52">
        <v>0</v>
      </c>
      <c r="F377" s="52">
        <v>0</v>
      </c>
      <c r="G377" s="52">
        <v>6</v>
      </c>
      <c r="H377" s="52">
        <v>5</v>
      </c>
      <c r="I377" s="52">
        <v>0</v>
      </c>
      <c r="J377" s="52">
        <v>0</v>
      </c>
      <c r="K377" s="52">
        <v>11</v>
      </c>
      <c r="L377" s="45">
        <v>21220</v>
      </c>
      <c r="M377" s="45">
        <v>10749</v>
      </c>
      <c r="N377" s="45">
        <v>10471</v>
      </c>
      <c r="O377" s="57" t="s">
        <v>297</v>
      </c>
      <c r="P377" s="57" t="s">
        <v>297</v>
      </c>
      <c r="Q377" s="57">
        <v>55.81914596706671</v>
      </c>
      <c r="R377" s="57">
        <v>46.515954972555583</v>
      </c>
      <c r="S377" s="57" t="s">
        <v>297</v>
      </c>
      <c r="T377" s="57" t="s">
        <v>297</v>
      </c>
      <c r="U377" s="57">
        <v>102.33510093962229</v>
      </c>
    </row>
    <row r="378" spans="1:21">
      <c r="A378" s="50" t="s">
        <v>843</v>
      </c>
      <c r="B378" s="53" t="s">
        <v>219</v>
      </c>
      <c r="C378" s="53" t="s">
        <v>249</v>
      </c>
      <c r="D378" s="51" t="s">
        <v>141</v>
      </c>
      <c r="E378" s="53">
        <v>0</v>
      </c>
      <c r="F378" s="53">
        <v>0</v>
      </c>
      <c r="G378" s="53">
        <v>0</v>
      </c>
      <c r="H378" s="53">
        <v>0</v>
      </c>
      <c r="I378" s="53">
        <v>0</v>
      </c>
      <c r="J378" s="53">
        <v>0</v>
      </c>
      <c r="K378" s="53">
        <v>0</v>
      </c>
      <c r="L378" s="45">
        <v>21220</v>
      </c>
      <c r="M378" s="45">
        <v>10749</v>
      </c>
      <c r="N378" s="45">
        <v>10471</v>
      </c>
      <c r="O378" s="57" t="s">
        <v>297</v>
      </c>
      <c r="P378" s="57" t="s">
        <v>297</v>
      </c>
      <c r="Q378" s="57" t="s">
        <v>297</v>
      </c>
      <c r="R378" s="57" t="s">
        <v>297</v>
      </c>
      <c r="S378" s="57" t="s">
        <v>297</v>
      </c>
      <c r="T378" s="57" t="s">
        <v>297</v>
      </c>
      <c r="U378" s="57" t="s">
        <v>297</v>
      </c>
    </row>
    <row r="379" spans="1:21">
      <c r="A379" s="50" t="s">
        <v>844</v>
      </c>
      <c r="B379" s="53" t="s">
        <v>214</v>
      </c>
      <c r="C379" s="53" t="s">
        <v>249</v>
      </c>
      <c r="D379" s="51" t="s">
        <v>59</v>
      </c>
      <c r="E379" s="53">
        <v>0</v>
      </c>
      <c r="F379" s="53">
        <v>5</v>
      </c>
      <c r="G379" s="53">
        <v>0</v>
      </c>
      <c r="H379" s="53">
        <v>5</v>
      </c>
      <c r="I379" s="53">
        <v>0</v>
      </c>
      <c r="J379" s="53">
        <v>0</v>
      </c>
      <c r="K379" s="53">
        <v>10</v>
      </c>
      <c r="L379" s="45">
        <v>21220</v>
      </c>
      <c r="M379" s="45">
        <v>10749</v>
      </c>
      <c r="N379" s="45">
        <v>10471</v>
      </c>
      <c r="O379" s="57" t="s">
        <v>297</v>
      </c>
      <c r="P379" s="57">
        <v>23.562676720075402</v>
      </c>
      <c r="Q379" s="57" t="s">
        <v>297</v>
      </c>
      <c r="R379" s="57">
        <v>23.562676720075402</v>
      </c>
      <c r="S379" s="57" t="s">
        <v>297</v>
      </c>
      <c r="T379" s="57" t="s">
        <v>297</v>
      </c>
      <c r="U379" s="57">
        <v>47.125353440150803</v>
      </c>
    </row>
    <row r="380" spans="1:21">
      <c r="A380" s="50" t="s">
        <v>845</v>
      </c>
      <c r="B380" s="53" t="s">
        <v>214</v>
      </c>
      <c r="C380" s="53" t="s">
        <v>249</v>
      </c>
      <c r="D380" s="51" t="s">
        <v>63</v>
      </c>
      <c r="E380" s="53">
        <v>8</v>
      </c>
      <c r="F380" s="53">
        <v>6</v>
      </c>
      <c r="G380" s="53">
        <v>16</v>
      </c>
      <c r="H380" s="53">
        <v>16</v>
      </c>
      <c r="I380" s="53">
        <v>8</v>
      </c>
      <c r="J380" s="53">
        <v>0</v>
      </c>
      <c r="K380" s="53">
        <v>54</v>
      </c>
      <c r="L380" s="45">
        <v>21220</v>
      </c>
      <c r="M380" s="45">
        <v>10749</v>
      </c>
      <c r="N380" s="45">
        <v>10471</v>
      </c>
      <c r="O380" s="57">
        <v>37.700282752120643</v>
      </c>
      <c r="P380" s="57">
        <v>28.275212064090482</v>
      </c>
      <c r="Q380" s="57">
        <v>75.400565504241285</v>
      </c>
      <c r="R380" s="57">
        <v>75.400565504241285</v>
      </c>
      <c r="S380" s="57">
        <v>37.700282752120643</v>
      </c>
      <c r="T380" s="57" t="s">
        <v>297</v>
      </c>
      <c r="U380" s="57">
        <v>254.47690857681431</v>
      </c>
    </row>
    <row r="381" spans="1:21">
      <c r="A381" s="50" t="s">
        <v>846</v>
      </c>
      <c r="B381" s="51" t="s">
        <v>214</v>
      </c>
      <c r="C381" s="51" t="s">
        <v>249</v>
      </c>
      <c r="D381" s="51" t="s">
        <v>311</v>
      </c>
      <c r="E381" s="52">
        <v>0</v>
      </c>
      <c r="F381" s="52">
        <v>5</v>
      </c>
      <c r="G381" s="52">
        <v>6</v>
      </c>
      <c r="H381" s="52">
        <v>5</v>
      </c>
      <c r="I381" s="52">
        <v>5</v>
      </c>
      <c r="J381" s="52">
        <v>0</v>
      </c>
      <c r="K381" s="52">
        <v>21</v>
      </c>
      <c r="L381" s="45">
        <v>21220</v>
      </c>
      <c r="M381" s="45">
        <v>10749</v>
      </c>
      <c r="N381" s="45">
        <v>10471</v>
      </c>
      <c r="O381" s="57" t="s">
        <v>297</v>
      </c>
      <c r="P381" s="57">
        <v>23.562676720075402</v>
      </c>
      <c r="Q381" s="57">
        <v>28.275212064090482</v>
      </c>
      <c r="R381" s="57">
        <v>23.562676720075402</v>
      </c>
      <c r="S381" s="57">
        <v>23.562676720075402</v>
      </c>
      <c r="T381" s="57" t="s">
        <v>297</v>
      </c>
      <c r="U381" s="57">
        <v>98.963242224316687</v>
      </c>
    </row>
    <row r="382" spans="1:21">
      <c r="A382" s="50" t="s">
        <v>847</v>
      </c>
      <c r="B382" s="51" t="s">
        <v>214</v>
      </c>
      <c r="C382" s="51" t="s">
        <v>249</v>
      </c>
      <c r="D382" s="51" t="s">
        <v>200</v>
      </c>
      <c r="E382" s="52">
        <v>0</v>
      </c>
      <c r="F382" s="52">
        <v>0</v>
      </c>
      <c r="G382" s="52">
        <v>0</v>
      </c>
      <c r="H382" s="52">
        <v>5</v>
      </c>
      <c r="I382" s="52">
        <v>0</v>
      </c>
      <c r="J382" s="52">
        <v>0</v>
      </c>
      <c r="K382" s="52">
        <v>5</v>
      </c>
      <c r="L382" s="45">
        <v>21220</v>
      </c>
      <c r="M382" s="45">
        <v>10749</v>
      </c>
      <c r="N382" s="45">
        <v>10471</v>
      </c>
      <c r="O382" s="57" t="s">
        <v>297</v>
      </c>
      <c r="P382" s="57" t="s">
        <v>297</v>
      </c>
      <c r="Q382" s="57" t="s">
        <v>297</v>
      </c>
      <c r="R382" s="57">
        <v>23.562676720075402</v>
      </c>
      <c r="S382" s="57" t="s">
        <v>297</v>
      </c>
      <c r="T382" s="57" t="s">
        <v>297</v>
      </c>
      <c r="U382" s="57">
        <v>23.562676720075402</v>
      </c>
    </row>
    <row r="383" spans="1:21">
      <c r="A383" s="50" t="s">
        <v>848</v>
      </c>
      <c r="B383" s="51" t="s">
        <v>214</v>
      </c>
      <c r="C383" s="51" t="s">
        <v>249</v>
      </c>
      <c r="D383" s="51" t="s">
        <v>292</v>
      </c>
      <c r="E383" s="52">
        <v>0</v>
      </c>
      <c r="F383" s="52">
        <v>0</v>
      </c>
      <c r="G383" s="52">
        <v>0</v>
      </c>
      <c r="H383" s="52">
        <v>0</v>
      </c>
      <c r="I383" s="52">
        <v>0</v>
      </c>
      <c r="J383" s="52">
        <v>0</v>
      </c>
      <c r="K383" s="52">
        <v>0</v>
      </c>
      <c r="L383" s="45">
        <v>21220</v>
      </c>
      <c r="M383" s="45">
        <v>10749</v>
      </c>
      <c r="N383" s="45">
        <v>10471</v>
      </c>
      <c r="O383" s="57" t="s">
        <v>297</v>
      </c>
      <c r="P383" s="57" t="s">
        <v>297</v>
      </c>
      <c r="Q383" s="57" t="s">
        <v>297</v>
      </c>
      <c r="R383" s="57" t="s">
        <v>297</v>
      </c>
      <c r="S383" s="57" t="s">
        <v>297</v>
      </c>
      <c r="T383" s="57" t="s">
        <v>297</v>
      </c>
      <c r="U383" s="57" t="s">
        <v>297</v>
      </c>
    </row>
    <row r="384" spans="1:21">
      <c r="A384" s="50" t="s">
        <v>849</v>
      </c>
      <c r="B384" s="51" t="s">
        <v>214</v>
      </c>
      <c r="C384" s="51" t="s">
        <v>249</v>
      </c>
      <c r="D384" s="51" t="s">
        <v>201</v>
      </c>
      <c r="E384" s="52">
        <v>0</v>
      </c>
      <c r="F384" s="52">
        <v>0</v>
      </c>
      <c r="G384" s="52">
        <v>5</v>
      </c>
      <c r="H384" s="52">
        <v>5</v>
      </c>
      <c r="I384" s="52">
        <v>0</v>
      </c>
      <c r="J384" s="52">
        <v>0</v>
      </c>
      <c r="K384" s="52">
        <v>10</v>
      </c>
      <c r="L384" s="45">
        <v>21220</v>
      </c>
      <c r="M384" s="45">
        <v>10749</v>
      </c>
      <c r="N384" s="45">
        <v>10471</v>
      </c>
      <c r="O384" s="57" t="s">
        <v>297</v>
      </c>
      <c r="P384" s="57" t="s">
        <v>297</v>
      </c>
      <c r="Q384" s="57">
        <v>23.562676720075402</v>
      </c>
      <c r="R384" s="57">
        <v>23.562676720075402</v>
      </c>
      <c r="S384" s="57" t="s">
        <v>297</v>
      </c>
      <c r="T384" s="57" t="s">
        <v>297</v>
      </c>
      <c r="U384" s="57">
        <v>47.125353440150803</v>
      </c>
    </row>
    <row r="385" spans="1:21">
      <c r="A385" s="50" t="s">
        <v>850</v>
      </c>
      <c r="B385" s="51" t="s">
        <v>214</v>
      </c>
      <c r="C385" s="51" t="s">
        <v>249</v>
      </c>
      <c r="D385" s="51" t="s">
        <v>94</v>
      </c>
      <c r="E385" s="52">
        <v>0</v>
      </c>
      <c r="F385" s="52">
        <v>0</v>
      </c>
      <c r="G385" s="52">
        <v>0</v>
      </c>
      <c r="H385" s="52">
        <v>0</v>
      </c>
      <c r="I385" s="52">
        <v>0</v>
      </c>
      <c r="J385" s="52">
        <v>0</v>
      </c>
      <c r="K385" s="52">
        <v>0</v>
      </c>
      <c r="L385" s="45">
        <v>21220</v>
      </c>
      <c r="M385" s="45">
        <v>10749</v>
      </c>
      <c r="N385" s="45">
        <v>10471</v>
      </c>
      <c r="O385" s="57" t="s">
        <v>297</v>
      </c>
      <c r="P385" s="57" t="s">
        <v>297</v>
      </c>
      <c r="Q385" s="57" t="s">
        <v>297</v>
      </c>
      <c r="R385" s="57" t="s">
        <v>297</v>
      </c>
      <c r="S385" s="57" t="s">
        <v>297</v>
      </c>
      <c r="T385" s="57" t="s">
        <v>297</v>
      </c>
      <c r="U385" s="57" t="s">
        <v>297</v>
      </c>
    </row>
    <row r="386" spans="1:21">
      <c r="A386" s="50" t="s">
        <v>851</v>
      </c>
      <c r="B386" s="51" t="s">
        <v>214</v>
      </c>
      <c r="C386" s="51" t="s">
        <v>249</v>
      </c>
      <c r="D386" s="51" t="s">
        <v>153</v>
      </c>
      <c r="E386" s="52">
        <v>0</v>
      </c>
      <c r="F386" s="52">
        <v>0</v>
      </c>
      <c r="G386" s="52">
        <v>0</v>
      </c>
      <c r="H386" s="52">
        <v>0</v>
      </c>
      <c r="I386" s="52">
        <v>0</v>
      </c>
      <c r="J386" s="52">
        <v>0</v>
      </c>
      <c r="K386" s="52">
        <v>0</v>
      </c>
      <c r="L386" s="45">
        <v>21220</v>
      </c>
      <c r="M386" s="45">
        <v>10749</v>
      </c>
      <c r="N386" s="45">
        <v>10471</v>
      </c>
      <c r="O386" s="57" t="s">
        <v>297</v>
      </c>
      <c r="P386" s="57" t="s">
        <v>297</v>
      </c>
      <c r="Q386" s="57" t="s">
        <v>297</v>
      </c>
      <c r="R386" s="57" t="s">
        <v>297</v>
      </c>
      <c r="S386" s="57" t="s">
        <v>297</v>
      </c>
      <c r="T386" s="57" t="s">
        <v>297</v>
      </c>
      <c r="U386" s="57" t="s">
        <v>297</v>
      </c>
    </row>
    <row r="387" spans="1:21">
      <c r="A387" s="50" t="s">
        <v>852</v>
      </c>
      <c r="B387" s="51" t="s">
        <v>214</v>
      </c>
      <c r="C387" s="51" t="s">
        <v>249</v>
      </c>
      <c r="D387" s="51" t="s">
        <v>154</v>
      </c>
      <c r="E387" s="53">
        <v>5</v>
      </c>
      <c r="F387" s="53">
        <v>5</v>
      </c>
      <c r="G387" s="53">
        <v>5</v>
      </c>
      <c r="H387" s="53">
        <v>0</v>
      </c>
      <c r="I387" s="53">
        <v>0</v>
      </c>
      <c r="J387" s="53">
        <v>0</v>
      </c>
      <c r="K387" s="53">
        <v>15</v>
      </c>
      <c r="L387" s="45">
        <v>21220</v>
      </c>
      <c r="M387" s="45">
        <v>10749</v>
      </c>
      <c r="N387" s="45">
        <v>10471</v>
      </c>
      <c r="O387" s="57">
        <v>23.562676720075402</v>
      </c>
      <c r="P387" s="57">
        <v>23.562676720075402</v>
      </c>
      <c r="Q387" s="57">
        <v>23.562676720075402</v>
      </c>
      <c r="R387" s="57" t="s">
        <v>297</v>
      </c>
      <c r="S387" s="57" t="s">
        <v>297</v>
      </c>
      <c r="T387" s="57" t="s">
        <v>297</v>
      </c>
      <c r="U387" s="57">
        <v>70.688030160226205</v>
      </c>
    </row>
    <row r="388" spans="1:21">
      <c r="A388" s="50" t="s">
        <v>853</v>
      </c>
      <c r="B388" s="51" t="s">
        <v>214</v>
      </c>
      <c r="C388" s="51" t="s">
        <v>249</v>
      </c>
      <c r="D388" s="51" t="s">
        <v>98</v>
      </c>
      <c r="E388" s="53">
        <v>5</v>
      </c>
      <c r="F388" s="53">
        <v>0</v>
      </c>
      <c r="G388" s="53">
        <v>0</v>
      </c>
      <c r="H388" s="53">
        <v>5</v>
      </c>
      <c r="I388" s="53">
        <v>0</v>
      </c>
      <c r="J388" s="53">
        <v>0</v>
      </c>
      <c r="K388" s="53">
        <v>10</v>
      </c>
      <c r="L388" s="45">
        <v>21220</v>
      </c>
      <c r="M388" s="45">
        <v>10749</v>
      </c>
      <c r="N388" s="45">
        <v>10471</v>
      </c>
      <c r="O388" s="57">
        <v>23.562676720075402</v>
      </c>
      <c r="P388" s="57" t="s">
        <v>297</v>
      </c>
      <c r="Q388" s="57" t="s">
        <v>297</v>
      </c>
      <c r="R388" s="57">
        <v>23.562676720075402</v>
      </c>
      <c r="S388" s="57" t="s">
        <v>297</v>
      </c>
      <c r="T388" s="57" t="s">
        <v>297</v>
      </c>
      <c r="U388" s="57">
        <v>47.125353440150803</v>
      </c>
    </row>
    <row r="389" spans="1:21">
      <c r="A389" s="50" t="s">
        <v>854</v>
      </c>
      <c r="B389" s="51" t="s">
        <v>214</v>
      </c>
      <c r="C389" s="51" t="s">
        <v>249</v>
      </c>
      <c r="D389" s="51" t="s">
        <v>301</v>
      </c>
      <c r="E389" s="53">
        <v>0</v>
      </c>
      <c r="F389" s="53">
        <v>0</v>
      </c>
      <c r="G389" s="53">
        <v>0</v>
      </c>
      <c r="H389" s="53">
        <v>0</v>
      </c>
      <c r="I389" s="53">
        <v>0</v>
      </c>
      <c r="J389" s="53">
        <v>0</v>
      </c>
      <c r="K389" s="53">
        <v>0</v>
      </c>
      <c r="L389" s="45">
        <v>21220</v>
      </c>
      <c r="M389" s="45">
        <v>10749</v>
      </c>
      <c r="N389" s="45">
        <v>10471</v>
      </c>
      <c r="O389" s="57" t="s">
        <v>297</v>
      </c>
      <c r="P389" s="57" t="s">
        <v>297</v>
      </c>
      <c r="Q389" s="57" t="s">
        <v>297</v>
      </c>
      <c r="R389" s="57" t="s">
        <v>297</v>
      </c>
      <c r="S389" s="57" t="s">
        <v>297</v>
      </c>
      <c r="T389" s="57" t="s">
        <v>297</v>
      </c>
      <c r="U389" s="57" t="s">
        <v>297</v>
      </c>
    </row>
    <row r="390" spans="1:21">
      <c r="A390" s="50" t="s">
        <v>855</v>
      </c>
      <c r="B390" s="53" t="s">
        <v>214</v>
      </c>
      <c r="C390" s="53" t="s">
        <v>249</v>
      </c>
      <c r="D390" s="51" t="s">
        <v>303</v>
      </c>
      <c r="E390" s="53">
        <v>0</v>
      </c>
      <c r="F390" s="53">
        <v>5</v>
      </c>
      <c r="G390" s="53">
        <v>0</v>
      </c>
      <c r="H390" s="53">
        <v>0</v>
      </c>
      <c r="I390" s="53">
        <v>0</v>
      </c>
      <c r="J390" s="53">
        <v>0</v>
      </c>
      <c r="K390" s="53">
        <v>5</v>
      </c>
      <c r="L390" s="45">
        <v>21220</v>
      </c>
      <c r="M390" s="45">
        <v>10749</v>
      </c>
      <c r="N390" s="45">
        <v>10471</v>
      </c>
      <c r="O390" s="57" t="s">
        <v>297</v>
      </c>
      <c r="P390" s="57">
        <v>23.562676720075402</v>
      </c>
      <c r="Q390" s="57" t="s">
        <v>297</v>
      </c>
      <c r="R390" s="57" t="s">
        <v>297</v>
      </c>
      <c r="S390" s="57" t="s">
        <v>297</v>
      </c>
      <c r="T390" s="57" t="s">
        <v>297</v>
      </c>
      <c r="U390" s="57">
        <v>23.562676720075402</v>
      </c>
    </row>
    <row r="391" spans="1:21">
      <c r="A391" s="50" t="s">
        <v>856</v>
      </c>
      <c r="B391" s="53" t="s">
        <v>214</v>
      </c>
      <c r="C391" s="53" t="s">
        <v>249</v>
      </c>
      <c r="D391" s="51" t="s">
        <v>127</v>
      </c>
      <c r="E391" s="53">
        <v>0</v>
      </c>
      <c r="F391" s="53">
        <v>0</v>
      </c>
      <c r="G391" s="53">
        <v>5</v>
      </c>
      <c r="H391" s="53">
        <v>0</v>
      </c>
      <c r="I391" s="53">
        <v>0</v>
      </c>
      <c r="J391" s="53">
        <v>0</v>
      </c>
      <c r="K391" s="53">
        <v>5</v>
      </c>
      <c r="L391" s="45">
        <v>21220</v>
      </c>
      <c r="M391" s="45">
        <v>10749</v>
      </c>
      <c r="N391" s="45">
        <v>10471</v>
      </c>
      <c r="O391" s="57" t="s">
        <v>297</v>
      </c>
      <c r="P391" s="57" t="s">
        <v>297</v>
      </c>
      <c r="Q391" s="57">
        <v>23.562676720075402</v>
      </c>
      <c r="R391" s="57" t="s">
        <v>297</v>
      </c>
      <c r="S391" s="57" t="s">
        <v>297</v>
      </c>
      <c r="T391" s="57" t="s">
        <v>297</v>
      </c>
      <c r="U391" s="57">
        <v>23.562676720075402</v>
      </c>
    </row>
    <row r="392" spans="1:21">
      <c r="A392" s="50" t="s">
        <v>857</v>
      </c>
      <c r="B392" s="53" t="s">
        <v>214</v>
      </c>
      <c r="C392" s="53" t="s">
        <v>249</v>
      </c>
      <c r="D392" s="51" t="s">
        <v>160</v>
      </c>
      <c r="E392" s="53">
        <v>0</v>
      </c>
      <c r="F392" s="53">
        <v>0</v>
      </c>
      <c r="G392" s="53">
        <v>0</v>
      </c>
      <c r="H392" s="53">
        <v>0</v>
      </c>
      <c r="I392" s="53">
        <v>0</v>
      </c>
      <c r="J392" s="53">
        <v>0</v>
      </c>
      <c r="K392" s="53">
        <v>0</v>
      </c>
      <c r="L392" s="45">
        <v>21220</v>
      </c>
      <c r="M392" s="45">
        <v>10749</v>
      </c>
      <c r="N392" s="45">
        <v>10471</v>
      </c>
      <c r="O392" s="57" t="s">
        <v>297</v>
      </c>
      <c r="P392" s="57" t="s">
        <v>297</v>
      </c>
      <c r="Q392" s="57" t="s">
        <v>297</v>
      </c>
      <c r="R392" s="57" t="s">
        <v>297</v>
      </c>
      <c r="S392" s="57" t="s">
        <v>297</v>
      </c>
      <c r="T392" s="57" t="s">
        <v>297</v>
      </c>
      <c r="U392" s="57" t="s">
        <v>297</v>
      </c>
    </row>
    <row r="393" spans="1:21">
      <c r="A393" s="50" t="s">
        <v>858</v>
      </c>
      <c r="B393" s="53" t="s">
        <v>214</v>
      </c>
      <c r="C393" s="53" t="s">
        <v>249</v>
      </c>
      <c r="D393" s="51" t="s">
        <v>163</v>
      </c>
      <c r="E393" s="53">
        <v>12</v>
      </c>
      <c r="F393" s="53">
        <v>9</v>
      </c>
      <c r="G393" s="53">
        <v>25</v>
      </c>
      <c r="H393" s="53">
        <v>29</v>
      </c>
      <c r="I393" s="53">
        <v>6</v>
      </c>
      <c r="J393" s="53">
        <v>0</v>
      </c>
      <c r="K393" s="53">
        <v>81</v>
      </c>
      <c r="L393" s="45">
        <v>21220</v>
      </c>
      <c r="M393" s="45">
        <v>10749</v>
      </c>
      <c r="N393" s="45">
        <v>10471</v>
      </c>
      <c r="O393" s="57">
        <v>114.6022347435775</v>
      </c>
      <c r="P393" s="57">
        <v>85.95167605768313</v>
      </c>
      <c r="Q393" s="57">
        <v>238.75465571578644</v>
      </c>
      <c r="R393" s="57">
        <v>276.95540063031228</v>
      </c>
      <c r="S393" s="57">
        <v>57.301117371788749</v>
      </c>
      <c r="T393" s="57" t="s">
        <v>297</v>
      </c>
      <c r="U393" s="57">
        <v>773.56508451914817</v>
      </c>
    </row>
    <row r="394" spans="1:21">
      <c r="A394" s="50" t="s">
        <v>859</v>
      </c>
      <c r="B394" s="53" t="s">
        <v>219</v>
      </c>
      <c r="C394" s="53" t="s">
        <v>251</v>
      </c>
      <c r="D394" s="51" t="s">
        <v>59</v>
      </c>
      <c r="E394" s="53">
        <v>0</v>
      </c>
      <c r="F394" s="53">
        <v>0</v>
      </c>
      <c r="G394" s="53">
        <v>5</v>
      </c>
      <c r="H394" s="53">
        <v>5</v>
      </c>
      <c r="I394" s="53">
        <v>0</v>
      </c>
      <c r="J394" s="53">
        <v>0</v>
      </c>
      <c r="K394" s="53">
        <v>10</v>
      </c>
      <c r="L394" s="45">
        <v>23060</v>
      </c>
      <c r="M394" s="45">
        <v>11380</v>
      </c>
      <c r="N394" s="45">
        <v>11680</v>
      </c>
      <c r="O394" s="57" t="s">
        <v>297</v>
      </c>
      <c r="P394" s="57" t="s">
        <v>297</v>
      </c>
      <c r="Q394" s="57">
        <v>21.682567215958368</v>
      </c>
      <c r="R394" s="57">
        <v>21.682567215958368</v>
      </c>
      <c r="S394" s="57" t="s">
        <v>297</v>
      </c>
      <c r="T394" s="57" t="s">
        <v>297</v>
      </c>
      <c r="U394" s="57">
        <v>43.365134431916736</v>
      </c>
    </row>
    <row r="395" spans="1:21">
      <c r="A395" s="50" t="s">
        <v>860</v>
      </c>
      <c r="B395" s="53" t="s">
        <v>219</v>
      </c>
      <c r="C395" s="53" t="s">
        <v>251</v>
      </c>
      <c r="D395" s="51" t="s">
        <v>63</v>
      </c>
      <c r="E395" s="53">
        <v>9</v>
      </c>
      <c r="F395" s="53">
        <v>0</v>
      </c>
      <c r="G395" s="53">
        <v>12</v>
      </c>
      <c r="H395" s="53">
        <v>11</v>
      </c>
      <c r="I395" s="53">
        <v>7</v>
      </c>
      <c r="J395" s="53">
        <v>5</v>
      </c>
      <c r="K395" s="53">
        <v>44</v>
      </c>
      <c r="L395" s="45">
        <v>23060</v>
      </c>
      <c r="M395" s="45">
        <v>11380</v>
      </c>
      <c r="N395" s="45">
        <v>11680</v>
      </c>
      <c r="O395" s="57">
        <v>39.028620988725066</v>
      </c>
      <c r="P395" s="57" t="s">
        <v>297</v>
      </c>
      <c r="Q395" s="57">
        <v>52.038161318300091</v>
      </c>
      <c r="R395" s="57">
        <v>47.701647875108414</v>
      </c>
      <c r="S395" s="57">
        <v>30.355594102341719</v>
      </c>
      <c r="T395" s="57">
        <v>21.682567215958368</v>
      </c>
      <c r="U395" s="57">
        <v>190.80659150043365</v>
      </c>
    </row>
    <row r="396" spans="1:21">
      <c r="A396" s="50" t="s">
        <v>861</v>
      </c>
      <c r="B396" s="53" t="s">
        <v>219</v>
      </c>
      <c r="C396" s="53" t="s">
        <v>251</v>
      </c>
      <c r="D396" s="51" t="s">
        <v>311</v>
      </c>
      <c r="E396" s="53">
        <v>0</v>
      </c>
      <c r="F396" s="53">
        <v>0</v>
      </c>
      <c r="G396" s="53">
        <v>0</v>
      </c>
      <c r="H396" s="53">
        <v>5</v>
      </c>
      <c r="I396" s="53">
        <v>5</v>
      </c>
      <c r="J396" s="53">
        <v>0</v>
      </c>
      <c r="K396" s="53">
        <v>10</v>
      </c>
      <c r="L396" s="45">
        <v>23060</v>
      </c>
      <c r="M396" s="45">
        <v>11380</v>
      </c>
      <c r="N396" s="45">
        <v>11680</v>
      </c>
      <c r="O396" s="57" t="s">
        <v>297</v>
      </c>
      <c r="P396" s="57" t="s">
        <v>297</v>
      </c>
      <c r="Q396" s="57" t="s">
        <v>297</v>
      </c>
      <c r="R396" s="57">
        <v>21.682567215958368</v>
      </c>
      <c r="S396" s="57">
        <v>21.682567215958368</v>
      </c>
      <c r="T396" s="57" t="s">
        <v>297</v>
      </c>
      <c r="U396" s="57">
        <v>43.365134431916736</v>
      </c>
    </row>
    <row r="397" spans="1:21">
      <c r="A397" s="50" t="s">
        <v>862</v>
      </c>
      <c r="B397" s="53" t="s">
        <v>219</v>
      </c>
      <c r="C397" s="53" t="s">
        <v>251</v>
      </c>
      <c r="D397" s="51" t="s">
        <v>200</v>
      </c>
      <c r="E397" s="53">
        <v>0</v>
      </c>
      <c r="F397" s="53">
        <v>0</v>
      </c>
      <c r="G397" s="53">
        <v>0</v>
      </c>
      <c r="H397" s="53">
        <v>5</v>
      </c>
      <c r="I397" s="53">
        <v>0</v>
      </c>
      <c r="J397" s="53">
        <v>0</v>
      </c>
      <c r="K397" s="53">
        <v>5</v>
      </c>
      <c r="L397" s="45">
        <v>23060</v>
      </c>
      <c r="M397" s="45">
        <v>11380</v>
      </c>
      <c r="N397" s="45">
        <v>11680</v>
      </c>
      <c r="O397" s="57" t="s">
        <v>297</v>
      </c>
      <c r="P397" s="57" t="s">
        <v>297</v>
      </c>
      <c r="Q397" s="57" t="s">
        <v>297</v>
      </c>
      <c r="R397" s="57">
        <v>21.682567215958368</v>
      </c>
      <c r="S397" s="57" t="s">
        <v>297</v>
      </c>
      <c r="T397" s="57" t="s">
        <v>297</v>
      </c>
      <c r="U397" s="57">
        <v>21.682567215958368</v>
      </c>
    </row>
    <row r="398" spans="1:21">
      <c r="A398" s="50" t="s">
        <v>863</v>
      </c>
      <c r="B398" s="53" t="s">
        <v>219</v>
      </c>
      <c r="C398" s="53" t="s">
        <v>251</v>
      </c>
      <c r="D398" s="51" t="s">
        <v>53</v>
      </c>
      <c r="E398" s="53">
        <v>25</v>
      </c>
      <c r="F398" s="53">
        <v>19</v>
      </c>
      <c r="G398" s="53">
        <v>51</v>
      </c>
      <c r="H398" s="53">
        <v>44</v>
      </c>
      <c r="I398" s="53">
        <v>30</v>
      </c>
      <c r="J398" s="53">
        <v>15</v>
      </c>
      <c r="K398" s="53">
        <v>184</v>
      </c>
      <c r="L398" s="45">
        <v>23060</v>
      </c>
      <c r="M398" s="45">
        <v>11380</v>
      </c>
      <c r="N398" s="45">
        <v>11680</v>
      </c>
      <c r="O398" s="57">
        <v>219.68365553602814</v>
      </c>
      <c r="P398" s="57">
        <v>166.95957820738138</v>
      </c>
      <c r="Q398" s="57">
        <v>448.15465729349734</v>
      </c>
      <c r="R398" s="57">
        <v>386.6432337434095</v>
      </c>
      <c r="S398" s="57">
        <v>263.62038664323376</v>
      </c>
      <c r="T398" s="57">
        <v>131.81019332161688</v>
      </c>
      <c r="U398" s="57">
        <v>1616.8717047451671</v>
      </c>
    </row>
    <row r="399" spans="1:21">
      <c r="A399" s="50" t="s">
        <v>864</v>
      </c>
      <c r="B399" s="53" t="s">
        <v>219</v>
      </c>
      <c r="C399" s="53" t="s">
        <v>251</v>
      </c>
      <c r="D399" s="51" t="s">
        <v>68</v>
      </c>
      <c r="E399" s="53">
        <v>0</v>
      </c>
      <c r="F399" s="53">
        <v>0</v>
      </c>
      <c r="G399" s="53">
        <v>0</v>
      </c>
      <c r="H399" s="53">
        <v>5</v>
      </c>
      <c r="I399" s="53">
        <v>5</v>
      </c>
      <c r="J399" s="53">
        <v>0</v>
      </c>
      <c r="K399" s="53">
        <v>10</v>
      </c>
      <c r="L399" s="45">
        <v>23060</v>
      </c>
      <c r="M399" s="45">
        <v>11380</v>
      </c>
      <c r="N399" s="45">
        <v>11680</v>
      </c>
      <c r="O399" s="57" t="s">
        <v>297</v>
      </c>
      <c r="P399" s="57" t="s">
        <v>297</v>
      </c>
      <c r="Q399" s="57" t="s">
        <v>297</v>
      </c>
      <c r="R399" s="57">
        <v>43.936731107205624</v>
      </c>
      <c r="S399" s="57">
        <v>43.936731107205624</v>
      </c>
      <c r="T399" s="57" t="s">
        <v>297</v>
      </c>
      <c r="U399" s="57">
        <v>87.873462214411248</v>
      </c>
    </row>
    <row r="400" spans="1:21">
      <c r="A400" s="50" t="s">
        <v>865</v>
      </c>
      <c r="B400" s="53" t="s">
        <v>219</v>
      </c>
      <c r="C400" s="53" t="s">
        <v>251</v>
      </c>
      <c r="D400" s="51" t="s">
        <v>292</v>
      </c>
      <c r="E400" s="53">
        <v>0</v>
      </c>
      <c r="F400" s="53">
        <v>0</v>
      </c>
      <c r="G400" s="53">
        <v>0</v>
      </c>
      <c r="H400" s="53">
        <v>0</v>
      </c>
      <c r="I400" s="53">
        <v>0</v>
      </c>
      <c r="J400" s="53">
        <v>0</v>
      </c>
      <c r="K400" s="53">
        <v>0</v>
      </c>
      <c r="L400" s="45">
        <v>23060</v>
      </c>
      <c r="M400" s="45">
        <v>11380</v>
      </c>
      <c r="N400" s="45">
        <v>11680</v>
      </c>
      <c r="O400" s="57" t="s">
        <v>297</v>
      </c>
      <c r="P400" s="57" t="s">
        <v>297</v>
      </c>
      <c r="Q400" s="57" t="s">
        <v>297</v>
      </c>
      <c r="R400" s="57" t="s">
        <v>297</v>
      </c>
      <c r="S400" s="57" t="s">
        <v>297</v>
      </c>
      <c r="T400" s="57" t="s">
        <v>297</v>
      </c>
      <c r="U400" s="57" t="s">
        <v>297</v>
      </c>
    </row>
    <row r="401" spans="1:21">
      <c r="A401" s="50" t="s">
        <v>866</v>
      </c>
      <c r="B401" s="53" t="s">
        <v>219</v>
      </c>
      <c r="C401" s="53" t="s">
        <v>251</v>
      </c>
      <c r="D401" s="51" t="s">
        <v>201</v>
      </c>
      <c r="E401" s="53">
        <v>0</v>
      </c>
      <c r="F401" s="53">
        <v>0</v>
      </c>
      <c r="G401" s="53">
        <v>0</v>
      </c>
      <c r="H401" s="53">
        <v>0</v>
      </c>
      <c r="I401" s="53">
        <v>0</v>
      </c>
      <c r="J401" s="53">
        <v>0</v>
      </c>
      <c r="K401" s="53">
        <v>0</v>
      </c>
      <c r="L401" s="45">
        <v>23060</v>
      </c>
      <c r="M401" s="45">
        <v>11380</v>
      </c>
      <c r="N401" s="45">
        <v>11680</v>
      </c>
      <c r="O401" s="57" t="s">
        <v>297</v>
      </c>
      <c r="P401" s="57" t="s">
        <v>297</v>
      </c>
      <c r="Q401" s="57" t="s">
        <v>297</v>
      </c>
      <c r="R401" s="57" t="s">
        <v>297</v>
      </c>
      <c r="S401" s="57" t="s">
        <v>297</v>
      </c>
      <c r="T401" s="57" t="s">
        <v>297</v>
      </c>
      <c r="U401" s="57" t="s">
        <v>297</v>
      </c>
    </row>
    <row r="402" spans="1:21">
      <c r="A402" s="50" t="s">
        <v>867</v>
      </c>
      <c r="B402" s="53" t="s">
        <v>219</v>
      </c>
      <c r="C402" s="53" t="s">
        <v>251</v>
      </c>
      <c r="D402" s="51" t="s">
        <v>94</v>
      </c>
      <c r="E402" s="53">
        <v>0</v>
      </c>
      <c r="F402" s="53">
        <v>0</v>
      </c>
      <c r="G402" s="53">
        <v>0</v>
      </c>
      <c r="H402" s="53">
        <v>0</v>
      </c>
      <c r="I402" s="53">
        <v>0</v>
      </c>
      <c r="J402" s="53">
        <v>0</v>
      </c>
      <c r="K402" s="53">
        <v>0</v>
      </c>
      <c r="L402" s="45">
        <v>23060</v>
      </c>
      <c r="M402" s="45">
        <v>11380</v>
      </c>
      <c r="N402" s="45">
        <v>11680</v>
      </c>
      <c r="O402" s="57" t="s">
        <v>297</v>
      </c>
      <c r="P402" s="57" t="s">
        <v>297</v>
      </c>
      <c r="Q402" s="57" t="s">
        <v>297</v>
      </c>
      <c r="R402" s="57" t="s">
        <v>297</v>
      </c>
      <c r="S402" s="57" t="s">
        <v>297</v>
      </c>
      <c r="T402" s="57" t="s">
        <v>297</v>
      </c>
      <c r="U402" s="57" t="s">
        <v>297</v>
      </c>
    </row>
    <row r="403" spans="1:21">
      <c r="A403" s="50" t="s">
        <v>868</v>
      </c>
      <c r="B403" s="53" t="s">
        <v>219</v>
      </c>
      <c r="C403" s="53" t="s">
        <v>251</v>
      </c>
      <c r="D403" s="51" t="s">
        <v>153</v>
      </c>
      <c r="E403" s="53">
        <v>0</v>
      </c>
      <c r="F403" s="53">
        <v>0</v>
      </c>
      <c r="G403" s="53">
        <v>0</v>
      </c>
      <c r="H403" s="53">
        <v>0</v>
      </c>
      <c r="I403" s="53">
        <v>0</v>
      </c>
      <c r="J403" s="53">
        <v>0</v>
      </c>
      <c r="K403" s="53">
        <v>0</v>
      </c>
      <c r="L403" s="45">
        <v>23060</v>
      </c>
      <c r="M403" s="45">
        <v>11380</v>
      </c>
      <c r="N403" s="45">
        <v>11680</v>
      </c>
      <c r="O403" s="57" t="s">
        <v>297</v>
      </c>
      <c r="P403" s="57" t="s">
        <v>297</v>
      </c>
      <c r="Q403" s="57" t="s">
        <v>297</v>
      </c>
      <c r="R403" s="57" t="s">
        <v>297</v>
      </c>
      <c r="S403" s="57" t="s">
        <v>297</v>
      </c>
      <c r="T403" s="57" t="s">
        <v>297</v>
      </c>
      <c r="U403" s="57" t="s">
        <v>297</v>
      </c>
    </row>
    <row r="404" spans="1:21">
      <c r="A404" s="50" t="s">
        <v>869</v>
      </c>
      <c r="B404" s="53" t="s">
        <v>219</v>
      </c>
      <c r="C404" s="53" t="s">
        <v>251</v>
      </c>
      <c r="D404" s="51" t="s">
        <v>154</v>
      </c>
      <c r="E404" s="53">
        <v>0</v>
      </c>
      <c r="F404" s="53">
        <v>0</v>
      </c>
      <c r="G404" s="53">
        <v>5</v>
      </c>
      <c r="H404" s="53">
        <v>0</v>
      </c>
      <c r="I404" s="53">
        <v>0</v>
      </c>
      <c r="J404" s="53">
        <v>0</v>
      </c>
      <c r="K404" s="53">
        <v>5</v>
      </c>
      <c r="L404" s="45">
        <v>23060</v>
      </c>
      <c r="M404" s="45">
        <v>11380</v>
      </c>
      <c r="N404" s="45">
        <v>11680</v>
      </c>
      <c r="O404" s="57" t="s">
        <v>297</v>
      </c>
      <c r="P404" s="57" t="s">
        <v>297</v>
      </c>
      <c r="Q404" s="57">
        <v>21.682567215958368</v>
      </c>
      <c r="R404" s="57" t="s">
        <v>297</v>
      </c>
      <c r="S404" s="57" t="s">
        <v>297</v>
      </c>
      <c r="T404" s="57" t="s">
        <v>297</v>
      </c>
      <c r="U404" s="57">
        <v>21.682567215958368</v>
      </c>
    </row>
    <row r="405" spans="1:21">
      <c r="A405" s="50" t="s">
        <v>870</v>
      </c>
      <c r="B405" s="53" t="s">
        <v>219</v>
      </c>
      <c r="C405" s="53" t="s">
        <v>251</v>
      </c>
      <c r="D405" s="51" t="s">
        <v>98</v>
      </c>
      <c r="E405" s="53">
        <v>0</v>
      </c>
      <c r="F405" s="53">
        <v>0</v>
      </c>
      <c r="G405" s="53">
        <v>5</v>
      </c>
      <c r="H405" s="53">
        <v>9</v>
      </c>
      <c r="I405" s="53">
        <v>5</v>
      </c>
      <c r="J405" s="53">
        <v>0</v>
      </c>
      <c r="K405" s="53">
        <v>19</v>
      </c>
      <c r="L405" s="45">
        <v>23060</v>
      </c>
      <c r="M405" s="45">
        <v>11380</v>
      </c>
      <c r="N405" s="45">
        <v>11680</v>
      </c>
      <c r="O405" s="57" t="s">
        <v>297</v>
      </c>
      <c r="P405" s="57" t="s">
        <v>297</v>
      </c>
      <c r="Q405" s="57">
        <v>21.682567215958368</v>
      </c>
      <c r="R405" s="57">
        <v>39.028620988725066</v>
      </c>
      <c r="S405" s="57">
        <v>21.682567215958368</v>
      </c>
      <c r="T405" s="57" t="s">
        <v>297</v>
      </c>
      <c r="U405" s="57">
        <v>82.393755420641796</v>
      </c>
    </row>
    <row r="406" spans="1:21">
      <c r="A406" s="50" t="s">
        <v>871</v>
      </c>
      <c r="B406" s="53" t="s">
        <v>219</v>
      </c>
      <c r="C406" s="53" t="s">
        <v>251</v>
      </c>
      <c r="D406" s="51" t="s">
        <v>301</v>
      </c>
      <c r="E406" s="53">
        <v>0</v>
      </c>
      <c r="F406" s="53">
        <v>0</v>
      </c>
      <c r="G406" s="53">
        <v>0</v>
      </c>
      <c r="H406" s="53">
        <v>0</v>
      </c>
      <c r="I406" s="53">
        <v>0</v>
      </c>
      <c r="J406" s="53">
        <v>0</v>
      </c>
      <c r="K406" s="53">
        <v>0</v>
      </c>
      <c r="L406" s="45">
        <v>23060</v>
      </c>
      <c r="M406" s="45">
        <v>11380</v>
      </c>
      <c r="N406" s="45">
        <v>11680</v>
      </c>
      <c r="O406" s="57" t="s">
        <v>297</v>
      </c>
      <c r="P406" s="57" t="s">
        <v>297</v>
      </c>
      <c r="Q406" s="57" t="s">
        <v>297</v>
      </c>
      <c r="R406" s="57" t="s">
        <v>297</v>
      </c>
      <c r="S406" s="57" t="s">
        <v>297</v>
      </c>
      <c r="T406" s="57" t="s">
        <v>297</v>
      </c>
      <c r="U406" s="57" t="s">
        <v>297</v>
      </c>
    </row>
    <row r="407" spans="1:21">
      <c r="A407" s="50" t="s">
        <v>872</v>
      </c>
      <c r="B407" s="51" t="s">
        <v>219</v>
      </c>
      <c r="C407" s="51" t="s">
        <v>251</v>
      </c>
      <c r="D407" s="51" t="s">
        <v>303</v>
      </c>
      <c r="E407" s="52">
        <v>0</v>
      </c>
      <c r="F407" s="52">
        <v>0</v>
      </c>
      <c r="G407" s="52">
        <v>0</v>
      </c>
      <c r="H407" s="52">
        <v>0</v>
      </c>
      <c r="I407" s="52">
        <v>0</v>
      </c>
      <c r="J407" s="52">
        <v>5</v>
      </c>
      <c r="K407" s="52">
        <v>5</v>
      </c>
      <c r="L407" s="45">
        <v>23060</v>
      </c>
      <c r="M407" s="45">
        <v>11380</v>
      </c>
      <c r="N407" s="45">
        <v>11680</v>
      </c>
      <c r="O407" s="57" t="s">
        <v>297</v>
      </c>
      <c r="P407" s="57" t="s">
        <v>297</v>
      </c>
      <c r="Q407" s="57" t="s">
        <v>297</v>
      </c>
      <c r="R407" s="57" t="s">
        <v>297</v>
      </c>
      <c r="S407" s="57" t="s">
        <v>297</v>
      </c>
      <c r="T407" s="57">
        <v>21.682567215958368</v>
      </c>
      <c r="U407" s="57">
        <v>21.682567215958368</v>
      </c>
    </row>
    <row r="408" spans="1:21">
      <c r="A408" s="50" t="s">
        <v>873</v>
      </c>
      <c r="B408" s="51" t="s">
        <v>219</v>
      </c>
      <c r="C408" s="51" t="s">
        <v>251</v>
      </c>
      <c r="D408" s="51" t="s">
        <v>127</v>
      </c>
      <c r="E408" s="52">
        <v>0</v>
      </c>
      <c r="F408" s="52">
        <v>0</v>
      </c>
      <c r="G408" s="52">
        <v>0</v>
      </c>
      <c r="H408" s="52">
        <v>0</v>
      </c>
      <c r="I408" s="52">
        <v>0</v>
      </c>
      <c r="J408" s="52">
        <v>0</v>
      </c>
      <c r="K408" s="52">
        <v>0</v>
      </c>
      <c r="L408" s="45">
        <v>23060</v>
      </c>
      <c r="M408" s="45">
        <v>11380</v>
      </c>
      <c r="N408" s="45">
        <v>11680</v>
      </c>
      <c r="O408" s="57" t="s">
        <v>297</v>
      </c>
      <c r="P408" s="57" t="s">
        <v>297</v>
      </c>
      <c r="Q408" s="57" t="s">
        <v>297</v>
      </c>
      <c r="R408" s="57" t="s">
        <v>297</v>
      </c>
      <c r="S408" s="57" t="s">
        <v>297</v>
      </c>
      <c r="T408" s="57" t="s">
        <v>297</v>
      </c>
      <c r="U408" s="57" t="s">
        <v>297</v>
      </c>
    </row>
    <row r="409" spans="1:21">
      <c r="A409" s="50" t="s">
        <v>874</v>
      </c>
      <c r="B409" s="51" t="s">
        <v>219</v>
      </c>
      <c r="C409" s="51" t="s">
        <v>251</v>
      </c>
      <c r="D409" s="51" t="s">
        <v>131</v>
      </c>
      <c r="E409" s="52">
        <v>0</v>
      </c>
      <c r="F409" s="52">
        <v>0</v>
      </c>
      <c r="G409" s="52">
        <v>7</v>
      </c>
      <c r="H409" s="52">
        <v>5</v>
      </c>
      <c r="I409" s="52">
        <v>5</v>
      </c>
      <c r="J409" s="52">
        <v>0</v>
      </c>
      <c r="K409" s="52">
        <v>17</v>
      </c>
      <c r="L409" s="45">
        <v>23060</v>
      </c>
      <c r="M409" s="45">
        <v>11380</v>
      </c>
      <c r="N409" s="45">
        <v>11680</v>
      </c>
      <c r="O409" s="57" t="s">
        <v>297</v>
      </c>
      <c r="P409" s="57" t="s">
        <v>297</v>
      </c>
      <c r="Q409" s="57">
        <v>61.511423550087869</v>
      </c>
      <c r="R409" s="57">
        <v>43.936731107205624</v>
      </c>
      <c r="S409" s="57">
        <v>43.936731107205624</v>
      </c>
      <c r="T409" s="57" t="s">
        <v>297</v>
      </c>
      <c r="U409" s="57">
        <v>149.3848857644991</v>
      </c>
    </row>
    <row r="410" spans="1:21">
      <c r="A410" s="50" t="s">
        <v>875</v>
      </c>
      <c r="B410" s="51" t="s">
        <v>219</v>
      </c>
      <c r="C410" s="51" t="s">
        <v>251</v>
      </c>
      <c r="D410" s="51" t="s">
        <v>160</v>
      </c>
      <c r="E410" s="52">
        <v>0</v>
      </c>
      <c r="F410" s="52">
        <v>0</v>
      </c>
      <c r="G410" s="52">
        <v>0</v>
      </c>
      <c r="H410" s="52">
        <v>0</v>
      </c>
      <c r="I410" s="52">
        <v>0</v>
      </c>
      <c r="J410" s="52">
        <v>0</v>
      </c>
      <c r="K410" s="52">
        <v>0</v>
      </c>
      <c r="L410" s="45">
        <v>23060</v>
      </c>
      <c r="M410" s="45">
        <v>11380</v>
      </c>
      <c r="N410" s="45">
        <v>11680</v>
      </c>
      <c r="O410" s="57" t="s">
        <v>297</v>
      </c>
      <c r="P410" s="57" t="s">
        <v>297</v>
      </c>
      <c r="Q410" s="57" t="s">
        <v>297</v>
      </c>
      <c r="R410" s="57" t="s">
        <v>297</v>
      </c>
      <c r="S410" s="57" t="s">
        <v>297</v>
      </c>
      <c r="T410" s="57" t="s">
        <v>297</v>
      </c>
      <c r="U410" s="57" t="s">
        <v>297</v>
      </c>
    </row>
    <row r="411" spans="1:21">
      <c r="A411" s="50" t="s">
        <v>876</v>
      </c>
      <c r="B411" s="51" t="s">
        <v>219</v>
      </c>
      <c r="C411" s="51" t="s">
        <v>251</v>
      </c>
      <c r="D411" s="51" t="s">
        <v>141</v>
      </c>
      <c r="E411" s="52">
        <v>0</v>
      </c>
      <c r="F411" s="52">
        <v>0</v>
      </c>
      <c r="G411" s="52">
        <v>0</v>
      </c>
      <c r="H411" s="52">
        <v>0</v>
      </c>
      <c r="I411" s="52">
        <v>0</v>
      </c>
      <c r="J411" s="52">
        <v>0</v>
      </c>
      <c r="K411" s="52">
        <v>0</v>
      </c>
      <c r="L411" s="45">
        <v>23060</v>
      </c>
      <c r="M411" s="45">
        <v>11380</v>
      </c>
      <c r="N411" s="45">
        <v>11680</v>
      </c>
      <c r="O411" s="57" t="s">
        <v>297</v>
      </c>
      <c r="P411" s="57" t="s">
        <v>297</v>
      </c>
      <c r="Q411" s="57" t="s">
        <v>297</v>
      </c>
      <c r="R411" s="57" t="s">
        <v>297</v>
      </c>
      <c r="S411" s="57" t="s">
        <v>297</v>
      </c>
      <c r="T411" s="57" t="s">
        <v>297</v>
      </c>
      <c r="U411" s="57" t="s">
        <v>297</v>
      </c>
    </row>
    <row r="412" spans="1:21">
      <c r="A412" s="50" t="s">
        <v>877</v>
      </c>
      <c r="B412" s="51" t="s">
        <v>214</v>
      </c>
      <c r="C412" s="51" t="s">
        <v>251</v>
      </c>
      <c r="D412" s="51" t="s">
        <v>59</v>
      </c>
      <c r="E412" s="52">
        <v>0</v>
      </c>
      <c r="F412" s="52">
        <v>0</v>
      </c>
      <c r="G412" s="52">
        <v>0</v>
      </c>
      <c r="H412" s="52">
        <v>0</v>
      </c>
      <c r="I412" s="52">
        <v>0</v>
      </c>
      <c r="J412" s="52">
        <v>0</v>
      </c>
      <c r="K412" s="52">
        <v>0</v>
      </c>
      <c r="L412" s="45">
        <v>23060</v>
      </c>
      <c r="M412" s="45">
        <v>11380</v>
      </c>
      <c r="N412" s="45">
        <v>11680</v>
      </c>
      <c r="O412" s="57" t="s">
        <v>297</v>
      </c>
      <c r="P412" s="57" t="s">
        <v>297</v>
      </c>
      <c r="Q412" s="57" t="s">
        <v>297</v>
      </c>
      <c r="R412" s="57" t="s">
        <v>297</v>
      </c>
      <c r="S412" s="57" t="s">
        <v>297</v>
      </c>
      <c r="T412" s="57" t="s">
        <v>297</v>
      </c>
      <c r="U412" s="57" t="s">
        <v>297</v>
      </c>
    </row>
    <row r="413" spans="1:21">
      <c r="A413" s="50" t="s">
        <v>878</v>
      </c>
      <c r="B413" s="51" t="s">
        <v>214</v>
      </c>
      <c r="C413" s="53" t="s">
        <v>251</v>
      </c>
      <c r="D413" s="51" t="s">
        <v>63</v>
      </c>
      <c r="E413" s="52">
        <v>5</v>
      </c>
      <c r="F413" s="52">
        <v>5</v>
      </c>
      <c r="G413" s="52">
        <v>12</v>
      </c>
      <c r="H413" s="52">
        <v>11</v>
      </c>
      <c r="I413" s="52">
        <v>14</v>
      </c>
      <c r="J413" s="52">
        <v>5</v>
      </c>
      <c r="K413" s="52">
        <v>52</v>
      </c>
      <c r="L413" s="45">
        <v>23060</v>
      </c>
      <c r="M413" s="45">
        <v>11380</v>
      </c>
      <c r="N413" s="45">
        <v>11680</v>
      </c>
      <c r="O413" s="57">
        <v>21.682567215958368</v>
      </c>
      <c r="P413" s="57">
        <v>21.682567215958368</v>
      </c>
      <c r="Q413" s="57">
        <v>52.038161318300091</v>
      </c>
      <c r="R413" s="57">
        <v>47.701647875108414</v>
      </c>
      <c r="S413" s="57">
        <v>60.711188204683438</v>
      </c>
      <c r="T413" s="57">
        <v>21.682567215958368</v>
      </c>
      <c r="U413" s="57">
        <v>225.49869904596704</v>
      </c>
    </row>
    <row r="414" spans="1:21">
      <c r="A414" s="50" t="s">
        <v>879</v>
      </c>
      <c r="B414" s="51" t="s">
        <v>214</v>
      </c>
      <c r="C414" s="53" t="s">
        <v>251</v>
      </c>
      <c r="D414" s="51" t="s">
        <v>311</v>
      </c>
      <c r="E414" s="52">
        <v>0</v>
      </c>
      <c r="F414" s="52">
        <v>5</v>
      </c>
      <c r="G414" s="52">
        <v>5</v>
      </c>
      <c r="H414" s="52">
        <v>9</v>
      </c>
      <c r="I414" s="52">
        <v>5</v>
      </c>
      <c r="J414" s="52">
        <v>0</v>
      </c>
      <c r="K414" s="52">
        <v>24</v>
      </c>
      <c r="L414" s="45">
        <v>23060</v>
      </c>
      <c r="M414" s="45">
        <v>11380</v>
      </c>
      <c r="N414" s="45">
        <v>11680</v>
      </c>
      <c r="O414" s="57" t="s">
        <v>297</v>
      </c>
      <c r="P414" s="57">
        <v>21.682567215958368</v>
      </c>
      <c r="Q414" s="57">
        <v>21.682567215958368</v>
      </c>
      <c r="R414" s="57">
        <v>39.028620988725066</v>
      </c>
      <c r="S414" s="57">
        <v>21.682567215958368</v>
      </c>
      <c r="T414" s="57" t="s">
        <v>297</v>
      </c>
      <c r="U414" s="57">
        <v>104.07632263660018</v>
      </c>
    </row>
    <row r="415" spans="1:21">
      <c r="A415" s="50" t="s">
        <v>880</v>
      </c>
      <c r="B415" s="51" t="s">
        <v>214</v>
      </c>
      <c r="C415" s="51" t="s">
        <v>251</v>
      </c>
      <c r="D415" s="51" t="s">
        <v>200</v>
      </c>
      <c r="E415" s="52">
        <v>0</v>
      </c>
      <c r="F415" s="52">
        <v>0</v>
      </c>
      <c r="G415" s="52">
        <v>0</v>
      </c>
      <c r="H415" s="52">
        <v>5</v>
      </c>
      <c r="I415" s="52">
        <v>0</v>
      </c>
      <c r="J415" s="52">
        <v>5</v>
      </c>
      <c r="K415" s="52">
        <v>10</v>
      </c>
      <c r="L415" s="45">
        <v>23060</v>
      </c>
      <c r="M415" s="45">
        <v>11380</v>
      </c>
      <c r="N415" s="45">
        <v>11680</v>
      </c>
      <c r="O415" s="57" t="s">
        <v>297</v>
      </c>
      <c r="P415" s="57" t="s">
        <v>297</v>
      </c>
      <c r="Q415" s="57" t="s">
        <v>297</v>
      </c>
      <c r="R415" s="57">
        <v>21.682567215958368</v>
      </c>
      <c r="S415" s="57" t="s">
        <v>297</v>
      </c>
      <c r="T415" s="57">
        <v>21.682567215958368</v>
      </c>
      <c r="U415" s="57">
        <v>43.365134431916736</v>
      </c>
    </row>
    <row r="416" spans="1:21">
      <c r="A416" s="50" t="s">
        <v>881</v>
      </c>
      <c r="B416" s="51" t="s">
        <v>214</v>
      </c>
      <c r="C416" s="51" t="s">
        <v>251</v>
      </c>
      <c r="D416" s="51" t="s">
        <v>292</v>
      </c>
      <c r="E416" s="52">
        <v>0</v>
      </c>
      <c r="F416" s="52">
        <v>0</v>
      </c>
      <c r="G416" s="52">
        <v>0</v>
      </c>
      <c r="H416" s="52">
        <v>0</v>
      </c>
      <c r="I416" s="52">
        <v>5</v>
      </c>
      <c r="J416" s="52">
        <v>0</v>
      </c>
      <c r="K416" s="52">
        <v>5</v>
      </c>
      <c r="L416" s="45">
        <v>23060</v>
      </c>
      <c r="M416" s="45">
        <v>11380</v>
      </c>
      <c r="N416" s="45">
        <v>11680</v>
      </c>
      <c r="O416" s="57" t="s">
        <v>297</v>
      </c>
      <c r="P416" s="57" t="s">
        <v>297</v>
      </c>
      <c r="Q416" s="57" t="s">
        <v>297</v>
      </c>
      <c r="R416" s="57" t="s">
        <v>297</v>
      </c>
      <c r="S416" s="57">
        <v>21.682567215958368</v>
      </c>
      <c r="T416" s="57" t="s">
        <v>297</v>
      </c>
      <c r="U416" s="57">
        <v>21.682567215958368</v>
      </c>
    </row>
    <row r="417" spans="1:21">
      <c r="A417" s="50" t="s">
        <v>882</v>
      </c>
      <c r="B417" s="51" t="s">
        <v>214</v>
      </c>
      <c r="C417" s="51" t="s">
        <v>251</v>
      </c>
      <c r="D417" s="51" t="s">
        <v>201</v>
      </c>
      <c r="E417" s="52">
        <v>0</v>
      </c>
      <c r="F417" s="52">
        <v>0</v>
      </c>
      <c r="G417" s="52">
        <v>5</v>
      </c>
      <c r="H417" s="52">
        <v>5</v>
      </c>
      <c r="I417" s="52">
        <v>5</v>
      </c>
      <c r="J417" s="52">
        <v>0</v>
      </c>
      <c r="K417" s="52">
        <v>15</v>
      </c>
      <c r="L417" s="45">
        <v>23060</v>
      </c>
      <c r="M417" s="45">
        <v>11380</v>
      </c>
      <c r="N417" s="45">
        <v>11680</v>
      </c>
      <c r="O417" s="57" t="s">
        <v>297</v>
      </c>
      <c r="P417" s="57" t="s">
        <v>297</v>
      </c>
      <c r="Q417" s="57">
        <v>21.682567215958368</v>
      </c>
      <c r="R417" s="57">
        <v>21.682567215958368</v>
      </c>
      <c r="S417" s="57">
        <v>21.682567215958368</v>
      </c>
      <c r="T417" s="57" t="s">
        <v>297</v>
      </c>
      <c r="U417" s="57">
        <v>65.047701647875115</v>
      </c>
    </row>
    <row r="418" spans="1:21">
      <c r="A418" s="50" t="s">
        <v>883</v>
      </c>
      <c r="B418" s="51" t="s">
        <v>214</v>
      </c>
      <c r="C418" s="51" t="s">
        <v>251</v>
      </c>
      <c r="D418" s="51" t="s">
        <v>150</v>
      </c>
      <c r="E418" s="52">
        <v>0</v>
      </c>
      <c r="F418" s="52">
        <v>0</v>
      </c>
      <c r="G418" s="52">
        <v>0</v>
      </c>
      <c r="H418" s="52">
        <v>0</v>
      </c>
      <c r="I418" s="52">
        <v>0</v>
      </c>
      <c r="J418" s="52">
        <v>0</v>
      </c>
      <c r="K418" s="52">
        <v>0</v>
      </c>
      <c r="L418" s="45">
        <v>23060</v>
      </c>
      <c r="M418" s="45">
        <v>11380</v>
      </c>
      <c r="N418" s="45">
        <v>11680</v>
      </c>
      <c r="O418" s="57" t="s">
        <v>297</v>
      </c>
      <c r="P418" s="57" t="s">
        <v>297</v>
      </c>
      <c r="Q418" s="57" t="s">
        <v>297</v>
      </c>
      <c r="R418" s="57" t="s">
        <v>297</v>
      </c>
      <c r="S418" s="57" t="s">
        <v>297</v>
      </c>
      <c r="T418" s="57" t="s">
        <v>297</v>
      </c>
      <c r="U418" s="57" t="s">
        <v>297</v>
      </c>
    </row>
    <row r="419" spans="1:21">
      <c r="A419" s="50" t="s">
        <v>884</v>
      </c>
      <c r="B419" s="51" t="s">
        <v>214</v>
      </c>
      <c r="C419" s="51" t="s">
        <v>251</v>
      </c>
      <c r="D419" s="51" t="s">
        <v>94</v>
      </c>
      <c r="E419" s="52">
        <v>0</v>
      </c>
      <c r="F419" s="52">
        <v>0</v>
      </c>
      <c r="G419" s="52">
        <v>0</v>
      </c>
      <c r="H419" s="52">
        <v>0</v>
      </c>
      <c r="I419" s="52">
        <v>0</v>
      </c>
      <c r="J419" s="52">
        <v>0</v>
      </c>
      <c r="K419" s="52">
        <v>0</v>
      </c>
      <c r="L419" s="45">
        <v>23060</v>
      </c>
      <c r="M419" s="45">
        <v>11380</v>
      </c>
      <c r="N419" s="45">
        <v>11680</v>
      </c>
      <c r="O419" s="57" t="s">
        <v>297</v>
      </c>
      <c r="P419" s="57" t="s">
        <v>297</v>
      </c>
      <c r="Q419" s="57" t="s">
        <v>297</v>
      </c>
      <c r="R419" s="57" t="s">
        <v>297</v>
      </c>
      <c r="S419" s="57" t="s">
        <v>297</v>
      </c>
      <c r="T419" s="57" t="s">
        <v>297</v>
      </c>
      <c r="U419" s="57" t="s">
        <v>297</v>
      </c>
    </row>
    <row r="420" spans="1:21">
      <c r="A420" s="50" t="s">
        <v>885</v>
      </c>
      <c r="B420" s="51" t="s">
        <v>214</v>
      </c>
      <c r="C420" s="51" t="s">
        <v>251</v>
      </c>
      <c r="D420" s="51" t="s">
        <v>153</v>
      </c>
      <c r="E420" s="52">
        <v>0</v>
      </c>
      <c r="F420" s="52">
        <v>0</v>
      </c>
      <c r="G420" s="52">
        <v>0</v>
      </c>
      <c r="H420" s="52">
        <v>0</v>
      </c>
      <c r="I420" s="52">
        <v>0</v>
      </c>
      <c r="J420" s="52">
        <v>0</v>
      </c>
      <c r="K420" s="52">
        <v>0</v>
      </c>
      <c r="L420" s="45">
        <v>23060</v>
      </c>
      <c r="M420" s="45">
        <v>11380</v>
      </c>
      <c r="N420" s="45">
        <v>11680</v>
      </c>
      <c r="O420" s="57" t="s">
        <v>297</v>
      </c>
      <c r="P420" s="57" t="s">
        <v>297</v>
      </c>
      <c r="Q420" s="57" t="s">
        <v>297</v>
      </c>
      <c r="R420" s="57" t="s">
        <v>297</v>
      </c>
      <c r="S420" s="57" t="s">
        <v>297</v>
      </c>
      <c r="T420" s="57" t="s">
        <v>297</v>
      </c>
      <c r="U420" s="57" t="s">
        <v>297</v>
      </c>
    </row>
    <row r="421" spans="1:21">
      <c r="A421" s="50" t="s">
        <v>886</v>
      </c>
      <c r="B421" s="51" t="s">
        <v>214</v>
      </c>
      <c r="C421" s="51" t="s">
        <v>251</v>
      </c>
      <c r="D421" s="51" t="s">
        <v>154</v>
      </c>
      <c r="E421" s="52">
        <v>7</v>
      </c>
      <c r="F421" s="52">
        <v>0</v>
      </c>
      <c r="G421" s="52">
        <v>0</v>
      </c>
      <c r="H421" s="52">
        <v>0</v>
      </c>
      <c r="I421" s="52">
        <v>0</v>
      </c>
      <c r="J421" s="52">
        <v>0</v>
      </c>
      <c r="K421" s="52">
        <v>7</v>
      </c>
      <c r="L421" s="45">
        <v>23060</v>
      </c>
      <c r="M421" s="45">
        <v>11380</v>
      </c>
      <c r="N421" s="45">
        <v>11680</v>
      </c>
      <c r="O421" s="57">
        <v>30.355594102341719</v>
      </c>
      <c r="P421" s="57" t="s">
        <v>297</v>
      </c>
      <c r="Q421" s="57" t="s">
        <v>297</v>
      </c>
      <c r="R421" s="57" t="s">
        <v>297</v>
      </c>
      <c r="S421" s="57" t="s">
        <v>297</v>
      </c>
      <c r="T421" s="57" t="s">
        <v>297</v>
      </c>
      <c r="U421" s="57">
        <v>30.355594102341719</v>
      </c>
    </row>
    <row r="422" spans="1:21">
      <c r="A422" s="50" t="s">
        <v>887</v>
      </c>
      <c r="B422" s="51" t="s">
        <v>214</v>
      </c>
      <c r="C422" s="51" t="s">
        <v>251</v>
      </c>
      <c r="D422" s="51" t="s">
        <v>98</v>
      </c>
      <c r="E422" s="52">
        <v>0</v>
      </c>
      <c r="F422" s="52">
        <v>0</v>
      </c>
      <c r="G422" s="52">
        <v>0</v>
      </c>
      <c r="H422" s="52">
        <v>0</v>
      </c>
      <c r="I422" s="52">
        <v>5</v>
      </c>
      <c r="J422" s="52">
        <v>5</v>
      </c>
      <c r="K422" s="52">
        <v>10</v>
      </c>
      <c r="L422" s="45">
        <v>23060</v>
      </c>
      <c r="M422" s="45">
        <v>11380</v>
      </c>
      <c r="N422" s="45">
        <v>11680</v>
      </c>
      <c r="O422" s="57" t="s">
        <v>297</v>
      </c>
      <c r="P422" s="57" t="s">
        <v>297</v>
      </c>
      <c r="Q422" s="57" t="s">
        <v>297</v>
      </c>
      <c r="R422" s="57" t="s">
        <v>297</v>
      </c>
      <c r="S422" s="57">
        <v>21.682567215958368</v>
      </c>
      <c r="T422" s="57">
        <v>21.682567215958368</v>
      </c>
      <c r="U422" s="57">
        <v>43.365134431916736</v>
      </c>
    </row>
    <row r="423" spans="1:21">
      <c r="A423" s="50" t="s">
        <v>888</v>
      </c>
      <c r="B423" s="51" t="s">
        <v>214</v>
      </c>
      <c r="C423" s="51" t="s">
        <v>251</v>
      </c>
      <c r="D423" s="51" t="s">
        <v>301</v>
      </c>
      <c r="E423" s="52">
        <v>0</v>
      </c>
      <c r="F423" s="52">
        <v>0</v>
      </c>
      <c r="G423" s="52">
        <v>5</v>
      </c>
      <c r="H423" s="52">
        <v>0</v>
      </c>
      <c r="I423" s="52">
        <v>0</v>
      </c>
      <c r="J423" s="52">
        <v>0</v>
      </c>
      <c r="K423" s="52">
        <v>5</v>
      </c>
      <c r="L423" s="45">
        <v>23060</v>
      </c>
      <c r="M423" s="45">
        <v>11380</v>
      </c>
      <c r="N423" s="45">
        <v>11680</v>
      </c>
      <c r="O423" s="57" t="s">
        <v>297</v>
      </c>
      <c r="P423" s="57" t="s">
        <v>297</v>
      </c>
      <c r="Q423" s="57">
        <v>21.682567215958368</v>
      </c>
      <c r="R423" s="57" t="s">
        <v>297</v>
      </c>
      <c r="S423" s="57" t="s">
        <v>297</v>
      </c>
      <c r="T423" s="57" t="s">
        <v>297</v>
      </c>
      <c r="U423" s="57">
        <v>21.682567215958368</v>
      </c>
    </row>
    <row r="424" spans="1:21">
      <c r="A424" s="50" t="s">
        <v>889</v>
      </c>
      <c r="B424" s="51" t="s">
        <v>214</v>
      </c>
      <c r="C424" s="51" t="s">
        <v>251</v>
      </c>
      <c r="D424" s="51" t="s">
        <v>303</v>
      </c>
      <c r="E424" s="52">
        <v>0</v>
      </c>
      <c r="F424" s="52">
        <v>0</v>
      </c>
      <c r="G424" s="52">
        <v>5</v>
      </c>
      <c r="H424" s="52">
        <v>7</v>
      </c>
      <c r="I424" s="52">
        <v>0</v>
      </c>
      <c r="J424" s="52">
        <v>0</v>
      </c>
      <c r="K424" s="52">
        <v>12</v>
      </c>
      <c r="L424" s="45">
        <v>23060</v>
      </c>
      <c r="M424" s="45">
        <v>11380</v>
      </c>
      <c r="N424" s="45">
        <v>11680</v>
      </c>
      <c r="O424" s="57" t="s">
        <v>297</v>
      </c>
      <c r="P424" s="57" t="s">
        <v>297</v>
      </c>
      <c r="Q424" s="57">
        <v>21.682567215958368</v>
      </c>
      <c r="R424" s="57">
        <v>30.355594102341719</v>
      </c>
      <c r="S424" s="57" t="s">
        <v>297</v>
      </c>
      <c r="T424" s="57" t="s">
        <v>297</v>
      </c>
      <c r="U424" s="57">
        <v>52.038161318300091</v>
      </c>
    </row>
    <row r="425" spans="1:21">
      <c r="A425" s="50" t="s">
        <v>890</v>
      </c>
      <c r="B425" s="51" t="s">
        <v>214</v>
      </c>
      <c r="C425" s="51" t="s">
        <v>251</v>
      </c>
      <c r="D425" s="51" t="s">
        <v>127</v>
      </c>
      <c r="E425" s="52">
        <v>0</v>
      </c>
      <c r="F425" s="52">
        <v>0</v>
      </c>
      <c r="G425" s="52">
        <v>0</v>
      </c>
      <c r="H425" s="52">
        <v>0</v>
      </c>
      <c r="I425" s="52">
        <v>0</v>
      </c>
      <c r="J425" s="52">
        <v>0</v>
      </c>
      <c r="K425" s="52">
        <v>0</v>
      </c>
      <c r="L425" s="45">
        <v>23060</v>
      </c>
      <c r="M425" s="45">
        <v>11380</v>
      </c>
      <c r="N425" s="45">
        <v>11680</v>
      </c>
      <c r="O425" s="57" t="s">
        <v>297</v>
      </c>
      <c r="P425" s="57" t="s">
        <v>297</v>
      </c>
      <c r="Q425" s="57" t="s">
        <v>297</v>
      </c>
      <c r="R425" s="57" t="s">
        <v>297</v>
      </c>
      <c r="S425" s="57" t="s">
        <v>297</v>
      </c>
      <c r="T425" s="57" t="s">
        <v>297</v>
      </c>
      <c r="U425" s="57" t="s">
        <v>297</v>
      </c>
    </row>
    <row r="426" spans="1:21">
      <c r="A426" s="50" t="s">
        <v>891</v>
      </c>
      <c r="B426" s="51" t="s">
        <v>214</v>
      </c>
      <c r="C426" s="51" t="s">
        <v>251</v>
      </c>
      <c r="D426" s="51" t="s">
        <v>160</v>
      </c>
      <c r="E426" s="52">
        <v>0</v>
      </c>
      <c r="F426" s="52">
        <v>0</v>
      </c>
      <c r="G426" s="52">
        <v>0</v>
      </c>
      <c r="H426" s="52">
        <v>0</v>
      </c>
      <c r="I426" s="52">
        <v>0</v>
      </c>
      <c r="J426" s="52">
        <v>0</v>
      </c>
      <c r="K426" s="52">
        <v>0</v>
      </c>
      <c r="L426" s="45">
        <v>23060</v>
      </c>
      <c r="M426" s="45">
        <v>11380</v>
      </c>
      <c r="N426" s="45">
        <v>11680</v>
      </c>
      <c r="O426" s="57" t="s">
        <v>297</v>
      </c>
      <c r="P426" s="57" t="s">
        <v>297</v>
      </c>
      <c r="Q426" s="57" t="s">
        <v>297</v>
      </c>
      <c r="R426" s="57" t="s">
        <v>297</v>
      </c>
      <c r="S426" s="57" t="s">
        <v>297</v>
      </c>
      <c r="T426" s="57" t="s">
        <v>297</v>
      </c>
      <c r="U426" s="57" t="s">
        <v>297</v>
      </c>
    </row>
    <row r="427" spans="1:21">
      <c r="A427" s="50" t="s">
        <v>892</v>
      </c>
      <c r="B427" s="51" t="s">
        <v>214</v>
      </c>
      <c r="C427" s="51" t="s">
        <v>251</v>
      </c>
      <c r="D427" s="51" t="s">
        <v>163</v>
      </c>
      <c r="E427" s="52">
        <v>19</v>
      </c>
      <c r="F427" s="52">
        <v>16</v>
      </c>
      <c r="G427" s="52">
        <v>23</v>
      </c>
      <c r="H427" s="52">
        <v>24</v>
      </c>
      <c r="I427" s="52">
        <v>11</v>
      </c>
      <c r="J427" s="52">
        <v>0</v>
      </c>
      <c r="K427" s="52">
        <v>93</v>
      </c>
      <c r="L427" s="45">
        <v>23060</v>
      </c>
      <c r="M427" s="45">
        <v>11380</v>
      </c>
      <c r="N427" s="45">
        <v>11680</v>
      </c>
      <c r="O427" s="57">
        <v>162.67123287671234</v>
      </c>
      <c r="P427" s="57">
        <v>136.98630136986301</v>
      </c>
      <c r="Q427" s="57">
        <v>196.91780821917808</v>
      </c>
      <c r="R427" s="57">
        <v>205.47945205479451</v>
      </c>
      <c r="S427" s="57">
        <v>94.178082191780831</v>
      </c>
      <c r="T427" s="57" t="s">
        <v>297</v>
      </c>
      <c r="U427" s="57">
        <v>796.23287671232879</v>
      </c>
    </row>
    <row r="428" spans="1:21">
      <c r="A428" s="50" t="s">
        <v>893</v>
      </c>
      <c r="B428" s="51" t="s">
        <v>214</v>
      </c>
      <c r="C428" s="51" t="s">
        <v>251</v>
      </c>
      <c r="D428" s="51" t="s">
        <v>141</v>
      </c>
      <c r="E428" s="52">
        <v>0</v>
      </c>
      <c r="F428" s="52">
        <v>0</v>
      </c>
      <c r="G428" s="52">
        <v>0</v>
      </c>
      <c r="H428" s="52">
        <v>0</v>
      </c>
      <c r="I428" s="52">
        <v>0</v>
      </c>
      <c r="J428" s="52">
        <v>0</v>
      </c>
      <c r="K428" s="52">
        <v>0</v>
      </c>
      <c r="L428" s="45">
        <v>23060</v>
      </c>
      <c r="M428" s="45">
        <v>11380</v>
      </c>
      <c r="N428" s="45">
        <v>11680</v>
      </c>
      <c r="O428" s="57" t="s">
        <v>297</v>
      </c>
      <c r="P428" s="57" t="s">
        <v>297</v>
      </c>
      <c r="Q428" s="57" t="s">
        <v>297</v>
      </c>
      <c r="R428" s="57" t="s">
        <v>297</v>
      </c>
      <c r="S428" s="57" t="s">
        <v>297</v>
      </c>
      <c r="T428" s="57" t="s">
        <v>297</v>
      </c>
      <c r="U428" s="57" t="s">
        <v>297</v>
      </c>
    </row>
    <row r="429" spans="1:21">
      <c r="A429" s="50" t="s">
        <v>894</v>
      </c>
      <c r="B429" s="51" t="s">
        <v>219</v>
      </c>
      <c r="C429" s="51" t="s">
        <v>253</v>
      </c>
      <c r="D429" s="51" t="s">
        <v>59</v>
      </c>
      <c r="E429" s="52">
        <v>21</v>
      </c>
      <c r="F429" s="52">
        <v>17</v>
      </c>
      <c r="G429" s="52">
        <v>49</v>
      </c>
      <c r="H429" s="52">
        <v>56</v>
      </c>
      <c r="I429" s="52">
        <v>13</v>
      </c>
      <c r="J429" s="52">
        <v>7</v>
      </c>
      <c r="K429" s="52">
        <v>163</v>
      </c>
      <c r="L429" s="45">
        <v>407080</v>
      </c>
      <c r="M429" s="45">
        <v>210520</v>
      </c>
      <c r="N429" s="45">
        <v>196560</v>
      </c>
      <c r="O429" s="57">
        <v>5.1586911663555073</v>
      </c>
      <c r="P429" s="57">
        <v>4.1760833251449343</v>
      </c>
      <c r="Q429" s="57">
        <v>12.036946054829517</v>
      </c>
      <c r="R429" s="57">
        <v>13.75650977694802</v>
      </c>
      <c r="S429" s="57">
        <v>3.1934754839343613</v>
      </c>
      <c r="T429" s="57">
        <v>1.7195637221185025</v>
      </c>
      <c r="U429" s="57">
        <v>40.041269529330847</v>
      </c>
    </row>
    <row r="430" spans="1:21">
      <c r="A430" s="50" t="s">
        <v>895</v>
      </c>
      <c r="B430" s="51" t="s">
        <v>219</v>
      </c>
      <c r="C430" s="51" t="s">
        <v>253</v>
      </c>
      <c r="D430" s="51" t="s">
        <v>63</v>
      </c>
      <c r="E430" s="52">
        <v>110</v>
      </c>
      <c r="F430" s="52">
        <v>91</v>
      </c>
      <c r="G430" s="52">
        <v>233</v>
      </c>
      <c r="H430" s="52">
        <v>241</v>
      </c>
      <c r="I430" s="52">
        <v>156</v>
      </c>
      <c r="J430" s="52">
        <v>94</v>
      </c>
      <c r="K430" s="52">
        <v>925</v>
      </c>
      <c r="L430" s="45">
        <v>407080</v>
      </c>
      <c r="M430" s="45">
        <v>210520</v>
      </c>
      <c r="N430" s="45">
        <v>196560</v>
      </c>
      <c r="O430" s="57">
        <v>27.021715633290757</v>
      </c>
      <c r="P430" s="57">
        <v>22.35432838754053</v>
      </c>
      <c r="Q430" s="57">
        <v>57.236906750515864</v>
      </c>
      <c r="R430" s="57">
        <v>59.202122432937017</v>
      </c>
      <c r="S430" s="57">
        <v>38.321705807212346</v>
      </c>
      <c r="T430" s="57">
        <v>23.091284268448462</v>
      </c>
      <c r="U430" s="57">
        <v>227.22806327994499</v>
      </c>
    </row>
    <row r="431" spans="1:21">
      <c r="A431" s="50" t="s">
        <v>896</v>
      </c>
      <c r="B431" s="51" t="s">
        <v>219</v>
      </c>
      <c r="C431" s="51" t="s">
        <v>253</v>
      </c>
      <c r="D431" s="51" t="s">
        <v>311</v>
      </c>
      <c r="E431" s="52">
        <v>17</v>
      </c>
      <c r="F431" s="52">
        <v>19</v>
      </c>
      <c r="G431" s="52">
        <v>41</v>
      </c>
      <c r="H431" s="52">
        <v>53</v>
      </c>
      <c r="I431" s="52">
        <v>29</v>
      </c>
      <c r="J431" s="52">
        <v>10</v>
      </c>
      <c r="K431" s="52">
        <v>169</v>
      </c>
      <c r="L431" s="45">
        <v>407080</v>
      </c>
      <c r="M431" s="45">
        <v>210520</v>
      </c>
      <c r="N431" s="45">
        <v>196560</v>
      </c>
      <c r="O431" s="57">
        <v>4.1760833251449343</v>
      </c>
      <c r="P431" s="57">
        <v>4.6673872457502208</v>
      </c>
      <c r="Q431" s="57">
        <v>10.071730372408371</v>
      </c>
      <c r="R431" s="57">
        <v>13.01955389604009</v>
      </c>
      <c r="S431" s="57">
        <v>7.1239068487766541</v>
      </c>
      <c r="T431" s="57">
        <v>2.456519603026432</v>
      </c>
      <c r="U431" s="57">
        <v>41.515181291146703</v>
      </c>
    </row>
    <row r="432" spans="1:21">
      <c r="A432" s="50" t="s">
        <v>897</v>
      </c>
      <c r="B432" s="51" t="s">
        <v>219</v>
      </c>
      <c r="C432" s="51" t="s">
        <v>253</v>
      </c>
      <c r="D432" s="51" t="s">
        <v>200</v>
      </c>
      <c r="E432" s="52">
        <v>12</v>
      </c>
      <c r="F432" s="52">
        <v>13</v>
      </c>
      <c r="G432" s="52">
        <v>24</v>
      </c>
      <c r="H432" s="52">
        <v>28</v>
      </c>
      <c r="I432" s="52">
        <v>31</v>
      </c>
      <c r="J432" s="52">
        <v>34</v>
      </c>
      <c r="K432" s="52">
        <v>142</v>
      </c>
      <c r="L432" s="45">
        <v>407080</v>
      </c>
      <c r="M432" s="45">
        <v>210520</v>
      </c>
      <c r="N432" s="45">
        <v>196560</v>
      </c>
      <c r="O432" s="57">
        <v>2.9478235236317185</v>
      </c>
      <c r="P432" s="57">
        <v>3.1934754839343613</v>
      </c>
      <c r="Q432" s="57">
        <v>5.895647047263437</v>
      </c>
      <c r="R432" s="57">
        <v>6.87825488847401</v>
      </c>
      <c r="S432" s="57">
        <v>7.6152107693819397</v>
      </c>
      <c r="T432" s="57">
        <v>8.3521666502898686</v>
      </c>
      <c r="U432" s="57">
        <v>34.882578362975337</v>
      </c>
    </row>
    <row r="433" spans="1:21">
      <c r="A433" s="50" t="s">
        <v>898</v>
      </c>
      <c r="B433" s="51" t="s">
        <v>219</v>
      </c>
      <c r="C433" s="51" t="s">
        <v>253</v>
      </c>
      <c r="D433" s="51" t="s">
        <v>53</v>
      </c>
      <c r="E433" s="52">
        <v>305</v>
      </c>
      <c r="F433" s="52">
        <v>282</v>
      </c>
      <c r="G433" s="52">
        <v>762</v>
      </c>
      <c r="H433" s="52">
        <v>917</v>
      </c>
      <c r="I433" s="52">
        <v>642</v>
      </c>
      <c r="J433" s="52">
        <v>360</v>
      </c>
      <c r="K433" s="52">
        <v>3268</v>
      </c>
      <c r="L433" s="45">
        <v>407080</v>
      </c>
      <c r="M433" s="45">
        <v>210520</v>
      </c>
      <c r="N433" s="45">
        <v>196560</v>
      </c>
      <c r="O433" s="57">
        <v>144.87934638039141</v>
      </c>
      <c r="P433" s="57">
        <v>133.9540186205586</v>
      </c>
      <c r="Q433" s="57">
        <v>361.96085882576477</v>
      </c>
      <c r="R433" s="57">
        <v>435.58806764202927</v>
      </c>
      <c r="S433" s="57">
        <v>304.95914877446324</v>
      </c>
      <c r="T433" s="57">
        <v>171.00513015390462</v>
      </c>
      <c r="U433" s="57">
        <v>1552.3465703971119</v>
      </c>
    </row>
    <row r="434" spans="1:21">
      <c r="A434" s="50" t="s">
        <v>899</v>
      </c>
      <c r="B434" s="51" t="s">
        <v>219</v>
      </c>
      <c r="C434" s="51" t="s">
        <v>253</v>
      </c>
      <c r="D434" s="51" t="s">
        <v>68</v>
      </c>
      <c r="E434" s="52">
        <v>25</v>
      </c>
      <c r="F434" s="52">
        <v>21</v>
      </c>
      <c r="G434" s="52">
        <v>46</v>
      </c>
      <c r="H434" s="52">
        <v>59</v>
      </c>
      <c r="I434" s="52">
        <v>50</v>
      </c>
      <c r="J434" s="52">
        <v>41</v>
      </c>
      <c r="K434" s="52">
        <v>242</v>
      </c>
      <c r="L434" s="45">
        <v>407080</v>
      </c>
      <c r="M434" s="45">
        <v>210520</v>
      </c>
      <c r="N434" s="45">
        <v>196560</v>
      </c>
      <c r="O434" s="57">
        <v>11.87535626068782</v>
      </c>
      <c r="P434" s="57">
        <v>9.9752992589777687</v>
      </c>
      <c r="Q434" s="57">
        <v>21.85065551966559</v>
      </c>
      <c r="R434" s="57">
        <v>28.025840775223255</v>
      </c>
      <c r="S434" s="57">
        <v>23.75071252137564</v>
      </c>
      <c r="T434" s="57">
        <v>19.475584267528028</v>
      </c>
      <c r="U434" s="57">
        <v>114.95344860345811</v>
      </c>
    </row>
    <row r="435" spans="1:21">
      <c r="A435" s="50" t="s">
        <v>900</v>
      </c>
      <c r="B435" s="51" t="s">
        <v>219</v>
      </c>
      <c r="C435" s="51" t="s">
        <v>253</v>
      </c>
      <c r="D435" s="51" t="s">
        <v>292</v>
      </c>
      <c r="E435" s="52">
        <v>13</v>
      </c>
      <c r="F435" s="52">
        <v>5</v>
      </c>
      <c r="G435" s="52">
        <v>5</v>
      </c>
      <c r="H435" s="52">
        <v>18</v>
      </c>
      <c r="I435" s="52">
        <v>12</v>
      </c>
      <c r="J435" s="52">
        <v>8</v>
      </c>
      <c r="K435" s="52">
        <v>61</v>
      </c>
      <c r="L435" s="45">
        <v>407080</v>
      </c>
      <c r="M435" s="45">
        <v>210520</v>
      </c>
      <c r="N435" s="45">
        <v>196560</v>
      </c>
      <c r="O435" s="57">
        <v>3.1934754839343613</v>
      </c>
      <c r="P435" s="57">
        <v>1.228259801513216</v>
      </c>
      <c r="Q435" s="57">
        <v>1.228259801513216</v>
      </c>
      <c r="R435" s="57">
        <v>4.4217352854475784</v>
      </c>
      <c r="S435" s="57">
        <v>2.9478235236317185</v>
      </c>
      <c r="T435" s="57">
        <v>1.9652156824211457</v>
      </c>
      <c r="U435" s="57">
        <v>14.984769578461236</v>
      </c>
    </row>
    <row r="436" spans="1:21">
      <c r="A436" s="50" t="s">
        <v>901</v>
      </c>
      <c r="B436" s="51" t="s">
        <v>219</v>
      </c>
      <c r="C436" s="51" t="s">
        <v>253</v>
      </c>
      <c r="D436" s="51" t="s">
        <v>201</v>
      </c>
      <c r="E436" s="52">
        <v>27</v>
      </c>
      <c r="F436" s="52">
        <v>15</v>
      </c>
      <c r="G436" s="52">
        <v>42</v>
      </c>
      <c r="H436" s="52">
        <v>31</v>
      </c>
      <c r="I436" s="52">
        <v>34</v>
      </c>
      <c r="J436" s="52">
        <v>13</v>
      </c>
      <c r="K436" s="52">
        <v>162</v>
      </c>
      <c r="L436" s="45">
        <v>407080</v>
      </c>
      <c r="M436" s="45">
        <v>210520</v>
      </c>
      <c r="N436" s="45">
        <v>196560</v>
      </c>
      <c r="O436" s="57">
        <v>6.6326029281713668</v>
      </c>
      <c r="P436" s="57">
        <v>3.6847794045396478</v>
      </c>
      <c r="Q436" s="57">
        <v>10.317382332711015</v>
      </c>
      <c r="R436" s="57">
        <v>7.6152107693819397</v>
      </c>
      <c r="S436" s="57">
        <v>8.3521666502898686</v>
      </c>
      <c r="T436" s="57">
        <v>3.1934754839343613</v>
      </c>
      <c r="U436" s="57">
        <v>39.795617569028202</v>
      </c>
    </row>
    <row r="437" spans="1:21">
      <c r="A437" s="50" t="s">
        <v>902</v>
      </c>
      <c r="B437" s="51" t="s">
        <v>219</v>
      </c>
      <c r="C437" s="51" t="s">
        <v>253</v>
      </c>
      <c r="D437" s="51" t="s">
        <v>150</v>
      </c>
      <c r="E437" s="52">
        <v>0</v>
      </c>
      <c r="F437" s="52">
        <v>0</v>
      </c>
      <c r="G437" s="52">
        <v>0</v>
      </c>
      <c r="H437" s="52">
        <v>5</v>
      </c>
      <c r="I437" s="52">
        <v>8</v>
      </c>
      <c r="J437" s="52">
        <v>5</v>
      </c>
      <c r="K437" s="52">
        <v>18</v>
      </c>
      <c r="L437" s="45">
        <v>407080</v>
      </c>
      <c r="M437" s="45">
        <v>210520</v>
      </c>
      <c r="N437" s="45">
        <v>196560</v>
      </c>
      <c r="O437" s="57" t="s">
        <v>297</v>
      </c>
      <c r="P437" s="57" t="s">
        <v>297</v>
      </c>
      <c r="Q437" s="57" t="s">
        <v>297</v>
      </c>
      <c r="R437" s="57">
        <v>1.228259801513216</v>
      </c>
      <c r="S437" s="57">
        <v>1.9652156824211457</v>
      </c>
      <c r="T437" s="57">
        <v>1.228259801513216</v>
      </c>
      <c r="U437" s="57">
        <v>4.4217352854475784</v>
      </c>
    </row>
    <row r="438" spans="1:21">
      <c r="A438" s="50" t="s">
        <v>903</v>
      </c>
      <c r="B438" s="51" t="s">
        <v>219</v>
      </c>
      <c r="C438" s="51" t="s">
        <v>253</v>
      </c>
      <c r="D438" s="51" t="s">
        <v>94</v>
      </c>
      <c r="E438" s="53">
        <v>5</v>
      </c>
      <c r="F438" s="53">
        <v>5</v>
      </c>
      <c r="G438" s="53">
        <v>31</v>
      </c>
      <c r="H438" s="53">
        <v>20</v>
      </c>
      <c r="I438" s="53">
        <v>8</v>
      </c>
      <c r="J438" s="53">
        <v>6</v>
      </c>
      <c r="K438" s="53">
        <v>75</v>
      </c>
      <c r="L438" s="45">
        <v>407080</v>
      </c>
      <c r="M438" s="45">
        <v>210520</v>
      </c>
      <c r="N438" s="45">
        <v>196560</v>
      </c>
      <c r="O438" s="57">
        <v>1.228259801513216</v>
      </c>
      <c r="P438" s="57">
        <v>1.228259801513216</v>
      </c>
      <c r="Q438" s="57">
        <v>7.6152107693819397</v>
      </c>
      <c r="R438" s="57">
        <v>4.913039206052864</v>
      </c>
      <c r="S438" s="57">
        <v>1.9652156824211457</v>
      </c>
      <c r="T438" s="57">
        <v>1.4739117618158593</v>
      </c>
      <c r="U438" s="57">
        <v>18.423897022698242</v>
      </c>
    </row>
    <row r="439" spans="1:21">
      <c r="A439" s="50" t="s">
        <v>904</v>
      </c>
      <c r="B439" s="51" t="s">
        <v>219</v>
      </c>
      <c r="C439" s="51" t="s">
        <v>253</v>
      </c>
      <c r="D439" s="51" t="s">
        <v>153</v>
      </c>
      <c r="E439" s="53">
        <v>10</v>
      </c>
      <c r="F439" s="53">
        <v>0</v>
      </c>
      <c r="G439" s="53">
        <v>5</v>
      </c>
      <c r="H439" s="53">
        <v>0</v>
      </c>
      <c r="I439" s="53">
        <v>0</v>
      </c>
      <c r="J439" s="53">
        <v>0</v>
      </c>
      <c r="K439" s="53">
        <v>15</v>
      </c>
      <c r="L439" s="45">
        <v>407080</v>
      </c>
      <c r="M439" s="45">
        <v>210520</v>
      </c>
      <c r="N439" s="45">
        <v>196560</v>
      </c>
      <c r="O439" s="57">
        <v>2.456519603026432</v>
      </c>
      <c r="P439" s="57" t="s">
        <v>297</v>
      </c>
      <c r="Q439" s="57">
        <v>1.228259801513216</v>
      </c>
      <c r="R439" s="57" t="s">
        <v>297</v>
      </c>
      <c r="S439" s="57" t="s">
        <v>297</v>
      </c>
      <c r="T439" s="57" t="s">
        <v>297</v>
      </c>
      <c r="U439" s="57">
        <v>3.6847794045396478</v>
      </c>
    </row>
    <row r="440" spans="1:21">
      <c r="A440" s="50" t="s">
        <v>905</v>
      </c>
      <c r="B440" s="51" t="s">
        <v>219</v>
      </c>
      <c r="C440" s="51" t="s">
        <v>253</v>
      </c>
      <c r="D440" s="51" t="s">
        <v>154</v>
      </c>
      <c r="E440" s="53">
        <v>97</v>
      </c>
      <c r="F440" s="53">
        <v>46</v>
      </c>
      <c r="G440" s="53">
        <v>60</v>
      </c>
      <c r="H440" s="53">
        <v>40</v>
      </c>
      <c r="I440" s="53">
        <v>20</v>
      </c>
      <c r="J440" s="53">
        <v>5</v>
      </c>
      <c r="K440" s="53">
        <v>268</v>
      </c>
      <c r="L440" s="45">
        <v>407080</v>
      </c>
      <c r="M440" s="45">
        <v>210520</v>
      </c>
      <c r="N440" s="45">
        <v>196560</v>
      </c>
      <c r="O440" s="57">
        <v>23.82824014935639</v>
      </c>
      <c r="P440" s="57">
        <v>11.299990173921588</v>
      </c>
      <c r="Q440" s="57">
        <v>14.739117618158591</v>
      </c>
      <c r="R440" s="57">
        <v>9.8260784121057281</v>
      </c>
      <c r="S440" s="57">
        <v>4.913039206052864</v>
      </c>
      <c r="T440" s="57">
        <v>1.228259801513216</v>
      </c>
      <c r="U440" s="57">
        <v>65.834725361108383</v>
      </c>
    </row>
    <row r="441" spans="1:21">
      <c r="A441" s="50" t="s">
        <v>906</v>
      </c>
      <c r="B441" s="53" t="s">
        <v>219</v>
      </c>
      <c r="C441" s="53" t="s">
        <v>253</v>
      </c>
      <c r="D441" s="51" t="s">
        <v>98</v>
      </c>
      <c r="E441" s="53">
        <v>52</v>
      </c>
      <c r="F441" s="53">
        <v>43</v>
      </c>
      <c r="G441" s="53">
        <v>99</v>
      </c>
      <c r="H441" s="53">
        <v>150</v>
      </c>
      <c r="I441" s="53">
        <v>99</v>
      </c>
      <c r="J441" s="53">
        <v>90</v>
      </c>
      <c r="K441" s="53">
        <v>533</v>
      </c>
      <c r="L441" s="45">
        <v>407080</v>
      </c>
      <c r="M441" s="45">
        <v>210520</v>
      </c>
      <c r="N441" s="45">
        <v>196560</v>
      </c>
      <c r="O441" s="57">
        <v>12.773901935737445</v>
      </c>
      <c r="P441" s="57">
        <v>10.56303429301366</v>
      </c>
      <c r="Q441" s="57">
        <v>24.31954406996168</v>
      </c>
      <c r="R441" s="57">
        <v>36.847794045396483</v>
      </c>
      <c r="S441" s="57">
        <v>24.31954406996168</v>
      </c>
      <c r="T441" s="57">
        <v>22.108676427237889</v>
      </c>
      <c r="U441" s="57">
        <v>130.93249484130882</v>
      </c>
    </row>
    <row r="442" spans="1:21">
      <c r="A442" s="50" t="s">
        <v>907</v>
      </c>
      <c r="B442" s="53" t="s">
        <v>219</v>
      </c>
      <c r="C442" s="53" t="s">
        <v>253</v>
      </c>
      <c r="D442" s="51" t="s">
        <v>301</v>
      </c>
      <c r="E442" s="53">
        <v>9</v>
      </c>
      <c r="F442" s="53">
        <v>8</v>
      </c>
      <c r="G442" s="53">
        <v>12</v>
      </c>
      <c r="H442" s="53">
        <v>13</v>
      </c>
      <c r="I442" s="53">
        <v>0</v>
      </c>
      <c r="J442" s="53">
        <v>0</v>
      </c>
      <c r="K442" s="53">
        <v>42</v>
      </c>
      <c r="L442" s="45">
        <v>407080</v>
      </c>
      <c r="M442" s="45">
        <v>210520</v>
      </c>
      <c r="N442" s="45">
        <v>196560</v>
      </c>
      <c r="O442" s="57">
        <v>2.2108676427237892</v>
      </c>
      <c r="P442" s="57">
        <v>1.9652156824211457</v>
      </c>
      <c r="Q442" s="57">
        <v>2.9478235236317185</v>
      </c>
      <c r="R442" s="57">
        <v>3.1934754839343613</v>
      </c>
      <c r="S442" s="57" t="s">
        <v>297</v>
      </c>
      <c r="T442" s="57" t="s">
        <v>297</v>
      </c>
      <c r="U442" s="57">
        <v>10.317382332711015</v>
      </c>
    </row>
    <row r="443" spans="1:21">
      <c r="A443" s="50" t="s">
        <v>908</v>
      </c>
      <c r="B443" s="53" t="s">
        <v>219</v>
      </c>
      <c r="C443" s="53" t="s">
        <v>253</v>
      </c>
      <c r="D443" s="51" t="s">
        <v>303</v>
      </c>
      <c r="E443" s="53">
        <v>31</v>
      </c>
      <c r="F443" s="53">
        <v>27</v>
      </c>
      <c r="G443" s="53">
        <v>77</v>
      </c>
      <c r="H443" s="53">
        <v>73</v>
      </c>
      <c r="I443" s="53">
        <v>44</v>
      </c>
      <c r="J443" s="53">
        <v>28</v>
      </c>
      <c r="K443" s="53">
        <v>280</v>
      </c>
      <c r="L443" s="45">
        <v>407080</v>
      </c>
      <c r="M443" s="45">
        <v>210520</v>
      </c>
      <c r="N443" s="45">
        <v>196560</v>
      </c>
      <c r="O443" s="57">
        <v>7.6152107693819397</v>
      </c>
      <c r="P443" s="57">
        <v>6.6326029281713668</v>
      </c>
      <c r="Q443" s="57">
        <v>18.915200943303528</v>
      </c>
      <c r="R443" s="57">
        <v>17.932593102092955</v>
      </c>
      <c r="S443" s="57">
        <v>10.808686253316301</v>
      </c>
      <c r="T443" s="57">
        <v>6.87825488847401</v>
      </c>
      <c r="U443" s="57">
        <v>68.782548884740095</v>
      </c>
    </row>
    <row r="444" spans="1:21">
      <c r="A444" s="50" t="s">
        <v>909</v>
      </c>
      <c r="B444" s="53" t="s">
        <v>219</v>
      </c>
      <c r="C444" s="53" t="s">
        <v>253</v>
      </c>
      <c r="D444" s="51" t="s">
        <v>127</v>
      </c>
      <c r="E444" s="53">
        <v>19</v>
      </c>
      <c r="F444" s="53">
        <v>5</v>
      </c>
      <c r="G444" s="53">
        <v>11</v>
      </c>
      <c r="H444" s="53">
        <v>6</v>
      </c>
      <c r="I444" s="53">
        <v>7</v>
      </c>
      <c r="J444" s="53">
        <v>0</v>
      </c>
      <c r="K444" s="53">
        <v>48</v>
      </c>
      <c r="L444" s="45">
        <v>407080</v>
      </c>
      <c r="M444" s="45">
        <v>210520</v>
      </c>
      <c r="N444" s="45">
        <v>196560</v>
      </c>
      <c r="O444" s="57">
        <v>4.6673872457502208</v>
      </c>
      <c r="P444" s="57">
        <v>1.228259801513216</v>
      </c>
      <c r="Q444" s="57">
        <v>2.7021715633290753</v>
      </c>
      <c r="R444" s="57">
        <v>1.4739117618158593</v>
      </c>
      <c r="S444" s="57">
        <v>1.7195637221185025</v>
      </c>
      <c r="T444" s="57" t="s">
        <v>297</v>
      </c>
      <c r="U444" s="57">
        <v>11.791294094526874</v>
      </c>
    </row>
    <row r="445" spans="1:21">
      <c r="A445" s="50" t="s">
        <v>910</v>
      </c>
      <c r="B445" s="53" t="s">
        <v>219</v>
      </c>
      <c r="C445" s="53" t="s">
        <v>253</v>
      </c>
      <c r="D445" s="51" t="s">
        <v>131</v>
      </c>
      <c r="E445" s="53">
        <v>48</v>
      </c>
      <c r="F445" s="53">
        <v>23</v>
      </c>
      <c r="G445" s="53">
        <v>71</v>
      </c>
      <c r="H445" s="53">
        <v>100</v>
      </c>
      <c r="I445" s="53">
        <v>76</v>
      </c>
      <c r="J445" s="53">
        <v>43</v>
      </c>
      <c r="K445" s="53">
        <v>361</v>
      </c>
      <c r="L445" s="45">
        <v>407080</v>
      </c>
      <c r="M445" s="45">
        <v>210520</v>
      </c>
      <c r="N445" s="45">
        <v>196560</v>
      </c>
      <c r="O445" s="57">
        <v>22.800684020520617</v>
      </c>
      <c r="P445" s="57">
        <v>10.925327759832795</v>
      </c>
      <c r="Q445" s="57">
        <v>33.72601178035341</v>
      </c>
      <c r="R445" s="57">
        <v>47.501425042751279</v>
      </c>
      <c r="S445" s="57">
        <v>36.101083032490976</v>
      </c>
      <c r="T445" s="57">
        <v>20.425612768383051</v>
      </c>
      <c r="U445" s="57">
        <v>171.48014440433215</v>
      </c>
    </row>
    <row r="446" spans="1:21">
      <c r="A446" s="50" t="s">
        <v>911</v>
      </c>
      <c r="B446" s="53" t="s">
        <v>219</v>
      </c>
      <c r="C446" s="53" t="s">
        <v>253</v>
      </c>
      <c r="D446" s="51" t="s">
        <v>160</v>
      </c>
      <c r="E446" s="53">
        <v>9</v>
      </c>
      <c r="F446" s="53">
        <v>0</v>
      </c>
      <c r="G446" s="53">
        <v>5</v>
      </c>
      <c r="H446" s="53">
        <v>0</v>
      </c>
      <c r="I446" s="53">
        <v>0</v>
      </c>
      <c r="J446" s="53">
        <v>0</v>
      </c>
      <c r="K446" s="53">
        <v>14</v>
      </c>
      <c r="L446" s="45">
        <v>407080</v>
      </c>
      <c r="M446" s="45">
        <v>210520</v>
      </c>
      <c r="N446" s="45">
        <v>196560</v>
      </c>
      <c r="O446" s="57">
        <v>2.2108676427237892</v>
      </c>
      <c r="P446" s="57" t="s">
        <v>297</v>
      </c>
      <c r="Q446" s="57">
        <v>1.228259801513216</v>
      </c>
      <c r="R446" s="57" t="s">
        <v>297</v>
      </c>
      <c r="S446" s="57" t="s">
        <v>297</v>
      </c>
      <c r="T446" s="57" t="s">
        <v>297</v>
      </c>
      <c r="U446" s="57">
        <v>3.439127444237005</v>
      </c>
    </row>
    <row r="447" spans="1:21">
      <c r="A447" s="50" t="s">
        <v>912</v>
      </c>
      <c r="B447" s="53" t="s">
        <v>219</v>
      </c>
      <c r="C447" s="53" t="s">
        <v>253</v>
      </c>
      <c r="D447" s="51" t="s">
        <v>141</v>
      </c>
      <c r="E447" s="53">
        <v>14</v>
      </c>
      <c r="F447" s="53">
        <v>8</v>
      </c>
      <c r="G447" s="53">
        <v>9</v>
      </c>
      <c r="H447" s="53">
        <v>11</v>
      </c>
      <c r="I447" s="53">
        <v>7</v>
      </c>
      <c r="J447" s="53">
        <v>5</v>
      </c>
      <c r="K447" s="53">
        <v>54</v>
      </c>
      <c r="L447" s="45">
        <v>407080</v>
      </c>
      <c r="M447" s="45">
        <v>210520</v>
      </c>
      <c r="N447" s="45">
        <v>196560</v>
      </c>
      <c r="O447" s="57">
        <v>3.439127444237005</v>
      </c>
      <c r="P447" s="57">
        <v>1.9652156824211457</v>
      </c>
      <c r="Q447" s="57">
        <v>2.2108676427237892</v>
      </c>
      <c r="R447" s="57">
        <v>2.7021715633290753</v>
      </c>
      <c r="S447" s="57">
        <v>1.7195637221185025</v>
      </c>
      <c r="T447" s="57">
        <v>1.228259801513216</v>
      </c>
      <c r="U447" s="57">
        <v>13.265205856342734</v>
      </c>
    </row>
    <row r="448" spans="1:21">
      <c r="A448" s="50" t="s">
        <v>913</v>
      </c>
      <c r="B448" s="53" t="s">
        <v>214</v>
      </c>
      <c r="C448" s="53" t="s">
        <v>253</v>
      </c>
      <c r="D448" s="51" t="s">
        <v>59</v>
      </c>
      <c r="E448" s="53">
        <v>27</v>
      </c>
      <c r="F448" s="53">
        <v>10</v>
      </c>
      <c r="G448" s="53">
        <v>38</v>
      </c>
      <c r="H448" s="53">
        <v>56</v>
      </c>
      <c r="I448" s="53">
        <v>24</v>
      </c>
      <c r="J448" s="53">
        <v>8</v>
      </c>
      <c r="K448" s="53">
        <v>163</v>
      </c>
      <c r="L448" s="45">
        <v>407080</v>
      </c>
      <c r="M448" s="45">
        <v>210520</v>
      </c>
      <c r="N448" s="45">
        <v>196560</v>
      </c>
      <c r="O448" s="57">
        <v>6.6326029281713668</v>
      </c>
      <c r="P448" s="57">
        <v>2.456519603026432</v>
      </c>
      <c r="Q448" s="57">
        <v>9.3347744915004416</v>
      </c>
      <c r="R448" s="57">
        <v>13.75650977694802</v>
      </c>
      <c r="S448" s="57">
        <v>5.895647047263437</v>
      </c>
      <c r="T448" s="57">
        <v>1.9652156824211457</v>
      </c>
      <c r="U448" s="57">
        <v>40.041269529330847</v>
      </c>
    </row>
    <row r="449" spans="1:21">
      <c r="A449" s="50" t="s">
        <v>914</v>
      </c>
      <c r="B449" s="53" t="s">
        <v>214</v>
      </c>
      <c r="C449" s="53" t="s">
        <v>253</v>
      </c>
      <c r="D449" s="51" t="s">
        <v>63</v>
      </c>
      <c r="E449" s="53">
        <v>146</v>
      </c>
      <c r="F449" s="53">
        <v>104</v>
      </c>
      <c r="G449" s="53">
        <v>275</v>
      </c>
      <c r="H449" s="53">
        <v>280</v>
      </c>
      <c r="I449" s="53">
        <v>193</v>
      </c>
      <c r="J449" s="53">
        <v>69</v>
      </c>
      <c r="K449" s="53">
        <v>1067</v>
      </c>
      <c r="L449" s="45">
        <v>407080</v>
      </c>
      <c r="M449" s="45">
        <v>210520</v>
      </c>
      <c r="N449" s="45">
        <v>196560</v>
      </c>
      <c r="O449" s="57">
        <v>35.86518620418591</v>
      </c>
      <c r="P449" s="57">
        <v>25.547803871474891</v>
      </c>
      <c r="Q449" s="57">
        <v>67.554289083226891</v>
      </c>
      <c r="R449" s="57">
        <v>68.782548884740095</v>
      </c>
      <c r="S449" s="57">
        <v>47.410828338410141</v>
      </c>
      <c r="T449" s="57">
        <v>16.949985260882382</v>
      </c>
      <c r="U449" s="57">
        <v>262.11064164292031</v>
      </c>
    </row>
    <row r="450" spans="1:21">
      <c r="A450" s="50" t="s">
        <v>915</v>
      </c>
      <c r="B450" s="53" t="s">
        <v>214</v>
      </c>
      <c r="C450" s="53" t="s">
        <v>253</v>
      </c>
      <c r="D450" s="51" t="s">
        <v>311</v>
      </c>
      <c r="E450" s="53">
        <v>50</v>
      </c>
      <c r="F450" s="53">
        <v>35</v>
      </c>
      <c r="G450" s="53">
        <v>92</v>
      </c>
      <c r="H450" s="53">
        <v>79</v>
      </c>
      <c r="I450" s="53">
        <v>53</v>
      </c>
      <c r="J450" s="53">
        <v>28</v>
      </c>
      <c r="K450" s="53">
        <v>337</v>
      </c>
      <c r="L450" s="45">
        <v>407080</v>
      </c>
      <c r="M450" s="45">
        <v>210520</v>
      </c>
      <c r="N450" s="45">
        <v>196560</v>
      </c>
      <c r="O450" s="57">
        <v>12.282598015132161</v>
      </c>
      <c r="P450" s="57">
        <v>8.5978186105925118</v>
      </c>
      <c r="Q450" s="57">
        <v>22.599980347843175</v>
      </c>
      <c r="R450" s="57">
        <v>19.406504863908815</v>
      </c>
      <c r="S450" s="57">
        <v>13.01955389604009</v>
      </c>
      <c r="T450" s="57">
        <v>6.87825488847401</v>
      </c>
      <c r="U450" s="57">
        <v>82.784710621990754</v>
      </c>
    </row>
    <row r="451" spans="1:21">
      <c r="A451" s="50" t="s">
        <v>916</v>
      </c>
      <c r="B451" s="53" t="s">
        <v>214</v>
      </c>
      <c r="C451" s="53" t="s">
        <v>253</v>
      </c>
      <c r="D451" s="51" t="s">
        <v>200</v>
      </c>
      <c r="E451" s="53">
        <v>33</v>
      </c>
      <c r="F451" s="53">
        <v>15</v>
      </c>
      <c r="G451" s="53">
        <v>55</v>
      </c>
      <c r="H451" s="53">
        <v>62</v>
      </c>
      <c r="I451" s="53">
        <v>78</v>
      </c>
      <c r="J451" s="53">
        <v>84</v>
      </c>
      <c r="K451" s="53">
        <v>327</v>
      </c>
      <c r="L451" s="45">
        <v>407080</v>
      </c>
      <c r="M451" s="45">
        <v>210520</v>
      </c>
      <c r="N451" s="45">
        <v>196560</v>
      </c>
      <c r="O451" s="57">
        <v>8.1065146899872254</v>
      </c>
      <c r="P451" s="57">
        <v>3.6847794045396478</v>
      </c>
      <c r="Q451" s="57">
        <v>13.510857816645379</v>
      </c>
      <c r="R451" s="57">
        <v>15.230421538763879</v>
      </c>
      <c r="S451" s="57">
        <v>19.160852903606173</v>
      </c>
      <c r="T451" s="57">
        <v>20.634764665422029</v>
      </c>
      <c r="U451" s="57">
        <v>80.328191018964333</v>
      </c>
    </row>
    <row r="452" spans="1:21">
      <c r="A452" s="50" t="s">
        <v>917</v>
      </c>
      <c r="B452" s="53" t="s">
        <v>214</v>
      </c>
      <c r="C452" s="53" t="s">
        <v>253</v>
      </c>
      <c r="D452" s="51" t="s">
        <v>292</v>
      </c>
      <c r="E452" s="53">
        <v>5</v>
      </c>
      <c r="F452" s="53">
        <v>6</v>
      </c>
      <c r="G452" s="53">
        <v>16</v>
      </c>
      <c r="H452" s="53">
        <v>28</v>
      </c>
      <c r="I452" s="53">
        <v>20</v>
      </c>
      <c r="J452" s="53">
        <v>15</v>
      </c>
      <c r="K452" s="53">
        <v>90</v>
      </c>
      <c r="L452" s="45">
        <v>407080</v>
      </c>
      <c r="M452" s="45">
        <v>210520</v>
      </c>
      <c r="N452" s="45">
        <v>196560</v>
      </c>
      <c r="O452" s="57">
        <v>1.228259801513216</v>
      </c>
      <c r="P452" s="57">
        <v>1.4739117618158593</v>
      </c>
      <c r="Q452" s="57">
        <v>3.9304313648422915</v>
      </c>
      <c r="R452" s="57">
        <v>6.87825488847401</v>
      </c>
      <c r="S452" s="57">
        <v>4.913039206052864</v>
      </c>
      <c r="T452" s="57">
        <v>3.6847794045396478</v>
      </c>
      <c r="U452" s="57">
        <v>22.108676427237889</v>
      </c>
    </row>
    <row r="453" spans="1:21">
      <c r="A453" s="50" t="s">
        <v>918</v>
      </c>
      <c r="B453" s="53" t="s">
        <v>214</v>
      </c>
      <c r="C453" s="53" t="s">
        <v>253</v>
      </c>
      <c r="D453" s="51" t="s">
        <v>201</v>
      </c>
      <c r="E453" s="53">
        <v>30</v>
      </c>
      <c r="F453" s="53">
        <v>24</v>
      </c>
      <c r="G453" s="53">
        <v>52</v>
      </c>
      <c r="H453" s="53">
        <v>58</v>
      </c>
      <c r="I453" s="53">
        <v>30</v>
      </c>
      <c r="J453" s="53">
        <v>15</v>
      </c>
      <c r="K453" s="53">
        <v>209</v>
      </c>
      <c r="L453" s="45">
        <v>407080</v>
      </c>
      <c r="M453" s="45">
        <v>210520</v>
      </c>
      <c r="N453" s="45">
        <v>196560</v>
      </c>
      <c r="O453" s="57">
        <v>7.3695588090792956</v>
      </c>
      <c r="P453" s="57">
        <v>5.895647047263437</v>
      </c>
      <c r="Q453" s="57">
        <v>12.773901935737445</v>
      </c>
      <c r="R453" s="57">
        <v>14.247813697553308</v>
      </c>
      <c r="S453" s="57">
        <v>7.3695588090792956</v>
      </c>
      <c r="T453" s="57">
        <v>3.6847794045396478</v>
      </c>
      <c r="U453" s="57">
        <v>51.341259703252433</v>
      </c>
    </row>
    <row r="454" spans="1:21">
      <c r="A454" s="50" t="s">
        <v>919</v>
      </c>
      <c r="B454" s="53" t="s">
        <v>214</v>
      </c>
      <c r="C454" s="53" t="s">
        <v>253</v>
      </c>
      <c r="D454" s="51" t="s">
        <v>150</v>
      </c>
      <c r="E454" s="53">
        <v>0</v>
      </c>
      <c r="F454" s="53">
        <v>5</v>
      </c>
      <c r="G454" s="53">
        <v>5</v>
      </c>
      <c r="H454" s="53">
        <v>5</v>
      </c>
      <c r="I454" s="53">
        <v>5</v>
      </c>
      <c r="J454" s="53">
        <v>5</v>
      </c>
      <c r="K454" s="53">
        <v>25</v>
      </c>
      <c r="L454" s="45">
        <v>407080</v>
      </c>
      <c r="M454" s="45">
        <v>210520</v>
      </c>
      <c r="N454" s="45">
        <v>196560</v>
      </c>
      <c r="O454" s="57" t="s">
        <v>297</v>
      </c>
      <c r="P454" s="57">
        <v>1.228259801513216</v>
      </c>
      <c r="Q454" s="57">
        <v>1.228259801513216</v>
      </c>
      <c r="R454" s="57">
        <v>1.228259801513216</v>
      </c>
      <c r="S454" s="57">
        <v>1.228259801513216</v>
      </c>
      <c r="T454" s="57">
        <v>1.228259801513216</v>
      </c>
      <c r="U454" s="57">
        <v>6.1412990075660803</v>
      </c>
    </row>
    <row r="455" spans="1:21">
      <c r="A455" s="50" t="s">
        <v>920</v>
      </c>
      <c r="B455" s="53" t="s">
        <v>214</v>
      </c>
      <c r="C455" s="53" t="s">
        <v>253</v>
      </c>
      <c r="D455" s="51" t="s">
        <v>94</v>
      </c>
      <c r="E455" s="53">
        <v>8</v>
      </c>
      <c r="F455" s="53">
        <v>7</v>
      </c>
      <c r="G455" s="53">
        <v>33</v>
      </c>
      <c r="H455" s="53">
        <v>29</v>
      </c>
      <c r="I455" s="53">
        <v>14</v>
      </c>
      <c r="J455" s="53">
        <v>5</v>
      </c>
      <c r="K455" s="53">
        <v>96</v>
      </c>
      <c r="L455" s="45">
        <v>407080</v>
      </c>
      <c r="M455" s="45">
        <v>210520</v>
      </c>
      <c r="N455" s="45">
        <v>196560</v>
      </c>
      <c r="O455" s="57">
        <v>1.9652156824211457</v>
      </c>
      <c r="P455" s="57">
        <v>1.7195637221185025</v>
      </c>
      <c r="Q455" s="57">
        <v>8.1065146899872254</v>
      </c>
      <c r="R455" s="57">
        <v>7.1239068487766541</v>
      </c>
      <c r="S455" s="57">
        <v>3.439127444237005</v>
      </c>
      <c r="T455" s="57">
        <v>1.228259801513216</v>
      </c>
      <c r="U455" s="57">
        <v>23.582588189053748</v>
      </c>
    </row>
    <row r="456" spans="1:21">
      <c r="A456" s="50" t="s">
        <v>921</v>
      </c>
      <c r="B456" s="53" t="s">
        <v>214</v>
      </c>
      <c r="C456" s="53" t="s">
        <v>253</v>
      </c>
      <c r="D456" s="51" t="s">
        <v>153</v>
      </c>
      <c r="E456" s="53">
        <v>18</v>
      </c>
      <c r="F456" s="53">
        <v>7</v>
      </c>
      <c r="G456" s="53">
        <v>7</v>
      </c>
      <c r="H456" s="53">
        <v>0</v>
      </c>
      <c r="I456" s="53">
        <v>0</v>
      </c>
      <c r="J456" s="53">
        <v>0</v>
      </c>
      <c r="K456" s="53">
        <v>32</v>
      </c>
      <c r="L456" s="45">
        <v>407080</v>
      </c>
      <c r="M456" s="45">
        <v>210520</v>
      </c>
      <c r="N456" s="45">
        <v>196560</v>
      </c>
      <c r="O456" s="57">
        <v>4.4217352854475784</v>
      </c>
      <c r="P456" s="57">
        <v>1.7195637221185025</v>
      </c>
      <c r="Q456" s="57">
        <v>1.7195637221185025</v>
      </c>
      <c r="R456" s="57" t="s">
        <v>297</v>
      </c>
      <c r="S456" s="57" t="s">
        <v>297</v>
      </c>
      <c r="T456" s="57" t="s">
        <v>297</v>
      </c>
      <c r="U456" s="57">
        <v>7.860862729684583</v>
      </c>
    </row>
    <row r="457" spans="1:21">
      <c r="A457" s="50" t="s">
        <v>922</v>
      </c>
      <c r="B457" s="53" t="s">
        <v>214</v>
      </c>
      <c r="C457" s="53" t="s">
        <v>253</v>
      </c>
      <c r="D457" s="51" t="s">
        <v>154</v>
      </c>
      <c r="E457" s="53">
        <v>95</v>
      </c>
      <c r="F457" s="53">
        <v>33</v>
      </c>
      <c r="G457" s="53">
        <v>57</v>
      </c>
      <c r="H457" s="53">
        <v>30</v>
      </c>
      <c r="I457" s="53">
        <v>20</v>
      </c>
      <c r="J457" s="53">
        <v>14</v>
      </c>
      <c r="K457" s="53">
        <v>249</v>
      </c>
      <c r="L457" s="45">
        <v>407080</v>
      </c>
      <c r="M457" s="45">
        <v>210520</v>
      </c>
      <c r="N457" s="45">
        <v>196560</v>
      </c>
      <c r="O457" s="57">
        <v>23.336936228751107</v>
      </c>
      <c r="P457" s="57">
        <v>8.1065146899872254</v>
      </c>
      <c r="Q457" s="57">
        <v>14.002161737250663</v>
      </c>
      <c r="R457" s="57">
        <v>7.3695588090792956</v>
      </c>
      <c r="S457" s="57">
        <v>4.913039206052864</v>
      </c>
      <c r="T457" s="57">
        <v>3.439127444237005</v>
      </c>
      <c r="U457" s="57">
        <v>61.167338115358163</v>
      </c>
    </row>
    <row r="458" spans="1:21">
      <c r="A458" s="50" t="s">
        <v>923</v>
      </c>
      <c r="B458" s="51" t="s">
        <v>214</v>
      </c>
      <c r="C458" s="51" t="s">
        <v>253</v>
      </c>
      <c r="D458" s="51" t="s">
        <v>98</v>
      </c>
      <c r="E458" s="52">
        <v>32</v>
      </c>
      <c r="F458" s="52">
        <v>29</v>
      </c>
      <c r="G458" s="52">
        <v>109</v>
      </c>
      <c r="H458" s="52">
        <v>110</v>
      </c>
      <c r="I458" s="52">
        <v>47</v>
      </c>
      <c r="J458" s="52">
        <v>37</v>
      </c>
      <c r="K458" s="52">
        <v>364</v>
      </c>
      <c r="L458" s="45">
        <v>407080</v>
      </c>
      <c r="M458" s="45">
        <v>210520</v>
      </c>
      <c r="N458" s="45">
        <v>196560</v>
      </c>
      <c r="O458" s="57">
        <v>7.860862729684583</v>
      </c>
      <c r="P458" s="57">
        <v>7.1239068487766541</v>
      </c>
      <c r="Q458" s="57">
        <v>26.776063672988109</v>
      </c>
      <c r="R458" s="57">
        <v>27.021715633290757</v>
      </c>
      <c r="S458" s="57">
        <v>11.545642134224231</v>
      </c>
      <c r="T458" s="57">
        <v>9.0891225311977983</v>
      </c>
      <c r="U458" s="57">
        <v>89.41731355016212</v>
      </c>
    </row>
    <row r="459" spans="1:21">
      <c r="A459" s="50" t="s">
        <v>924</v>
      </c>
      <c r="B459" s="51" t="s">
        <v>214</v>
      </c>
      <c r="C459" s="51" t="s">
        <v>253</v>
      </c>
      <c r="D459" s="51" t="s">
        <v>301</v>
      </c>
      <c r="E459" s="52">
        <v>10</v>
      </c>
      <c r="F459" s="52">
        <v>10</v>
      </c>
      <c r="G459" s="52">
        <v>22</v>
      </c>
      <c r="H459" s="52">
        <v>19</v>
      </c>
      <c r="I459" s="52">
        <v>5</v>
      </c>
      <c r="J459" s="52">
        <v>0</v>
      </c>
      <c r="K459" s="52">
        <v>66</v>
      </c>
      <c r="L459" s="45">
        <v>407080</v>
      </c>
      <c r="M459" s="45">
        <v>210520</v>
      </c>
      <c r="N459" s="45">
        <v>196560</v>
      </c>
      <c r="O459" s="57">
        <v>2.456519603026432</v>
      </c>
      <c r="P459" s="57">
        <v>2.456519603026432</v>
      </c>
      <c r="Q459" s="57">
        <v>5.4043431266581505</v>
      </c>
      <c r="R459" s="57">
        <v>4.6673872457502208</v>
      </c>
      <c r="S459" s="57">
        <v>1.228259801513216</v>
      </c>
      <c r="T459" s="57" t="s">
        <v>297</v>
      </c>
      <c r="U459" s="57">
        <v>16.213029379974451</v>
      </c>
    </row>
    <row r="460" spans="1:21">
      <c r="A460" s="50" t="s">
        <v>925</v>
      </c>
      <c r="B460" s="51" t="s">
        <v>214</v>
      </c>
      <c r="C460" s="51" t="s">
        <v>253</v>
      </c>
      <c r="D460" s="51" t="s">
        <v>303</v>
      </c>
      <c r="E460" s="52">
        <v>26</v>
      </c>
      <c r="F460" s="52">
        <v>26</v>
      </c>
      <c r="G460" s="52">
        <v>69</v>
      </c>
      <c r="H460" s="52">
        <v>61</v>
      </c>
      <c r="I460" s="52">
        <v>49</v>
      </c>
      <c r="J460" s="52">
        <v>29</v>
      </c>
      <c r="K460" s="52">
        <v>260</v>
      </c>
      <c r="L460" s="45">
        <v>407080</v>
      </c>
      <c r="M460" s="45">
        <v>210520</v>
      </c>
      <c r="N460" s="45">
        <v>196560</v>
      </c>
      <c r="O460" s="57">
        <v>6.3869509678687226</v>
      </c>
      <c r="P460" s="57">
        <v>6.3869509678687226</v>
      </c>
      <c r="Q460" s="57">
        <v>16.949985260882382</v>
      </c>
      <c r="R460" s="57">
        <v>14.984769578461236</v>
      </c>
      <c r="S460" s="57">
        <v>12.036946054829517</v>
      </c>
      <c r="T460" s="57">
        <v>7.1239068487766541</v>
      </c>
      <c r="U460" s="57">
        <v>63.869509678687237</v>
      </c>
    </row>
    <row r="461" spans="1:21">
      <c r="A461" s="50" t="s">
        <v>926</v>
      </c>
      <c r="B461" s="51" t="s">
        <v>214</v>
      </c>
      <c r="C461" s="51" t="s">
        <v>253</v>
      </c>
      <c r="D461" s="51" t="s">
        <v>127</v>
      </c>
      <c r="E461" s="52">
        <v>21</v>
      </c>
      <c r="F461" s="52">
        <v>6</v>
      </c>
      <c r="G461" s="52">
        <v>19</v>
      </c>
      <c r="H461" s="52">
        <v>12</v>
      </c>
      <c r="I461" s="52">
        <v>10</v>
      </c>
      <c r="J461" s="52">
        <v>0</v>
      </c>
      <c r="K461" s="52">
        <v>68</v>
      </c>
      <c r="L461" s="45">
        <v>407080</v>
      </c>
      <c r="M461" s="45">
        <v>210520</v>
      </c>
      <c r="N461" s="45">
        <v>196560</v>
      </c>
      <c r="O461" s="57">
        <v>5.1586911663555073</v>
      </c>
      <c r="P461" s="57">
        <v>1.4739117618158593</v>
      </c>
      <c r="Q461" s="57">
        <v>4.6673872457502208</v>
      </c>
      <c r="R461" s="57">
        <v>2.9478235236317185</v>
      </c>
      <c r="S461" s="57">
        <v>2.456519603026432</v>
      </c>
      <c r="T461" s="57" t="s">
        <v>297</v>
      </c>
      <c r="U461" s="57">
        <v>16.704333300579737</v>
      </c>
    </row>
    <row r="462" spans="1:21">
      <c r="A462" s="50" t="s">
        <v>927</v>
      </c>
      <c r="B462" s="51" t="s">
        <v>214</v>
      </c>
      <c r="C462" s="51" t="s">
        <v>253</v>
      </c>
      <c r="D462" s="51" t="s">
        <v>160</v>
      </c>
      <c r="E462" s="52">
        <v>11</v>
      </c>
      <c r="F462" s="52">
        <v>5</v>
      </c>
      <c r="G462" s="52">
        <v>6</v>
      </c>
      <c r="H462" s="52">
        <v>5</v>
      </c>
      <c r="I462" s="52">
        <v>5</v>
      </c>
      <c r="J462" s="52">
        <v>0</v>
      </c>
      <c r="K462" s="52">
        <v>32</v>
      </c>
      <c r="L462" s="45">
        <v>407080</v>
      </c>
      <c r="M462" s="45">
        <v>210520</v>
      </c>
      <c r="N462" s="45">
        <v>196560</v>
      </c>
      <c r="O462" s="57">
        <v>2.7021715633290753</v>
      </c>
      <c r="P462" s="57">
        <v>1.228259801513216</v>
      </c>
      <c r="Q462" s="57">
        <v>1.4739117618158593</v>
      </c>
      <c r="R462" s="57">
        <v>1.228259801513216</v>
      </c>
      <c r="S462" s="57">
        <v>1.228259801513216</v>
      </c>
      <c r="T462" s="57" t="s">
        <v>297</v>
      </c>
      <c r="U462" s="57">
        <v>7.860862729684583</v>
      </c>
    </row>
    <row r="463" spans="1:21">
      <c r="A463" s="50" t="s">
        <v>928</v>
      </c>
      <c r="B463" s="51" t="s">
        <v>214</v>
      </c>
      <c r="C463" s="51" t="s">
        <v>253</v>
      </c>
      <c r="D463" s="51" t="s">
        <v>163</v>
      </c>
      <c r="E463" s="53">
        <v>192</v>
      </c>
      <c r="F463" s="53">
        <v>192</v>
      </c>
      <c r="G463" s="53">
        <v>420</v>
      </c>
      <c r="H463" s="53">
        <v>414</v>
      </c>
      <c r="I463" s="53">
        <v>155</v>
      </c>
      <c r="J463" s="53">
        <v>54</v>
      </c>
      <c r="K463" s="53">
        <v>1427</v>
      </c>
      <c r="L463" s="45">
        <v>407080</v>
      </c>
      <c r="M463" s="45">
        <v>210520</v>
      </c>
      <c r="N463" s="45">
        <v>196560</v>
      </c>
      <c r="O463" s="57">
        <v>97.680097680097674</v>
      </c>
      <c r="P463" s="57">
        <v>97.680097680097674</v>
      </c>
      <c r="Q463" s="57">
        <v>213.67521367521368</v>
      </c>
      <c r="R463" s="57">
        <v>210.6227106227106</v>
      </c>
      <c r="S463" s="57">
        <v>78.856328856328858</v>
      </c>
      <c r="T463" s="57">
        <v>27.472527472527471</v>
      </c>
      <c r="U463" s="57">
        <v>725.98697598697595</v>
      </c>
    </row>
    <row r="464" spans="1:21">
      <c r="A464" s="50" t="s">
        <v>929</v>
      </c>
      <c r="B464" s="51" t="s">
        <v>214</v>
      </c>
      <c r="C464" s="51" t="s">
        <v>253</v>
      </c>
      <c r="D464" s="51" t="s">
        <v>141</v>
      </c>
      <c r="E464" s="53">
        <v>16</v>
      </c>
      <c r="F464" s="53">
        <v>5</v>
      </c>
      <c r="G464" s="53">
        <v>13</v>
      </c>
      <c r="H464" s="53">
        <v>15</v>
      </c>
      <c r="I464" s="53">
        <v>12</v>
      </c>
      <c r="J464" s="53">
        <v>7</v>
      </c>
      <c r="K464" s="53">
        <v>68</v>
      </c>
      <c r="L464" s="45">
        <v>407080</v>
      </c>
      <c r="M464" s="45">
        <v>210520</v>
      </c>
      <c r="N464" s="45">
        <v>196560</v>
      </c>
      <c r="O464" s="57">
        <v>3.9304313648422915</v>
      </c>
      <c r="P464" s="57">
        <v>1.228259801513216</v>
      </c>
      <c r="Q464" s="57">
        <v>3.1934754839343613</v>
      </c>
      <c r="R464" s="57">
        <v>3.6847794045396478</v>
      </c>
      <c r="S464" s="57">
        <v>2.9478235236317185</v>
      </c>
      <c r="T464" s="57">
        <v>1.7195637221185025</v>
      </c>
      <c r="U464" s="57">
        <v>16.704333300579737</v>
      </c>
    </row>
    <row r="465" spans="1:21">
      <c r="A465" s="50" t="s">
        <v>930</v>
      </c>
      <c r="B465" s="51" t="s">
        <v>219</v>
      </c>
      <c r="C465" s="51" t="s">
        <v>255</v>
      </c>
      <c r="D465" s="51" t="s">
        <v>59</v>
      </c>
      <c r="E465" s="53">
        <v>0</v>
      </c>
      <c r="F465" s="53">
        <v>0</v>
      </c>
      <c r="G465" s="53">
        <v>0</v>
      </c>
      <c r="H465" s="53">
        <v>6</v>
      </c>
      <c r="I465" s="53">
        <v>0</v>
      </c>
      <c r="J465" s="53">
        <v>0</v>
      </c>
      <c r="K465" s="53">
        <v>6</v>
      </c>
      <c r="L465" s="45">
        <v>27600</v>
      </c>
      <c r="M465" s="45">
        <v>13994</v>
      </c>
      <c r="N465" s="45">
        <v>13606</v>
      </c>
      <c r="O465" s="57" t="s">
        <v>297</v>
      </c>
      <c r="P465" s="57" t="s">
        <v>297</v>
      </c>
      <c r="Q465" s="57" t="s">
        <v>297</v>
      </c>
      <c r="R465" s="57">
        <v>21.739130434782609</v>
      </c>
      <c r="S465" s="57" t="s">
        <v>297</v>
      </c>
      <c r="T465" s="57" t="s">
        <v>297</v>
      </c>
      <c r="U465" s="57">
        <v>21.739130434782609</v>
      </c>
    </row>
    <row r="466" spans="1:21">
      <c r="A466" s="50" t="s">
        <v>931</v>
      </c>
      <c r="B466" s="53" t="s">
        <v>219</v>
      </c>
      <c r="C466" s="53" t="s">
        <v>255</v>
      </c>
      <c r="D466" s="51" t="s">
        <v>63</v>
      </c>
      <c r="E466" s="53">
        <v>15</v>
      </c>
      <c r="F466" s="53">
        <v>10</v>
      </c>
      <c r="G466" s="53">
        <v>22</v>
      </c>
      <c r="H466" s="53">
        <v>26</v>
      </c>
      <c r="I466" s="53">
        <v>14</v>
      </c>
      <c r="J466" s="53">
        <v>9</v>
      </c>
      <c r="K466" s="53">
        <v>96</v>
      </c>
      <c r="L466" s="45">
        <v>27600</v>
      </c>
      <c r="M466" s="45">
        <v>13994</v>
      </c>
      <c r="N466" s="45">
        <v>13606</v>
      </c>
      <c r="O466" s="57">
        <v>54.347826086956523</v>
      </c>
      <c r="P466" s="57">
        <v>36.231884057971016</v>
      </c>
      <c r="Q466" s="57">
        <v>79.710144927536234</v>
      </c>
      <c r="R466" s="57">
        <v>94.20289855072464</v>
      </c>
      <c r="S466" s="57">
        <v>50.724637681159422</v>
      </c>
      <c r="T466" s="57">
        <v>32.608695652173914</v>
      </c>
      <c r="U466" s="57">
        <v>347.82608695652175</v>
      </c>
    </row>
    <row r="467" spans="1:21">
      <c r="A467" s="50" t="s">
        <v>932</v>
      </c>
      <c r="B467" s="53" t="s">
        <v>219</v>
      </c>
      <c r="C467" s="53" t="s">
        <v>255</v>
      </c>
      <c r="D467" s="51" t="s">
        <v>311</v>
      </c>
      <c r="E467" s="53">
        <v>0</v>
      </c>
      <c r="F467" s="53">
        <v>0</v>
      </c>
      <c r="G467" s="53">
        <v>0</v>
      </c>
      <c r="H467" s="53">
        <v>5</v>
      </c>
      <c r="I467" s="53">
        <v>5</v>
      </c>
      <c r="J467" s="53">
        <v>0</v>
      </c>
      <c r="K467" s="53">
        <v>10</v>
      </c>
      <c r="L467" s="45">
        <v>27600</v>
      </c>
      <c r="M467" s="45">
        <v>13994</v>
      </c>
      <c r="N467" s="45">
        <v>13606</v>
      </c>
      <c r="O467" s="57" t="s">
        <v>297</v>
      </c>
      <c r="P467" s="57" t="s">
        <v>297</v>
      </c>
      <c r="Q467" s="57" t="s">
        <v>297</v>
      </c>
      <c r="R467" s="57">
        <v>18.115942028985508</v>
      </c>
      <c r="S467" s="57">
        <v>18.115942028985508</v>
      </c>
      <c r="T467" s="57" t="s">
        <v>297</v>
      </c>
      <c r="U467" s="57">
        <v>36.231884057971016</v>
      </c>
    </row>
    <row r="468" spans="1:21">
      <c r="A468" s="50" t="s">
        <v>933</v>
      </c>
      <c r="B468" s="53" t="s">
        <v>219</v>
      </c>
      <c r="C468" s="53" t="s">
        <v>255</v>
      </c>
      <c r="D468" s="51" t="s">
        <v>200</v>
      </c>
      <c r="E468" s="53">
        <v>0</v>
      </c>
      <c r="F468" s="53">
        <v>0</v>
      </c>
      <c r="G468" s="53">
        <v>0</v>
      </c>
      <c r="H468" s="53">
        <v>0</v>
      </c>
      <c r="I468" s="53">
        <v>0</v>
      </c>
      <c r="J468" s="53">
        <v>0</v>
      </c>
      <c r="K468" s="53">
        <v>0</v>
      </c>
      <c r="L468" s="45">
        <v>27600</v>
      </c>
      <c r="M468" s="45">
        <v>13994</v>
      </c>
      <c r="N468" s="45">
        <v>13606</v>
      </c>
      <c r="O468" s="57" t="s">
        <v>297</v>
      </c>
      <c r="P468" s="57" t="s">
        <v>297</v>
      </c>
      <c r="Q468" s="57" t="s">
        <v>297</v>
      </c>
      <c r="R468" s="57" t="s">
        <v>297</v>
      </c>
      <c r="S468" s="57" t="s">
        <v>297</v>
      </c>
      <c r="T468" s="57" t="s">
        <v>297</v>
      </c>
      <c r="U468" s="57" t="s">
        <v>297</v>
      </c>
    </row>
    <row r="469" spans="1:21">
      <c r="A469" s="50" t="s">
        <v>934</v>
      </c>
      <c r="B469" s="53" t="s">
        <v>219</v>
      </c>
      <c r="C469" s="53" t="s">
        <v>255</v>
      </c>
      <c r="D469" s="51" t="s">
        <v>53</v>
      </c>
      <c r="E469" s="53">
        <v>18</v>
      </c>
      <c r="F469" s="53">
        <v>9</v>
      </c>
      <c r="G469" s="53">
        <v>63</v>
      </c>
      <c r="H469" s="53">
        <v>58</v>
      </c>
      <c r="I469" s="53">
        <v>45</v>
      </c>
      <c r="J469" s="53">
        <v>38</v>
      </c>
      <c r="K469" s="53">
        <v>231</v>
      </c>
      <c r="L469" s="45">
        <v>27600</v>
      </c>
      <c r="M469" s="45">
        <v>13994</v>
      </c>
      <c r="N469" s="45">
        <v>13606</v>
      </c>
      <c r="O469" s="57">
        <v>128.62655423753037</v>
      </c>
      <c r="P469" s="57">
        <v>64.313277118765185</v>
      </c>
      <c r="Q469" s="57">
        <v>450.19293983135628</v>
      </c>
      <c r="R469" s="57">
        <v>414.46334143204234</v>
      </c>
      <c r="S469" s="57">
        <v>321.56638559382594</v>
      </c>
      <c r="T469" s="57">
        <v>271.54494783478634</v>
      </c>
      <c r="U469" s="57">
        <v>1650.7074460483066</v>
      </c>
    </row>
    <row r="470" spans="1:21">
      <c r="A470" s="50" t="s">
        <v>935</v>
      </c>
      <c r="B470" s="53" t="s">
        <v>219</v>
      </c>
      <c r="C470" s="53" t="s">
        <v>255</v>
      </c>
      <c r="D470" s="51" t="s">
        <v>68</v>
      </c>
      <c r="E470" s="53">
        <v>0</v>
      </c>
      <c r="F470" s="53">
        <v>0</v>
      </c>
      <c r="G470" s="53">
        <v>5</v>
      </c>
      <c r="H470" s="53">
        <v>5</v>
      </c>
      <c r="I470" s="53">
        <v>0</v>
      </c>
      <c r="J470" s="53">
        <v>5</v>
      </c>
      <c r="K470" s="53">
        <v>15</v>
      </c>
      <c r="L470" s="45">
        <v>27600</v>
      </c>
      <c r="M470" s="45">
        <v>13994</v>
      </c>
      <c r="N470" s="45">
        <v>13606</v>
      </c>
      <c r="O470" s="57" t="s">
        <v>297</v>
      </c>
      <c r="P470" s="57" t="s">
        <v>297</v>
      </c>
      <c r="Q470" s="57">
        <v>35.729598399313993</v>
      </c>
      <c r="R470" s="57">
        <v>35.729598399313993</v>
      </c>
      <c r="S470" s="57" t="s">
        <v>297</v>
      </c>
      <c r="T470" s="57">
        <v>35.729598399313993</v>
      </c>
      <c r="U470" s="57">
        <v>107.18879519794197</v>
      </c>
    </row>
    <row r="471" spans="1:21">
      <c r="A471" s="50" t="s">
        <v>936</v>
      </c>
      <c r="B471" s="53" t="s">
        <v>219</v>
      </c>
      <c r="C471" s="53" t="s">
        <v>255</v>
      </c>
      <c r="D471" s="51" t="s">
        <v>292</v>
      </c>
      <c r="E471" s="53">
        <v>0</v>
      </c>
      <c r="F471" s="53">
        <v>0</v>
      </c>
      <c r="G471" s="53">
        <v>0</v>
      </c>
      <c r="H471" s="53">
        <v>0</v>
      </c>
      <c r="I471" s="53">
        <v>0</v>
      </c>
      <c r="J471" s="53">
        <v>0</v>
      </c>
      <c r="K471" s="53">
        <v>0</v>
      </c>
      <c r="L471" s="45">
        <v>27600</v>
      </c>
      <c r="M471" s="45">
        <v>13994</v>
      </c>
      <c r="N471" s="45">
        <v>13606</v>
      </c>
      <c r="O471" s="57" t="s">
        <v>297</v>
      </c>
      <c r="P471" s="57" t="s">
        <v>297</v>
      </c>
      <c r="Q471" s="57" t="s">
        <v>297</v>
      </c>
      <c r="R471" s="57" t="s">
        <v>297</v>
      </c>
      <c r="S471" s="57" t="s">
        <v>297</v>
      </c>
      <c r="T471" s="57" t="s">
        <v>297</v>
      </c>
      <c r="U471" s="57" t="s">
        <v>297</v>
      </c>
    </row>
    <row r="472" spans="1:21">
      <c r="A472" s="50" t="s">
        <v>937</v>
      </c>
      <c r="B472" s="53" t="s">
        <v>219</v>
      </c>
      <c r="C472" s="53" t="s">
        <v>255</v>
      </c>
      <c r="D472" s="51" t="s">
        <v>201</v>
      </c>
      <c r="E472" s="53">
        <v>5</v>
      </c>
      <c r="F472" s="53">
        <v>5</v>
      </c>
      <c r="G472" s="53">
        <v>5</v>
      </c>
      <c r="H472" s="53">
        <v>5</v>
      </c>
      <c r="I472" s="53">
        <v>0</v>
      </c>
      <c r="J472" s="53">
        <v>5</v>
      </c>
      <c r="K472" s="53">
        <v>25</v>
      </c>
      <c r="L472" s="45">
        <v>27600</v>
      </c>
      <c r="M472" s="45">
        <v>13994</v>
      </c>
      <c r="N472" s="45">
        <v>13606</v>
      </c>
      <c r="O472" s="57">
        <v>18.115942028985508</v>
      </c>
      <c r="P472" s="57">
        <v>18.115942028985508</v>
      </c>
      <c r="Q472" s="57">
        <v>18.115942028985508</v>
      </c>
      <c r="R472" s="57">
        <v>18.115942028985508</v>
      </c>
      <c r="S472" s="57" t="s">
        <v>297</v>
      </c>
      <c r="T472" s="57">
        <v>18.115942028985508</v>
      </c>
      <c r="U472" s="57">
        <v>90.579710144927532</v>
      </c>
    </row>
    <row r="473" spans="1:21">
      <c r="A473" s="50" t="s">
        <v>938</v>
      </c>
      <c r="B473" s="53" t="s">
        <v>219</v>
      </c>
      <c r="C473" s="53" t="s">
        <v>255</v>
      </c>
      <c r="D473" s="51" t="s">
        <v>150</v>
      </c>
      <c r="E473" s="53">
        <v>0</v>
      </c>
      <c r="F473" s="53">
        <v>0</v>
      </c>
      <c r="G473" s="53">
        <v>0</v>
      </c>
      <c r="H473" s="53">
        <v>0</v>
      </c>
      <c r="I473" s="53">
        <v>0</v>
      </c>
      <c r="J473" s="53">
        <v>0</v>
      </c>
      <c r="K473" s="53">
        <v>0</v>
      </c>
      <c r="L473" s="45">
        <v>27600</v>
      </c>
      <c r="M473" s="45">
        <v>13994</v>
      </c>
      <c r="N473" s="45">
        <v>13606</v>
      </c>
      <c r="O473" s="57" t="s">
        <v>297</v>
      </c>
      <c r="P473" s="57" t="s">
        <v>297</v>
      </c>
      <c r="Q473" s="57" t="s">
        <v>297</v>
      </c>
      <c r="R473" s="57" t="s">
        <v>297</v>
      </c>
      <c r="S473" s="57" t="s">
        <v>297</v>
      </c>
      <c r="T473" s="57" t="s">
        <v>297</v>
      </c>
      <c r="U473" s="57" t="s">
        <v>297</v>
      </c>
    </row>
    <row r="474" spans="1:21">
      <c r="A474" s="50" t="s">
        <v>939</v>
      </c>
      <c r="B474" s="53" t="s">
        <v>219</v>
      </c>
      <c r="C474" s="53" t="s">
        <v>255</v>
      </c>
      <c r="D474" s="51" t="s">
        <v>94</v>
      </c>
      <c r="E474" s="53">
        <v>0</v>
      </c>
      <c r="F474" s="53">
        <v>0</v>
      </c>
      <c r="G474" s="53">
        <v>0</v>
      </c>
      <c r="H474" s="53">
        <v>0</v>
      </c>
      <c r="I474" s="53">
        <v>0</v>
      </c>
      <c r="J474" s="53">
        <v>0</v>
      </c>
      <c r="K474" s="53">
        <v>0</v>
      </c>
      <c r="L474" s="45">
        <v>27600</v>
      </c>
      <c r="M474" s="45">
        <v>13994</v>
      </c>
      <c r="N474" s="45">
        <v>13606</v>
      </c>
      <c r="O474" s="57" t="s">
        <v>297</v>
      </c>
      <c r="P474" s="57" t="s">
        <v>297</v>
      </c>
      <c r="Q474" s="57" t="s">
        <v>297</v>
      </c>
      <c r="R474" s="57" t="s">
        <v>297</v>
      </c>
      <c r="S474" s="57" t="s">
        <v>297</v>
      </c>
      <c r="T474" s="57" t="s">
        <v>297</v>
      </c>
      <c r="U474" s="57" t="s">
        <v>297</v>
      </c>
    </row>
    <row r="475" spans="1:21">
      <c r="A475" s="50" t="s">
        <v>940</v>
      </c>
      <c r="B475" s="53" t="s">
        <v>219</v>
      </c>
      <c r="C475" s="53" t="s">
        <v>255</v>
      </c>
      <c r="D475" s="51" t="s">
        <v>153</v>
      </c>
      <c r="E475" s="53">
        <v>0</v>
      </c>
      <c r="F475" s="53">
        <v>0</v>
      </c>
      <c r="G475" s="53">
        <v>0</v>
      </c>
      <c r="H475" s="53">
        <v>0</v>
      </c>
      <c r="I475" s="53">
        <v>0</v>
      </c>
      <c r="J475" s="53">
        <v>0</v>
      </c>
      <c r="K475" s="53">
        <v>0</v>
      </c>
      <c r="L475" s="45">
        <v>27600</v>
      </c>
      <c r="M475" s="45">
        <v>13994</v>
      </c>
      <c r="N475" s="45">
        <v>13606</v>
      </c>
      <c r="O475" s="57" t="s">
        <v>297</v>
      </c>
      <c r="P475" s="57" t="s">
        <v>297</v>
      </c>
      <c r="Q475" s="57" t="s">
        <v>297</v>
      </c>
      <c r="R475" s="57" t="s">
        <v>297</v>
      </c>
      <c r="S475" s="57" t="s">
        <v>297</v>
      </c>
      <c r="T475" s="57" t="s">
        <v>297</v>
      </c>
      <c r="U475" s="57" t="s">
        <v>297</v>
      </c>
    </row>
    <row r="476" spans="1:21">
      <c r="A476" s="50" t="s">
        <v>941</v>
      </c>
      <c r="B476" s="53" t="s">
        <v>219</v>
      </c>
      <c r="C476" s="53" t="s">
        <v>255</v>
      </c>
      <c r="D476" s="51" t="s">
        <v>154</v>
      </c>
      <c r="E476" s="53">
        <v>7</v>
      </c>
      <c r="F476" s="53">
        <v>0</v>
      </c>
      <c r="G476" s="53">
        <v>5</v>
      </c>
      <c r="H476" s="53">
        <v>0</v>
      </c>
      <c r="I476" s="53">
        <v>5</v>
      </c>
      <c r="J476" s="53">
        <v>0</v>
      </c>
      <c r="K476" s="53">
        <v>17</v>
      </c>
      <c r="L476" s="45">
        <v>27600</v>
      </c>
      <c r="M476" s="45">
        <v>13994</v>
      </c>
      <c r="N476" s="45">
        <v>13606</v>
      </c>
      <c r="O476" s="57">
        <v>25.362318840579711</v>
      </c>
      <c r="P476" s="57" t="s">
        <v>297</v>
      </c>
      <c r="Q476" s="57">
        <v>18.115942028985508</v>
      </c>
      <c r="R476" s="57" t="s">
        <v>297</v>
      </c>
      <c r="S476" s="57">
        <v>18.115942028985508</v>
      </c>
      <c r="T476" s="57" t="s">
        <v>297</v>
      </c>
      <c r="U476" s="57">
        <v>61.594202898550719</v>
      </c>
    </row>
    <row r="477" spans="1:21">
      <c r="A477" s="50" t="s">
        <v>942</v>
      </c>
      <c r="B477" s="53" t="s">
        <v>219</v>
      </c>
      <c r="C477" s="53" t="s">
        <v>255</v>
      </c>
      <c r="D477" s="51" t="s">
        <v>98</v>
      </c>
      <c r="E477" s="53">
        <v>0</v>
      </c>
      <c r="F477" s="53">
        <v>0</v>
      </c>
      <c r="G477" s="53">
        <v>5</v>
      </c>
      <c r="H477" s="53">
        <v>10</v>
      </c>
      <c r="I477" s="53">
        <v>0</v>
      </c>
      <c r="J477" s="53">
        <v>6</v>
      </c>
      <c r="K477" s="53">
        <v>21</v>
      </c>
      <c r="L477" s="45">
        <v>27600</v>
      </c>
      <c r="M477" s="45">
        <v>13994</v>
      </c>
      <c r="N477" s="45">
        <v>13606</v>
      </c>
      <c r="O477" s="57" t="s">
        <v>297</v>
      </c>
      <c r="P477" s="57" t="s">
        <v>297</v>
      </c>
      <c r="Q477" s="57">
        <v>18.115942028985508</v>
      </c>
      <c r="R477" s="57">
        <v>36.231884057971016</v>
      </c>
      <c r="S477" s="57" t="s">
        <v>297</v>
      </c>
      <c r="T477" s="57">
        <v>21.739130434782609</v>
      </c>
      <c r="U477" s="57">
        <v>76.086956521739125</v>
      </c>
    </row>
    <row r="478" spans="1:21">
      <c r="A478" s="50" t="s">
        <v>943</v>
      </c>
      <c r="B478" s="53" t="s">
        <v>219</v>
      </c>
      <c r="C478" s="53" t="s">
        <v>255</v>
      </c>
      <c r="D478" s="51" t="s">
        <v>301</v>
      </c>
      <c r="E478" s="53">
        <v>0</v>
      </c>
      <c r="F478" s="53">
        <v>0</v>
      </c>
      <c r="G478" s="53">
        <v>0</v>
      </c>
      <c r="H478" s="53">
        <v>0</v>
      </c>
      <c r="I478" s="53">
        <v>0</v>
      </c>
      <c r="J478" s="53">
        <v>0</v>
      </c>
      <c r="K478" s="53">
        <v>0</v>
      </c>
      <c r="L478" s="45">
        <v>27600</v>
      </c>
      <c r="M478" s="45">
        <v>13994</v>
      </c>
      <c r="N478" s="45">
        <v>13606</v>
      </c>
      <c r="O478" s="57" t="s">
        <v>297</v>
      </c>
      <c r="P478" s="57" t="s">
        <v>297</v>
      </c>
      <c r="Q478" s="57" t="s">
        <v>297</v>
      </c>
      <c r="R478" s="57" t="s">
        <v>297</v>
      </c>
      <c r="S478" s="57" t="s">
        <v>297</v>
      </c>
      <c r="T478" s="57" t="s">
        <v>297</v>
      </c>
      <c r="U478" s="57" t="s">
        <v>297</v>
      </c>
    </row>
    <row r="479" spans="1:21">
      <c r="A479" s="50" t="s">
        <v>944</v>
      </c>
      <c r="B479" s="53" t="s">
        <v>219</v>
      </c>
      <c r="C479" s="53" t="s">
        <v>255</v>
      </c>
      <c r="D479" s="51" t="s">
        <v>303</v>
      </c>
      <c r="E479" s="53">
        <v>0</v>
      </c>
      <c r="F479" s="53">
        <v>0</v>
      </c>
      <c r="G479" s="53">
        <v>8</v>
      </c>
      <c r="H479" s="53">
        <v>12</v>
      </c>
      <c r="I479" s="53">
        <v>0</v>
      </c>
      <c r="J479" s="53">
        <v>0</v>
      </c>
      <c r="K479" s="53">
        <v>20</v>
      </c>
      <c r="L479" s="45">
        <v>27600</v>
      </c>
      <c r="M479" s="45">
        <v>13994</v>
      </c>
      <c r="N479" s="45">
        <v>13606</v>
      </c>
      <c r="O479" s="57" t="s">
        <v>297</v>
      </c>
      <c r="P479" s="57" t="s">
        <v>297</v>
      </c>
      <c r="Q479" s="57">
        <v>28.985507246376812</v>
      </c>
      <c r="R479" s="57">
        <v>43.478260869565219</v>
      </c>
      <c r="S479" s="57" t="s">
        <v>297</v>
      </c>
      <c r="T479" s="57" t="s">
        <v>297</v>
      </c>
      <c r="U479" s="57">
        <v>72.463768115942031</v>
      </c>
    </row>
    <row r="480" spans="1:21">
      <c r="A480" s="50" t="s">
        <v>945</v>
      </c>
      <c r="B480" s="53" t="s">
        <v>219</v>
      </c>
      <c r="C480" s="53" t="s">
        <v>255</v>
      </c>
      <c r="D480" s="51" t="s">
        <v>127</v>
      </c>
      <c r="E480" s="53">
        <v>0</v>
      </c>
      <c r="F480" s="53">
        <v>0</v>
      </c>
      <c r="G480" s="53">
        <v>0</v>
      </c>
      <c r="H480" s="53">
        <v>0</v>
      </c>
      <c r="I480" s="53">
        <v>0</v>
      </c>
      <c r="J480" s="53">
        <v>0</v>
      </c>
      <c r="K480" s="53">
        <v>0</v>
      </c>
      <c r="L480" s="45">
        <v>27600</v>
      </c>
      <c r="M480" s="45">
        <v>13994</v>
      </c>
      <c r="N480" s="45">
        <v>13606</v>
      </c>
      <c r="O480" s="57" t="s">
        <v>297</v>
      </c>
      <c r="P480" s="57" t="s">
        <v>297</v>
      </c>
      <c r="Q480" s="57" t="s">
        <v>297</v>
      </c>
      <c r="R480" s="57" t="s">
        <v>297</v>
      </c>
      <c r="S480" s="57" t="s">
        <v>297</v>
      </c>
      <c r="T480" s="57" t="s">
        <v>297</v>
      </c>
      <c r="U480" s="57" t="s">
        <v>297</v>
      </c>
    </row>
    <row r="481" spans="1:21">
      <c r="A481" s="50" t="s">
        <v>946</v>
      </c>
      <c r="B481" s="53" t="s">
        <v>219</v>
      </c>
      <c r="C481" s="53" t="s">
        <v>255</v>
      </c>
      <c r="D481" s="51" t="s">
        <v>131</v>
      </c>
      <c r="E481" s="53">
        <v>5</v>
      </c>
      <c r="F481" s="53">
        <v>0</v>
      </c>
      <c r="G481" s="53">
        <v>12</v>
      </c>
      <c r="H481" s="53">
        <v>0</v>
      </c>
      <c r="I481" s="53">
        <v>5</v>
      </c>
      <c r="J481" s="53">
        <v>5</v>
      </c>
      <c r="K481" s="53">
        <v>27</v>
      </c>
      <c r="L481" s="45">
        <v>27600</v>
      </c>
      <c r="M481" s="45">
        <v>13994</v>
      </c>
      <c r="N481" s="45">
        <v>13606</v>
      </c>
      <c r="O481" s="57">
        <v>35.729598399313993</v>
      </c>
      <c r="P481" s="57" t="s">
        <v>297</v>
      </c>
      <c r="Q481" s="57">
        <v>85.751036158353585</v>
      </c>
      <c r="R481" s="57" t="s">
        <v>297</v>
      </c>
      <c r="S481" s="57">
        <v>35.729598399313993</v>
      </c>
      <c r="T481" s="57">
        <v>35.729598399313993</v>
      </c>
      <c r="U481" s="57">
        <v>192.93983135629554</v>
      </c>
    </row>
    <row r="482" spans="1:21">
      <c r="A482" s="50" t="s">
        <v>947</v>
      </c>
      <c r="B482" s="53" t="s">
        <v>219</v>
      </c>
      <c r="C482" s="53" t="s">
        <v>255</v>
      </c>
      <c r="D482" s="51" t="s">
        <v>141</v>
      </c>
      <c r="E482" s="53">
        <v>5</v>
      </c>
      <c r="F482" s="53">
        <v>0</v>
      </c>
      <c r="G482" s="53">
        <v>0</v>
      </c>
      <c r="H482" s="53">
        <v>0</v>
      </c>
      <c r="I482" s="53">
        <v>0</v>
      </c>
      <c r="J482" s="53">
        <v>0</v>
      </c>
      <c r="K482" s="53">
        <v>5</v>
      </c>
      <c r="L482" s="45">
        <v>27600</v>
      </c>
      <c r="M482" s="45">
        <v>13994</v>
      </c>
      <c r="N482" s="45">
        <v>13606</v>
      </c>
      <c r="O482" s="57">
        <v>18.115942028985508</v>
      </c>
      <c r="P482" s="57" t="s">
        <v>297</v>
      </c>
      <c r="Q482" s="57" t="s">
        <v>297</v>
      </c>
      <c r="R482" s="57" t="s">
        <v>297</v>
      </c>
      <c r="S482" s="57" t="s">
        <v>297</v>
      </c>
      <c r="T482" s="57" t="s">
        <v>297</v>
      </c>
      <c r="U482" s="57">
        <v>18.115942028985508</v>
      </c>
    </row>
    <row r="483" spans="1:21">
      <c r="A483" s="50" t="s">
        <v>948</v>
      </c>
      <c r="B483" s="53" t="s">
        <v>214</v>
      </c>
      <c r="C483" s="53" t="s">
        <v>255</v>
      </c>
      <c r="D483" s="51" t="s">
        <v>59</v>
      </c>
      <c r="E483" s="53">
        <v>0</v>
      </c>
      <c r="F483" s="53">
        <v>0</v>
      </c>
      <c r="G483" s="53">
        <v>0</v>
      </c>
      <c r="H483" s="53">
        <v>0</v>
      </c>
      <c r="I483" s="53">
        <v>5</v>
      </c>
      <c r="J483" s="53">
        <v>0</v>
      </c>
      <c r="K483" s="53">
        <v>5</v>
      </c>
      <c r="L483" s="45">
        <v>27600</v>
      </c>
      <c r="M483" s="45">
        <v>13994</v>
      </c>
      <c r="N483" s="45">
        <v>13606</v>
      </c>
      <c r="O483" s="57" t="s">
        <v>297</v>
      </c>
      <c r="P483" s="57" t="s">
        <v>297</v>
      </c>
      <c r="Q483" s="57" t="s">
        <v>297</v>
      </c>
      <c r="R483" s="57" t="s">
        <v>297</v>
      </c>
      <c r="S483" s="57">
        <v>18.115942028985508</v>
      </c>
      <c r="T483" s="57" t="s">
        <v>297</v>
      </c>
      <c r="U483" s="57">
        <v>18.115942028985508</v>
      </c>
    </row>
    <row r="484" spans="1:21">
      <c r="A484" s="50" t="s">
        <v>949</v>
      </c>
      <c r="B484" s="53" t="s">
        <v>214</v>
      </c>
      <c r="C484" s="53" t="s">
        <v>255</v>
      </c>
      <c r="D484" s="51" t="s">
        <v>63</v>
      </c>
      <c r="E484" s="53">
        <v>16</v>
      </c>
      <c r="F484" s="53">
        <v>14</v>
      </c>
      <c r="G484" s="53">
        <v>21</v>
      </c>
      <c r="H484" s="53">
        <v>21</v>
      </c>
      <c r="I484" s="53">
        <v>16</v>
      </c>
      <c r="J484" s="53">
        <v>8</v>
      </c>
      <c r="K484" s="53">
        <v>96</v>
      </c>
      <c r="L484" s="45">
        <v>27600</v>
      </c>
      <c r="M484" s="45">
        <v>13994</v>
      </c>
      <c r="N484" s="45">
        <v>13606</v>
      </c>
      <c r="O484" s="57">
        <v>57.971014492753625</v>
      </c>
      <c r="P484" s="57">
        <v>50.724637681159422</v>
      </c>
      <c r="Q484" s="57">
        <v>76.086956521739125</v>
      </c>
      <c r="R484" s="57">
        <v>76.086956521739125</v>
      </c>
      <c r="S484" s="57">
        <v>57.971014492753625</v>
      </c>
      <c r="T484" s="57">
        <v>28.985507246376812</v>
      </c>
      <c r="U484" s="57">
        <v>347.82608695652175</v>
      </c>
    </row>
    <row r="485" spans="1:21">
      <c r="A485" s="50" t="s">
        <v>950</v>
      </c>
      <c r="B485" s="53" t="s">
        <v>214</v>
      </c>
      <c r="C485" s="53" t="s">
        <v>255</v>
      </c>
      <c r="D485" s="51" t="s">
        <v>311</v>
      </c>
      <c r="E485" s="53">
        <v>9</v>
      </c>
      <c r="F485" s="53">
        <v>5</v>
      </c>
      <c r="G485" s="53">
        <v>9</v>
      </c>
      <c r="H485" s="53">
        <v>11</v>
      </c>
      <c r="I485" s="53">
        <v>7</v>
      </c>
      <c r="J485" s="53">
        <v>5</v>
      </c>
      <c r="K485" s="53">
        <v>46</v>
      </c>
      <c r="L485" s="45">
        <v>27600</v>
      </c>
      <c r="M485" s="45">
        <v>13994</v>
      </c>
      <c r="N485" s="45">
        <v>13606</v>
      </c>
      <c r="O485" s="57">
        <v>32.608695652173914</v>
      </c>
      <c r="P485" s="57">
        <v>18.115942028985508</v>
      </c>
      <c r="Q485" s="57">
        <v>32.608695652173914</v>
      </c>
      <c r="R485" s="57">
        <v>39.855072463768117</v>
      </c>
      <c r="S485" s="57">
        <v>25.362318840579711</v>
      </c>
      <c r="T485" s="57">
        <v>18.115942028985508</v>
      </c>
      <c r="U485" s="57">
        <v>166.66666666666669</v>
      </c>
    </row>
    <row r="486" spans="1:21">
      <c r="A486" s="50" t="s">
        <v>951</v>
      </c>
      <c r="B486" s="53" t="s">
        <v>214</v>
      </c>
      <c r="C486" s="53" t="s">
        <v>255</v>
      </c>
      <c r="D486" s="51" t="s">
        <v>200</v>
      </c>
      <c r="E486" s="53">
        <v>0</v>
      </c>
      <c r="F486" s="53">
        <v>0</v>
      </c>
      <c r="G486" s="53">
        <v>0</v>
      </c>
      <c r="H486" s="53">
        <v>0</v>
      </c>
      <c r="I486" s="53">
        <v>6</v>
      </c>
      <c r="J486" s="53">
        <v>0</v>
      </c>
      <c r="K486" s="53">
        <v>6</v>
      </c>
      <c r="L486" s="45">
        <v>27600</v>
      </c>
      <c r="M486" s="45">
        <v>13994</v>
      </c>
      <c r="N486" s="45">
        <v>13606</v>
      </c>
      <c r="O486" s="57" t="s">
        <v>297</v>
      </c>
      <c r="P486" s="57" t="s">
        <v>297</v>
      </c>
      <c r="Q486" s="57" t="s">
        <v>297</v>
      </c>
      <c r="R486" s="57" t="s">
        <v>297</v>
      </c>
      <c r="S486" s="57">
        <v>21.739130434782609</v>
      </c>
      <c r="T486" s="57" t="s">
        <v>297</v>
      </c>
      <c r="U486" s="57">
        <v>21.739130434782609</v>
      </c>
    </row>
    <row r="487" spans="1:21">
      <c r="A487" s="50" t="s">
        <v>952</v>
      </c>
      <c r="B487" s="53" t="s">
        <v>214</v>
      </c>
      <c r="C487" s="53" t="s">
        <v>255</v>
      </c>
      <c r="D487" s="51" t="s">
        <v>292</v>
      </c>
      <c r="E487" s="53">
        <v>0</v>
      </c>
      <c r="F487" s="53">
        <v>0</v>
      </c>
      <c r="G487" s="53">
        <v>0</v>
      </c>
      <c r="H487" s="53">
        <v>5</v>
      </c>
      <c r="I487" s="53">
        <v>5</v>
      </c>
      <c r="J487" s="53">
        <v>0</v>
      </c>
      <c r="K487" s="53">
        <v>10</v>
      </c>
      <c r="L487" s="45">
        <v>27600</v>
      </c>
      <c r="M487" s="45">
        <v>13994</v>
      </c>
      <c r="N487" s="45">
        <v>13606</v>
      </c>
      <c r="O487" s="57" t="s">
        <v>297</v>
      </c>
      <c r="P487" s="57" t="s">
        <v>297</v>
      </c>
      <c r="Q487" s="57" t="s">
        <v>297</v>
      </c>
      <c r="R487" s="57">
        <v>18.115942028985508</v>
      </c>
      <c r="S487" s="57">
        <v>18.115942028985508</v>
      </c>
      <c r="T487" s="57" t="s">
        <v>297</v>
      </c>
      <c r="U487" s="57">
        <v>36.231884057971016</v>
      </c>
    </row>
    <row r="488" spans="1:21">
      <c r="A488" s="50" t="s">
        <v>953</v>
      </c>
      <c r="B488" s="53" t="s">
        <v>214</v>
      </c>
      <c r="C488" s="53" t="s">
        <v>255</v>
      </c>
      <c r="D488" s="51" t="s">
        <v>201</v>
      </c>
      <c r="E488" s="53">
        <v>5</v>
      </c>
      <c r="F488" s="53">
        <v>5</v>
      </c>
      <c r="G488" s="53">
        <v>9</v>
      </c>
      <c r="H488" s="53">
        <v>5</v>
      </c>
      <c r="I488" s="53">
        <v>0</v>
      </c>
      <c r="J488" s="53">
        <v>0</v>
      </c>
      <c r="K488" s="53">
        <v>24</v>
      </c>
      <c r="L488" s="45">
        <v>27600</v>
      </c>
      <c r="M488" s="45">
        <v>13994</v>
      </c>
      <c r="N488" s="45">
        <v>13606</v>
      </c>
      <c r="O488" s="57">
        <v>18.115942028985508</v>
      </c>
      <c r="P488" s="57">
        <v>18.115942028985508</v>
      </c>
      <c r="Q488" s="57">
        <v>32.608695652173914</v>
      </c>
      <c r="R488" s="57">
        <v>18.115942028985508</v>
      </c>
      <c r="S488" s="57" t="s">
        <v>297</v>
      </c>
      <c r="T488" s="57" t="s">
        <v>297</v>
      </c>
      <c r="U488" s="57">
        <v>86.956521739130437</v>
      </c>
    </row>
    <row r="489" spans="1:21">
      <c r="A489" s="50" t="s">
        <v>954</v>
      </c>
      <c r="B489" s="53" t="s">
        <v>214</v>
      </c>
      <c r="C489" s="53" t="s">
        <v>255</v>
      </c>
      <c r="D489" s="51" t="s">
        <v>94</v>
      </c>
      <c r="E489" s="53">
        <v>5</v>
      </c>
      <c r="F489" s="53">
        <v>0</v>
      </c>
      <c r="G489" s="53">
        <v>0</v>
      </c>
      <c r="H489" s="53">
        <v>0</v>
      </c>
      <c r="I489" s="53">
        <v>0</v>
      </c>
      <c r="J489" s="53">
        <v>0</v>
      </c>
      <c r="K489" s="53">
        <v>5</v>
      </c>
      <c r="L489" s="45">
        <v>27600</v>
      </c>
      <c r="M489" s="45">
        <v>13994</v>
      </c>
      <c r="N489" s="45">
        <v>13606</v>
      </c>
      <c r="O489" s="57">
        <v>18.115942028985508</v>
      </c>
      <c r="P489" s="57" t="s">
        <v>297</v>
      </c>
      <c r="Q489" s="57" t="s">
        <v>297</v>
      </c>
      <c r="R489" s="57" t="s">
        <v>297</v>
      </c>
      <c r="S489" s="57" t="s">
        <v>297</v>
      </c>
      <c r="T489" s="57" t="s">
        <v>297</v>
      </c>
      <c r="U489" s="57">
        <v>18.115942028985508</v>
      </c>
    </row>
    <row r="490" spans="1:21">
      <c r="A490" s="50" t="s">
        <v>955</v>
      </c>
      <c r="B490" s="53" t="s">
        <v>214</v>
      </c>
      <c r="C490" s="53" t="s">
        <v>255</v>
      </c>
      <c r="D490" s="51" t="s">
        <v>153</v>
      </c>
      <c r="E490" s="53">
        <v>0</v>
      </c>
      <c r="F490" s="53">
        <v>0</v>
      </c>
      <c r="G490" s="53">
        <v>0</v>
      </c>
      <c r="H490" s="53">
        <v>0</v>
      </c>
      <c r="I490" s="53">
        <v>0</v>
      </c>
      <c r="J490" s="53">
        <v>0</v>
      </c>
      <c r="K490" s="53">
        <v>0</v>
      </c>
      <c r="L490" s="45">
        <v>27600</v>
      </c>
      <c r="M490" s="45">
        <v>13994</v>
      </c>
      <c r="N490" s="45">
        <v>13606</v>
      </c>
      <c r="O490" s="57" t="s">
        <v>297</v>
      </c>
      <c r="P490" s="57" t="s">
        <v>297</v>
      </c>
      <c r="Q490" s="57" t="s">
        <v>297</v>
      </c>
      <c r="R490" s="57" t="s">
        <v>297</v>
      </c>
      <c r="S490" s="57" t="s">
        <v>297</v>
      </c>
      <c r="T490" s="57" t="s">
        <v>297</v>
      </c>
      <c r="U490" s="57" t="s">
        <v>297</v>
      </c>
    </row>
    <row r="491" spans="1:21">
      <c r="A491" s="50" t="s">
        <v>956</v>
      </c>
      <c r="B491" s="53" t="s">
        <v>214</v>
      </c>
      <c r="C491" s="53" t="s">
        <v>255</v>
      </c>
      <c r="D491" s="51" t="s">
        <v>154</v>
      </c>
      <c r="E491" s="53">
        <v>5</v>
      </c>
      <c r="F491" s="53">
        <v>0</v>
      </c>
      <c r="G491" s="53">
        <v>0</v>
      </c>
      <c r="H491" s="53">
        <v>0</v>
      </c>
      <c r="I491" s="53">
        <v>0</v>
      </c>
      <c r="J491" s="53">
        <v>5</v>
      </c>
      <c r="K491" s="53">
        <v>10</v>
      </c>
      <c r="L491" s="45">
        <v>27600</v>
      </c>
      <c r="M491" s="45">
        <v>13994</v>
      </c>
      <c r="N491" s="45">
        <v>13606</v>
      </c>
      <c r="O491" s="57">
        <v>18.115942028985508</v>
      </c>
      <c r="P491" s="57" t="s">
        <v>297</v>
      </c>
      <c r="Q491" s="57" t="s">
        <v>297</v>
      </c>
      <c r="R491" s="57" t="s">
        <v>297</v>
      </c>
      <c r="S491" s="57" t="s">
        <v>297</v>
      </c>
      <c r="T491" s="57">
        <v>18.115942028985508</v>
      </c>
      <c r="U491" s="57">
        <v>36.231884057971016</v>
      </c>
    </row>
    <row r="492" spans="1:21">
      <c r="A492" s="50" t="s">
        <v>957</v>
      </c>
      <c r="B492" s="53" t="s">
        <v>214</v>
      </c>
      <c r="C492" s="53" t="s">
        <v>255</v>
      </c>
      <c r="D492" s="51" t="s">
        <v>98</v>
      </c>
      <c r="E492" s="53">
        <v>0</v>
      </c>
      <c r="F492" s="53">
        <v>0</v>
      </c>
      <c r="G492" s="53">
        <v>7</v>
      </c>
      <c r="H492" s="53">
        <v>5</v>
      </c>
      <c r="I492" s="53">
        <v>0</v>
      </c>
      <c r="J492" s="53">
        <v>5</v>
      </c>
      <c r="K492" s="53">
        <v>17</v>
      </c>
      <c r="L492" s="45">
        <v>27600</v>
      </c>
      <c r="M492" s="45">
        <v>13994</v>
      </c>
      <c r="N492" s="45">
        <v>13606</v>
      </c>
      <c r="O492" s="57" t="s">
        <v>297</v>
      </c>
      <c r="P492" s="57" t="s">
        <v>297</v>
      </c>
      <c r="Q492" s="57">
        <v>25.362318840579711</v>
      </c>
      <c r="R492" s="57">
        <v>18.115942028985508</v>
      </c>
      <c r="S492" s="57" t="s">
        <v>297</v>
      </c>
      <c r="T492" s="57">
        <v>18.115942028985508</v>
      </c>
      <c r="U492" s="57">
        <v>61.594202898550719</v>
      </c>
    </row>
    <row r="493" spans="1:21">
      <c r="A493" s="50" t="s">
        <v>958</v>
      </c>
      <c r="B493" s="53" t="s">
        <v>214</v>
      </c>
      <c r="C493" s="53" t="s">
        <v>255</v>
      </c>
      <c r="D493" s="51" t="s">
        <v>301</v>
      </c>
      <c r="E493" s="53">
        <v>0</v>
      </c>
      <c r="F493" s="53">
        <v>0</v>
      </c>
      <c r="G493" s="53">
        <v>0</v>
      </c>
      <c r="H493" s="53">
        <v>0</v>
      </c>
      <c r="I493" s="53">
        <v>0</v>
      </c>
      <c r="J493" s="53">
        <v>0</v>
      </c>
      <c r="K493" s="53">
        <v>0</v>
      </c>
      <c r="L493" s="45">
        <v>27600</v>
      </c>
      <c r="M493" s="45">
        <v>13994</v>
      </c>
      <c r="N493" s="45">
        <v>13606</v>
      </c>
      <c r="O493" s="57" t="s">
        <v>297</v>
      </c>
      <c r="P493" s="57" t="s">
        <v>297</v>
      </c>
      <c r="Q493" s="57" t="s">
        <v>297</v>
      </c>
      <c r="R493" s="57" t="s">
        <v>297</v>
      </c>
      <c r="S493" s="57" t="s">
        <v>297</v>
      </c>
      <c r="T493" s="57" t="s">
        <v>297</v>
      </c>
      <c r="U493" s="57" t="s">
        <v>297</v>
      </c>
    </row>
    <row r="494" spans="1:21">
      <c r="A494" s="50" t="s">
        <v>959</v>
      </c>
      <c r="B494" s="53" t="s">
        <v>214</v>
      </c>
      <c r="C494" s="53" t="s">
        <v>255</v>
      </c>
      <c r="D494" s="51" t="s">
        <v>303</v>
      </c>
      <c r="E494" s="53">
        <v>5</v>
      </c>
      <c r="F494" s="53">
        <v>0</v>
      </c>
      <c r="G494" s="53">
        <v>10</v>
      </c>
      <c r="H494" s="53">
        <v>0</v>
      </c>
      <c r="I494" s="53">
        <v>5</v>
      </c>
      <c r="J494" s="53">
        <v>5</v>
      </c>
      <c r="K494" s="53">
        <v>25</v>
      </c>
      <c r="L494" s="45">
        <v>27600</v>
      </c>
      <c r="M494" s="45">
        <v>13994</v>
      </c>
      <c r="N494" s="45">
        <v>13606</v>
      </c>
      <c r="O494" s="57">
        <v>18.115942028985508</v>
      </c>
      <c r="P494" s="57" t="s">
        <v>297</v>
      </c>
      <c r="Q494" s="57">
        <v>36.231884057971016</v>
      </c>
      <c r="R494" s="57" t="s">
        <v>297</v>
      </c>
      <c r="S494" s="57">
        <v>18.115942028985508</v>
      </c>
      <c r="T494" s="57">
        <v>18.115942028985508</v>
      </c>
      <c r="U494" s="57">
        <v>90.579710144927532</v>
      </c>
    </row>
    <row r="495" spans="1:21">
      <c r="A495" s="50" t="s">
        <v>960</v>
      </c>
      <c r="B495" s="53" t="s">
        <v>214</v>
      </c>
      <c r="C495" s="53" t="s">
        <v>255</v>
      </c>
      <c r="D495" s="51" t="s">
        <v>127</v>
      </c>
      <c r="E495" s="53">
        <v>8</v>
      </c>
      <c r="F495" s="53">
        <v>0</v>
      </c>
      <c r="G495" s="53">
        <v>0</v>
      </c>
      <c r="H495" s="53">
        <v>5</v>
      </c>
      <c r="I495" s="53">
        <v>0</v>
      </c>
      <c r="J495" s="53">
        <v>0</v>
      </c>
      <c r="K495" s="53">
        <v>13</v>
      </c>
      <c r="L495" s="45">
        <v>27600</v>
      </c>
      <c r="M495" s="45">
        <v>13994</v>
      </c>
      <c r="N495" s="45">
        <v>13606</v>
      </c>
      <c r="O495" s="57">
        <v>28.985507246376812</v>
      </c>
      <c r="P495" s="57" t="s">
        <v>297</v>
      </c>
      <c r="Q495" s="57" t="s">
        <v>297</v>
      </c>
      <c r="R495" s="57">
        <v>18.115942028985508</v>
      </c>
      <c r="S495" s="57" t="s">
        <v>297</v>
      </c>
      <c r="T495" s="57" t="s">
        <v>297</v>
      </c>
      <c r="U495" s="57">
        <v>47.10144927536232</v>
      </c>
    </row>
    <row r="496" spans="1:21">
      <c r="A496" s="50" t="s">
        <v>961</v>
      </c>
      <c r="B496" s="53" t="s">
        <v>214</v>
      </c>
      <c r="C496" s="53" t="s">
        <v>255</v>
      </c>
      <c r="D496" s="51" t="s">
        <v>160</v>
      </c>
      <c r="E496" s="53">
        <v>0</v>
      </c>
      <c r="F496" s="53">
        <v>0</v>
      </c>
      <c r="G496" s="53">
        <v>0</v>
      </c>
      <c r="H496" s="53">
        <v>0</v>
      </c>
      <c r="I496" s="53">
        <v>0</v>
      </c>
      <c r="J496" s="53">
        <v>0</v>
      </c>
      <c r="K496" s="53">
        <v>0</v>
      </c>
      <c r="L496" s="45">
        <v>27600</v>
      </c>
      <c r="M496" s="45">
        <v>13994</v>
      </c>
      <c r="N496" s="45">
        <v>13606</v>
      </c>
      <c r="O496" s="57" t="s">
        <v>297</v>
      </c>
      <c r="P496" s="57" t="s">
        <v>297</v>
      </c>
      <c r="Q496" s="57" t="s">
        <v>297</v>
      </c>
      <c r="R496" s="57" t="s">
        <v>297</v>
      </c>
      <c r="S496" s="57" t="s">
        <v>297</v>
      </c>
      <c r="T496" s="57" t="s">
        <v>297</v>
      </c>
      <c r="U496" s="57" t="s">
        <v>297</v>
      </c>
    </row>
    <row r="497" spans="1:21">
      <c r="A497" s="50" t="s">
        <v>962</v>
      </c>
      <c r="B497" s="53" t="s">
        <v>214</v>
      </c>
      <c r="C497" s="53" t="s">
        <v>255</v>
      </c>
      <c r="D497" s="51" t="s">
        <v>163</v>
      </c>
      <c r="E497" s="53">
        <v>23</v>
      </c>
      <c r="F497" s="53">
        <v>19</v>
      </c>
      <c r="G497" s="53">
        <v>43</v>
      </c>
      <c r="H497" s="53">
        <v>41</v>
      </c>
      <c r="I497" s="53">
        <v>10</v>
      </c>
      <c r="J497" s="53">
        <v>0</v>
      </c>
      <c r="K497" s="53">
        <v>136</v>
      </c>
      <c r="L497" s="45">
        <v>27600</v>
      </c>
      <c r="M497" s="45">
        <v>13994</v>
      </c>
      <c r="N497" s="45">
        <v>13606</v>
      </c>
      <c r="O497" s="57">
        <v>169.04306923416141</v>
      </c>
      <c r="P497" s="57">
        <v>139.64427458474202</v>
      </c>
      <c r="Q497" s="57">
        <v>316.03704248125825</v>
      </c>
      <c r="R497" s="57">
        <v>301.3376451565486</v>
      </c>
      <c r="S497" s="57">
        <v>73.496986623548437</v>
      </c>
      <c r="T497" s="57" t="s">
        <v>297</v>
      </c>
      <c r="U497" s="57">
        <v>999.55901808025874</v>
      </c>
    </row>
    <row r="498" spans="1:21">
      <c r="A498" s="50" t="s">
        <v>963</v>
      </c>
      <c r="B498" s="53" t="s">
        <v>214</v>
      </c>
      <c r="C498" s="53" t="s">
        <v>255</v>
      </c>
      <c r="D498" s="51" t="s">
        <v>141</v>
      </c>
      <c r="E498" s="53">
        <v>0</v>
      </c>
      <c r="F498" s="53">
        <v>0</v>
      </c>
      <c r="G498" s="53">
        <v>0</v>
      </c>
      <c r="H498" s="53">
        <v>0</v>
      </c>
      <c r="I498" s="53">
        <v>0</v>
      </c>
      <c r="J498" s="53">
        <v>0</v>
      </c>
      <c r="K498" s="53">
        <v>0</v>
      </c>
      <c r="L498" s="45">
        <v>27600</v>
      </c>
      <c r="M498" s="45">
        <v>13994</v>
      </c>
      <c r="N498" s="45">
        <v>13606</v>
      </c>
      <c r="O498" s="57" t="s">
        <v>297</v>
      </c>
      <c r="P498" s="57" t="s">
        <v>297</v>
      </c>
      <c r="Q498" s="57" t="s">
        <v>297</v>
      </c>
      <c r="R498" s="57" t="s">
        <v>297</v>
      </c>
      <c r="S498" s="57" t="s">
        <v>297</v>
      </c>
      <c r="T498" s="57" t="s">
        <v>297</v>
      </c>
      <c r="U498" s="57" t="s">
        <v>297</v>
      </c>
    </row>
    <row r="499" spans="1:21">
      <c r="A499" s="50" t="s">
        <v>964</v>
      </c>
      <c r="B499" s="53" t="s">
        <v>219</v>
      </c>
      <c r="C499" s="53" t="s">
        <v>216</v>
      </c>
      <c r="D499" s="51" t="s">
        <v>145</v>
      </c>
      <c r="E499" s="53">
        <v>61</v>
      </c>
      <c r="F499" s="53">
        <v>45</v>
      </c>
      <c r="G499" s="53">
        <v>131</v>
      </c>
      <c r="H499" s="53">
        <v>125</v>
      </c>
      <c r="I499" s="53">
        <v>77</v>
      </c>
      <c r="J499" s="53">
        <v>43</v>
      </c>
      <c r="K499" s="53">
        <v>482</v>
      </c>
      <c r="L499" s="45">
        <v>372800</v>
      </c>
      <c r="M499" s="45">
        <v>194510</v>
      </c>
      <c r="N499" s="45">
        <v>178290</v>
      </c>
      <c r="O499" s="57">
        <v>31.360855483008585</v>
      </c>
      <c r="P499" s="57">
        <v>23.135057323530926</v>
      </c>
      <c r="Q499" s="57">
        <v>67.348722430723356</v>
      </c>
      <c r="R499" s="57">
        <v>64.264048120919242</v>
      </c>
      <c r="S499" s="57">
        <v>39.586653642486247</v>
      </c>
      <c r="T499" s="57">
        <v>22.106832553596217</v>
      </c>
      <c r="U499" s="57">
        <v>247.80216955426457</v>
      </c>
    </row>
    <row r="500" spans="1:21">
      <c r="A500" s="50" t="s">
        <v>965</v>
      </c>
      <c r="B500" s="53" t="s">
        <v>219</v>
      </c>
      <c r="C500" s="53" t="s">
        <v>221</v>
      </c>
      <c r="D500" s="51" t="s">
        <v>145</v>
      </c>
      <c r="E500" s="53">
        <v>13</v>
      </c>
      <c r="F500" s="53">
        <v>11</v>
      </c>
      <c r="G500" s="53">
        <v>32</v>
      </c>
      <c r="H500" s="53">
        <v>55</v>
      </c>
      <c r="I500" s="53">
        <v>36</v>
      </c>
      <c r="J500" s="53">
        <v>26</v>
      </c>
      <c r="K500" s="53">
        <v>173</v>
      </c>
      <c r="L500" s="45">
        <v>113690</v>
      </c>
      <c r="M500" s="45">
        <v>58753</v>
      </c>
      <c r="N500" s="45">
        <v>54937</v>
      </c>
      <c r="O500" s="57">
        <v>22.126529709121236</v>
      </c>
      <c r="P500" s="57">
        <v>18.722448215410278</v>
      </c>
      <c r="Q500" s="57">
        <v>54.46530389937535</v>
      </c>
      <c r="R500" s="57">
        <v>93.61224107705138</v>
      </c>
      <c r="S500" s="57">
        <v>61.273466886797273</v>
      </c>
      <c r="T500" s="57">
        <v>44.253059418242472</v>
      </c>
      <c r="U500" s="57">
        <v>294.45304920599801</v>
      </c>
    </row>
    <row r="501" spans="1:21">
      <c r="A501" s="50" t="s">
        <v>966</v>
      </c>
      <c r="B501" s="53" t="s">
        <v>219</v>
      </c>
      <c r="C501" s="53" t="s">
        <v>227</v>
      </c>
      <c r="D501" s="51" t="s">
        <v>145</v>
      </c>
      <c r="E501" s="53">
        <v>29</v>
      </c>
      <c r="F501" s="53">
        <v>14</v>
      </c>
      <c r="G501" s="53">
        <v>36</v>
      </c>
      <c r="H501" s="53">
        <v>62</v>
      </c>
      <c r="I501" s="53">
        <v>47</v>
      </c>
      <c r="J501" s="53">
        <v>30</v>
      </c>
      <c r="K501" s="53">
        <v>218</v>
      </c>
      <c r="L501" s="45">
        <v>151100</v>
      </c>
      <c r="M501" s="45">
        <v>77919</v>
      </c>
      <c r="N501" s="45">
        <v>73181</v>
      </c>
      <c r="O501" s="57">
        <v>37.218136783069596</v>
      </c>
      <c r="P501" s="57">
        <v>17.967376378033599</v>
      </c>
      <c r="Q501" s="57">
        <v>46.201824972086399</v>
      </c>
      <c r="R501" s="57">
        <v>79.5698096741488</v>
      </c>
      <c r="S501" s="57">
        <v>60.319049269112803</v>
      </c>
      <c r="T501" s="57">
        <v>38.501520810071995</v>
      </c>
      <c r="U501" s="57">
        <v>279.77771788652319</v>
      </c>
    </row>
    <row r="502" spans="1:21">
      <c r="A502" s="50" t="s">
        <v>967</v>
      </c>
      <c r="B502" s="53" t="s">
        <v>219</v>
      </c>
      <c r="C502" s="53" t="s">
        <v>231</v>
      </c>
      <c r="D502" s="51" t="s">
        <v>145</v>
      </c>
      <c r="E502" s="53">
        <v>34</v>
      </c>
      <c r="F502" s="53">
        <v>35</v>
      </c>
      <c r="G502" s="53">
        <v>121</v>
      </c>
      <c r="H502" s="53">
        <v>126</v>
      </c>
      <c r="I502" s="53">
        <v>84</v>
      </c>
      <c r="J502" s="53">
        <v>58</v>
      </c>
      <c r="K502" s="53">
        <v>458</v>
      </c>
      <c r="L502" s="45">
        <v>362610</v>
      </c>
      <c r="M502" s="45">
        <v>187412</v>
      </c>
      <c r="N502" s="45">
        <v>175198</v>
      </c>
      <c r="O502" s="57">
        <v>18.141847907284486</v>
      </c>
      <c r="P502" s="57">
        <v>18.675431669263439</v>
      </c>
      <c r="Q502" s="57">
        <v>64.5636351994536</v>
      </c>
      <c r="R502" s="57">
        <v>67.231554009348386</v>
      </c>
      <c r="S502" s="57">
        <v>44.821036006232255</v>
      </c>
      <c r="T502" s="57">
        <v>30.947858194779418</v>
      </c>
      <c r="U502" s="57">
        <v>244.38136298636161</v>
      </c>
    </row>
    <row r="503" spans="1:21">
      <c r="A503" s="50" t="s">
        <v>968</v>
      </c>
      <c r="B503" s="53" t="s">
        <v>219</v>
      </c>
      <c r="C503" s="53" t="s">
        <v>234</v>
      </c>
      <c r="D503" s="51" t="s">
        <v>145</v>
      </c>
      <c r="E503" s="53">
        <v>45</v>
      </c>
      <c r="F503" s="53">
        <v>25</v>
      </c>
      <c r="G503" s="53">
        <v>54</v>
      </c>
      <c r="H503" s="53">
        <v>91</v>
      </c>
      <c r="I503" s="53">
        <v>66</v>
      </c>
      <c r="J503" s="53">
        <v>30</v>
      </c>
      <c r="K503" s="53">
        <v>311</v>
      </c>
      <c r="L503" s="45">
        <v>295970</v>
      </c>
      <c r="M503" s="45">
        <v>152400</v>
      </c>
      <c r="N503" s="45">
        <v>143570</v>
      </c>
      <c r="O503" s="57">
        <v>29.527559055118111</v>
      </c>
      <c r="P503" s="57">
        <v>16.404199475065617</v>
      </c>
      <c r="Q503" s="57">
        <v>35.433070866141733</v>
      </c>
      <c r="R503" s="57">
        <v>59.71128608923884</v>
      </c>
      <c r="S503" s="57">
        <v>43.30708661417323</v>
      </c>
      <c r="T503" s="57">
        <v>19.685039370078741</v>
      </c>
      <c r="U503" s="57">
        <v>204.06824146981629</v>
      </c>
    </row>
    <row r="504" spans="1:21">
      <c r="A504" s="50" t="s">
        <v>969</v>
      </c>
      <c r="B504" s="53" t="s">
        <v>219</v>
      </c>
      <c r="C504" s="53" t="s">
        <v>237</v>
      </c>
      <c r="D504" s="51" t="s">
        <v>145</v>
      </c>
      <c r="E504" s="53">
        <v>55</v>
      </c>
      <c r="F504" s="53">
        <v>61</v>
      </c>
      <c r="G504" s="53">
        <v>123</v>
      </c>
      <c r="H504" s="53">
        <v>153</v>
      </c>
      <c r="I504" s="53">
        <v>123</v>
      </c>
      <c r="J504" s="53">
        <v>72</v>
      </c>
      <c r="K504" s="53">
        <v>587</v>
      </c>
      <c r="L504" s="45">
        <v>564850</v>
      </c>
      <c r="M504" s="45">
        <v>285341</v>
      </c>
      <c r="N504" s="45">
        <v>279509</v>
      </c>
      <c r="O504" s="57">
        <v>19.275183026624283</v>
      </c>
      <c r="P504" s="57">
        <v>21.377930265892388</v>
      </c>
      <c r="Q504" s="57">
        <v>43.106318404996131</v>
      </c>
      <c r="R504" s="57">
        <v>53.620054601336648</v>
      </c>
      <c r="S504" s="57">
        <v>43.106318404996131</v>
      </c>
      <c r="T504" s="57">
        <v>25.232966871217247</v>
      </c>
      <c r="U504" s="57">
        <v>205.71877157506282</v>
      </c>
    </row>
    <row r="505" spans="1:21">
      <c r="A505" s="50" t="s">
        <v>970</v>
      </c>
      <c r="B505" s="53" t="s">
        <v>219</v>
      </c>
      <c r="C505" s="53" t="s">
        <v>240</v>
      </c>
      <c r="D505" s="51" t="s">
        <v>145</v>
      </c>
      <c r="E505" s="53">
        <v>137</v>
      </c>
      <c r="F505" s="53">
        <v>101</v>
      </c>
      <c r="G505" s="53">
        <v>239</v>
      </c>
      <c r="H505" s="53">
        <v>360</v>
      </c>
      <c r="I505" s="53">
        <v>249</v>
      </c>
      <c r="J505" s="53">
        <v>131</v>
      </c>
      <c r="K505" s="53">
        <v>1217</v>
      </c>
      <c r="L505" s="45">
        <v>1206480</v>
      </c>
      <c r="M505" s="45">
        <v>627867</v>
      </c>
      <c r="N505" s="45">
        <v>578613</v>
      </c>
      <c r="O505" s="57">
        <v>21.819907719309981</v>
      </c>
      <c r="P505" s="57">
        <v>16.086209340513197</v>
      </c>
      <c r="Q505" s="57">
        <v>38.065386459234198</v>
      </c>
      <c r="R505" s="57">
        <v>57.336983787967831</v>
      </c>
      <c r="S505" s="57">
        <v>39.658080453344418</v>
      </c>
      <c r="T505" s="57">
        <v>20.864291322843851</v>
      </c>
      <c r="U505" s="57">
        <v>193.83085908321348</v>
      </c>
    </row>
    <row r="506" spans="1:21">
      <c r="A506" s="50" t="s">
        <v>971</v>
      </c>
      <c r="B506" s="53" t="s">
        <v>219</v>
      </c>
      <c r="C506" s="53" t="s">
        <v>243</v>
      </c>
      <c r="D506" s="51" t="s">
        <v>145</v>
      </c>
      <c r="E506" s="53">
        <v>33</v>
      </c>
      <c r="F506" s="53">
        <v>50</v>
      </c>
      <c r="G506" s="53">
        <v>109</v>
      </c>
      <c r="H506" s="53">
        <v>117</v>
      </c>
      <c r="I506" s="53">
        <v>89</v>
      </c>
      <c r="J506" s="53">
        <v>43</v>
      </c>
      <c r="K506" s="53">
        <v>441</v>
      </c>
      <c r="L506" s="45">
        <v>319350</v>
      </c>
      <c r="M506" s="45">
        <v>163183</v>
      </c>
      <c r="N506" s="45">
        <v>156167</v>
      </c>
      <c r="O506" s="57">
        <v>20.222694765998909</v>
      </c>
      <c r="P506" s="57">
        <v>30.640446615149862</v>
      </c>
      <c r="Q506" s="57">
        <v>66.796173621026696</v>
      </c>
      <c r="R506" s="57">
        <v>71.698645079450671</v>
      </c>
      <c r="S506" s="57">
        <v>54.53999497496676</v>
      </c>
      <c r="T506" s="57">
        <v>26.350784089028885</v>
      </c>
      <c r="U506" s="57">
        <v>270.24873914562181</v>
      </c>
    </row>
    <row r="507" spans="1:21">
      <c r="A507" s="50" t="s">
        <v>972</v>
      </c>
      <c r="B507" s="53" t="s">
        <v>219</v>
      </c>
      <c r="C507" s="53" t="s">
        <v>245</v>
      </c>
      <c r="D507" s="51" t="s">
        <v>145</v>
      </c>
      <c r="E507" s="53">
        <v>76</v>
      </c>
      <c r="F507" s="53">
        <v>50</v>
      </c>
      <c r="G507" s="53">
        <v>148</v>
      </c>
      <c r="H507" s="53">
        <v>157</v>
      </c>
      <c r="I507" s="53">
        <v>103</v>
      </c>
      <c r="J507" s="53">
        <v>53</v>
      </c>
      <c r="K507" s="53">
        <v>587</v>
      </c>
      <c r="L507" s="45">
        <v>570900</v>
      </c>
      <c r="M507" s="45">
        <v>295551</v>
      </c>
      <c r="N507" s="45">
        <v>275349</v>
      </c>
      <c r="O507" s="57">
        <v>25.714682068407825</v>
      </c>
      <c r="P507" s="57">
        <v>16.917553992373566</v>
      </c>
      <c r="Q507" s="57">
        <v>50.075959817425755</v>
      </c>
      <c r="R507" s="57">
        <v>53.121119536053001</v>
      </c>
      <c r="S507" s="57">
        <v>34.850161224289543</v>
      </c>
      <c r="T507" s="57">
        <v>17.932607231915981</v>
      </c>
      <c r="U507" s="57">
        <v>198.61208387046565</v>
      </c>
    </row>
    <row r="508" spans="1:21">
      <c r="A508" s="50" t="s">
        <v>973</v>
      </c>
      <c r="B508" s="53" t="s">
        <v>219</v>
      </c>
      <c r="C508" s="51" t="s">
        <v>247</v>
      </c>
      <c r="D508" s="51" t="s">
        <v>145</v>
      </c>
      <c r="E508" s="53">
        <v>103</v>
      </c>
      <c r="F508" s="53">
        <v>98</v>
      </c>
      <c r="G508" s="53">
        <v>197</v>
      </c>
      <c r="H508" s="53">
        <v>250</v>
      </c>
      <c r="I508" s="53">
        <v>163</v>
      </c>
      <c r="J508" s="53">
        <v>103</v>
      </c>
      <c r="K508" s="53">
        <v>914</v>
      </c>
      <c r="L508" s="45">
        <v>825490</v>
      </c>
      <c r="M508" s="45">
        <v>424400</v>
      </c>
      <c r="N508" s="45">
        <v>401090</v>
      </c>
      <c r="O508" s="57">
        <v>24.269557021677663</v>
      </c>
      <c r="P508" s="57">
        <v>23.091423185673893</v>
      </c>
      <c r="Q508" s="57">
        <v>46.418473138548542</v>
      </c>
      <c r="R508" s="57">
        <v>58.906691800188497</v>
      </c>
      <c r="S508" s="57">
        <v>38.407163053722904</v>
      </c>
      <c r="T508" s="57">
        <v>24.269557021677663</v>
      </c>
      <c r="U508" s="57">
        <v>215.36286522148919</v>
      </c>
    </row>
    <row r="509" spans="1:21">
      <c r="A509" s="50" t="s">
        <v>974</v>
      </c>
      <c r="B509" s="53" t="s">
        <v>219</v>
      </c>
      <c r="C509" s="51" t="s">
        <v>249</v>
      </c>
      <c r="D509" s="51" t="s">
        <v>145</v>
      </c>
      <c r="E509" s="53">
        <v>5</v>
      </c>
      <c r="F509" s="53">
        <v>5</v>
      </c>
      <c r="G509" s="53">
        <v>6</v>
      </c>
      <c r="H509" s="53">
        <v>5</v>
      </c>
      <c r="I509" s="53">
        <v>6</v>
      </c>
      <c r="J509" s="53">
        <v>0</v>
      </c>
      <c r="K509" s="53">
        <v>27</v>
      </c>
      <c r="L509" s="45">
        <v>21220</v>
      </c>
      <c r="M509" s="45">
        <v>10749</v>
      </c>
      <c r="N509" s="45">
        <v>10471</v>
      </c>
      <c r="O509" s="57">
        <v>46.515954972555583</v>
      </c>
      <c r="P509" s="57">
        <v>46.515954972555583</v>
      </c>
      <c r="Q509" s="57">
        <v>55.81914596706671</v>
      </c>
      <c r="R509" s="57">
        <v>46.515954972555583</v>
      </c>
      <c r="S509" s="57">
        <v>55.81914596706671</v>
      </c>
      <c r="T509" s="57" t="s">
        <v>297</v>
      </c>
      <c r="U509" s="57">
        <v>251.18615685180015</v>
      </c>
    </row>
    <row r="510" spans="1:21">
      <c r="A510" s="50" t="s">
        <v>975</v>
      </c>
      <c r="B510" s="53" t="s">
        <v>219</v>
      </c>
      <c r="C510" s="51" t="s">
        <v>251</v>
      </c>
      <c r="D510" s="51" t="s">
        <v>145</v>
      </c>
      <c r="E510" s="53">
        <v>5</v>
      </c>
      <c r="F510" s="53">
        <v>5</v>
      </c>
      <c r="G510" s="53">
        <v>10</v>
      </c>
      <c r="H510" s="53">
        <v>13</v>
      </c>
      <c r="I510" s="53">
        <v>6</v>
      </c>
      <c r="J510" s="53">
        <v>0</v>
      </c>
      <c r="K510" s="53">
        <v>39</v>
      </c>
      <c r="L510" s="45">
        <v>23060</v>
      </c>
      <c r="M510" s="45">
        <v>11380</v>
      </c>
      <c r="N510" s="45">
        <v>11680</v>
      </c>
      <c r="O510" s="57">
        <v>43.936731107205624</v>
      </c>
      <c r="P510" s="57">
        <v>43.936731107205624</v>
      </c>
      <c r="Q510" s="57">
        <v>87.873462214411248</v>
      </c>
      <c r="R510" s="57">
        <v>114.23550087873461</v>
      </c>
      <c r="S510" s="57">
        <v>52.72407732864675</v>
      </c>
      <c r="T510" s="57" t="s">
        <v>297</v>
      </c>
      <c r="U510" s="57">
        <v>342.70650263620388</v>
      </c>
    </row>
    <row r="511" spans="1:21">
      <c r="A511" s="50" t="s">
        <v>976</v>
      </c>
      <c r="B511" s="53" t="s">
        <v>219</v>
      </c>
      <c r="C511" s="51" t="s">
        <v>253</v>
      </c>
      <c r="D511" s="51" t="s">
        <v>145</v>
      </c>
      <c r="E511" s="53">
        <v>44</v>
      </c>
      <c r="F511" s="53">
        <v>40</v>
      </c>
      <c r="G511" s="53">
        <v>87</v>
      </c>
      <c r="H511" s="53">
        <v>131</v>
      </c>
      <c r="I511" s="53">
        <v>76</v>
      </c>
      <c r="J511" s="53">
        <v>67</v>
      </c>
      <c r="K511" s="53">
        <v>445</v>
      </c>
      <c r="L511" s="45">
        <v>407080</v>
      </c>
      <c r="M511" s="45">
        <v>210520</v>
      </c>
      <c r="N511" s="45">
        <v>196560</v>
      </c>
      <c r="O511" s="57">
        <v>20.900627018810564</v>
      </c>
      <c r="P511" s="57">
        <v>19.000570017100515</v>
      </c>
      <c r="Q511" s="57">
        <v>41.326239787193614</v>
      </c>
      <c r="R511" s="57">
        <v>62.226866806004182</v>
      </c>
      <c r="S511" s="57">
        <v>36.101083032490976</v>
      </c>
      <c r="T511" s="57">
        <v>31.825954778643361</v>
      </c>
      <c r="U511" s="57">
        <v>211.3813414402432</v>
      </c>
    </row>
    <row r="512" spans="1:21">
      <c r="A512" s="50" t="s">
        <v>977</v>
      </c>
      <c r="B512" s="53" t="s">
        <v>219</v>
      </c>
      <c r="C512" s="51" t="s">
        <v>255</v>
      </c>
      <c r="D512" s="51" t="s">
        <v>145</v>
      </c>
      <c r="E512" s="53">
        <v>0</v>
      </c>
      <c r="F512" s="53">
        <v>0</v>
      </c>
      <c r="G512" s="53">
        <v>13</v>
      </c>
      <c r="H512" s="53">
        <v>10</v>
      </c>
      <c r="I512" s="53">
        <v>8</v>
      </c>
      <c r="J512" s="53">
        <v>5</v>
      </c>
      <c r="K512" s="53">
        <v>36</v>
      </c>
      <c r="L512" s="45">
        <v>27600</v>
      </c>
      <c r="M512" s="45">
        <v>13994</v>
      </c>
      <c r="N512" s="45">
        <v>13606</v>
      </c>
      <c r="O512" s="57" t="s">
        <v>297</v>
      </c>
      <c r="P512" s="57" t="s">
        <v>297</v>
      </c>
      <c r="Q512" s="57">
        <v>92.896955838216385</v>
      </c>
      <c r="R512" s="57">
        <v>71.459196798627985</v>
      </c>
      <c r="S512" s="57">
        <v>57.167357438902386</v>
      </c>
      <c r="T512" s="57">
        <v>35.729598399313993</v>
      </c>
      <c r="U512" s="57">
        <v>257.25310847506074</v>
      </c>
    </row>
    <row r="513" spans="1:21">
      <c r="A513" s="50" t="s">
        <v>978</v>
      </c>
      <c r="B513" s="53" t="s">
        <v>405</v>
      </c>
      <c r="C513" s="51" t="s">
        <v>216</v>
      </c>
      <c r="D513" s="51" t="s">
        <v>53</v>
      </c>
      <c r="E513" s="53">
        <v>362</v>
      </c>
      <c r="F513" s="53">
        <v>264</v>
      </c>
      <c r="G513" s="53">
        <v>677</v>
      </c>
      <c r="H513" s="53">
        <v>843</v>
      </c>
      <c r="I513" s="53">
        <v>635</v>
      </c>
      <c r="J513" s="53">
        <v>392</v>
      </c>
      <c r="K513" s="53">
        <v>3173</v>
      </c>
      <c r="L513" s="45">
        <v>372800</v>
      </c>
      <c r="M513" s="45">
        <v>194510</v>
      </c>
      <c r="N513" s="45">
        <v>178290</v>
      </c>
      <c r="O513" s="57">
        <v>186.10868335818211</v>
      </c>
      <c r="P513" s="57">
        <v>135.72566963138141</v>
      </c>
      <c r="Q513" s="57">
        <v>348.05408462289859</v>
      </c>
      <c r="R513" s="57">
        <v>433.39674052747932</v>
      </c>
      <c r="S513" s="57">
        <v>326.4613644542697</v>
      </c>
      <c r="T513" s="57">
        <v>201.53205490720271</v>
      </c>
      <c r="U513" s="57">
        <v>1631.278597501414</v>
      </c>
    </row>
    <row r="514" spans="1:21">
      <c r="A514" s="50" t="s">
        <v>979</v>
      </c>
      <c r="B514" s="53" t="s">
        <v>405</v>
      </c>
      <c r="C514" s="51" t="s">
        <v>216</v>
      </c>
      <c r="D514" s="51" t="s">
        <v>59</v>
      </c>
      <c r="E514" s="53">
        <v>29</v>
      </c>
      <c r="F514" s="53">
        <v>29</v>
      </c>
      <c r="G514" s="53">
        <v>63</v>
      </c>
      <c r="H514" s="53">
        <v>85</v>
      </c>
      <c r="I514" s="53">
        <v>30</v>
      </c>
      <c r="J514" s="53">
        <v>22</v>
      </c>
      <c r="K514" s="53">
        <v>258</v>
      </c>
      <c r="L514" s="45">
        <v>372800</v>
      </c>
      <c r="M514" s="45">
        <v>194510</v>
      </c>
      <c r="N514" s="45">
        <v>178290</v>
      </c>
      <c r="O514" s="57">
        <v>7.7789699570815447</v>
      </c>
      <c r="P514" s="57">
        <v>7.7789699570815447</v>
      </c>
      <c r="Q514" s="57">
        <v>16.899141630901287</v>
      </c>
      <c r="R514" s="57">
        <v>22.800429184549358</v>
      </c>
      <c r="S514" s="57">
        <v>8.0472103004291853</v>
      </c>
      <c r="T514" s="57">
        <v>5.9012875536480687</v>
      </c>
      <c r="U514" s="57">
        <v>69.206008583690988</v>
      </c>
    </row>
    <row r="515" spans="1:21">
      <c r="A515" s="50" t="s">
        <v>980</v>
      </c>
      <c r="B515" s="53" t="s">
        <v>405</v>
      </c>
      <c r="C515" s="51" t="s">
        <v>216</v>
      </c>
      <c r="D515" s="51" t="s">
        <v>68</v>
      </c>
      <c r="E515" s="53">
        <v>24</v>
      </c>
      <c r="F515" s="53">
        <v>22</v>
      </c>
      <c r="G515" s="53">
        <v>40</v>
      </c>
      <c r="H515" s="53">
        <v>77</v>
      </c>
      <c r="I515" s="53">
        <v>53</v>
      </c>
      <c r="J515" s="53">
        <v>54</v>
      </c>
      <c r="K515" s="53">
        <v>270</v>
      </c>
      <c r="L515" s="45">
        <v>372800</v>
      </c>
      <c r="M515" s="45">
        <v>194510</v>
      </c>
      <c r="N515" s="45">
        <v>178290</v>
      </c>
      <c r="O515" s="57">
        <v>12.338697239216494</v>
      </c>
      <c r="P515" s="57">
        <v>11.310472469281784</v>
      </c>
      <c r="Q515" s="57">
        <v>20.564495398694156</v>
      </c>
      <c r="R515" s="57">
        <v>39.586653642486247</v>
      </c>
      <c r="S515" s="57">
        <v>27.247956403269757</v>
      </c>
      <c r="T515" s="57">
        <v>27.762068788237109</v>
      </c>
      <c r="U515" s="57">
        <v>138.81034394118552</v>
      </c>
    </row>
    <row r="516" spans="1:21">
      <c r="A516" s="50" t="s">
        <v>981</v>
      </c>
      <c r="B516" s="53" t="s">
        <v>405</v>
      </c>
      <c r="C516" s="51" t="s">
        <v>216</v>
      </c>
      <c r="D516" s="51" t="s">
        <v>292</v>
      </c>
      <c r="E516" s="53">
        <v>10</v>
      </c>
      <c r="F516" s="53">
        <v>10</v>
      </c>
      <c r="G516" s="53">
        <v>31</v>
      </c>
      <c r="H516" s="53">
        <v>30</v>
      </c>
      <c r="I516" s="53">
        <v>35</v>
      </c>
      <c r="J516" s="53">
        <v>27</v>
      </c>
      <c r="K516" s="53">
        <v>143</v>
      </c>
      <c r="L516" s="45">
        <v>372800</v>
      </c>
      <c r="M516" s="45">
        <v>194510</v>
      </c>
      <c r="N516" s="45">
        <v>178290</v>
      </c>
      <c r="O516" s="57">
        <v>2.6824034334763946</v>
      </c>
      <c r="P516" s="57">
        <v>2.6824034334763946</v>
      </c>
      <c r="Q516" s="57">
        <v>8.3154506437768241</v>
      </c>
      <c r="R516" s="57">
        <v>8.0472103004291853</v>
      </c>
      <c r="S516" s="57">
        <v>9.3884120171673828</v>
      </c>
      <c r="T516" s="57">
        <v>7.2424892703862662</v>
      </c>
      <c r="U516" s="57">
        <v>38.358369098712444</v>
      </c>
    </row>
    <row r="517" spans="1:21">
      <c r="A517" s="50" t="s">
        <v>982</v>
      </c>
      <c r="B517" s="53" t="s">
        <v>405</v>
      </c>
      <c r="C517" s="51" t="s">
        <v>216</v>
      </c>
      <c r="D517" s="51" t="s">
        <v>201</v>
      </c>
      <c r="E517" s="53">
        <v>48</v>
      </c>
      <c r="F517" s="53">
        <v>36</v>
      </c>
      <c r="G517" s="53">
        <v>82</v>
      </c>
      <c r="H517" s="53">
        <v>74</v>
      </c>
      <c r="I517" s="53">
        <v>45</v>
      </c>
      <c r="J517" s="53">
        <v>24</v>
      </c>
      <c r="K517" s="53">
        <v>309</v>
      </c>
      <c r="L517" s="45">
        <v>372800</v>
      </c>
      <c r="M517" s="45">
        <v>194510</v>
      </c>
      <c r="N517" s="45">
        <v>178290</v>
      </c>
      <c r="O517" s="57">
        <v>12.875536480686696</v>
      </c>
      <c r="P517" s="57">
        <v>9.6566523605150216</v>
      </c>
      <c r="Q517" s="57">
        <v>21.995708154506438</v>
      </c>
      <c r="R517" s="57">
        <v>19.849785407725321</v>
      </c>
      <c r="S517" s="57">
        <v>12.070815450643776</v>
      </c>
      <c r="T517" s="57">
        <v>6.437768240343348</v>
      </c>
      <c r="U517" s="57">
        <v>82.886266094420606</v>
      </c>
    </row>
    <row r="518" spans="1:21">
      <c r="A518" s="50" t="s">
        <v>983</v>
      </c>
      <c r="B518" s="53" t="s">
        <v>405</v>
      </c>
      <c r="C518" s="53" t="s">
        <v>216</v>
      </c>
      <c r="D518" s="51" t="s">
        <v>150</v>
      </c>
      <c r="E518" s="53">
        <v>7</v>
      </c>
      <c r="F518" s="53">
        <v>0</v>
      </c>
      <c r="G518" s="53">
        <v>12</v>
      </c>
      <c r="H518" s="53">
        <v>5</v>
      </c>
      <c r="I518" s="53">
        <v>5</v>
      </c>
      <c r="J518" s="53">
        <v>5</v>
      </c>
      <c r="K518" s="53">
        <v>34</v>
      </c>
      <c r="L518" s="45">
        <v>372800</v>
      </c>
      <c r="M518" s="45">
        <v>194510</v>
      </c>
      <c r="N518" s="45">
        <v>178290</v>
      </c>
      <c r="O518" s="57">
        <v>1.8776824034334763</v>
      </c>
      <c r="P518" s="57" t="s">
        <v>297</v>
      </c>
      <c r="Q518" s="57">
        <v>3.218884120171674</v>
      </c>
      <c r="R518" s="57">
        <v>1.3412017167381973</v>
      </c>
      <c r="S518" s="57">
        <v>1.3412017167381973</v>
      </c>
      <c r="T518" s="57">
        <v>1.3412017167381973</v>
      </c>
      <c r="U518" s="57">
        <v>9.1201716738197423</v>
      </c>
    </row>
    <row r="519" spans="1:21">
      <c r="A519" s="50" t="s">
        <v>984</v>
      </c>
      <c r="B519" s="53" t="s">
        <v>405</v>
      </c>
      <c r="C519" s="53" t="s">
        <v>216</v>
      </c>
      <c r="D519" s="51" t="s">
        <v>94</v>
      </c>
      <c r="E519" s="53">
        <v>15</v>
      </c>
      <c r="F519" s="53">
        <v>18</v>
      </c>
      <c r="G519" s="53">
        <v>48</v>
      </c>
      <c r="H519" s="53">
        <v>64</v>
      </c>
      <c r="I519" s="53">
        <v>45</v>
      </c>
      <c r="J519" s="53">
        <v>12</v>
      </c>
      <c r="K519" s="53">
        <v>202</v>
      </c>
      <c r="L519" s="45">
        <v>372800</v>
      </c>
      <c r="M519" s="45">
        <v>194510</v>
      </c>
      <c r="N519" s="45">
        <v>178290</v>
      </c>
      <c r="O519" s="57">
        <v>4.0236051502145926</v>
      </c>
      <c r="P519" s="57">
        <v>4.8283261802575108</v>
      </c>
      <c r="Q519" s="57">
        <v>12.875536480686696</v>
      </c>
      <c r="R519" s="57">
        <v>17.167381974248929</v>
      </c>
      <c r="S519" s="57">
        <v>12.070815450643776</v>
      </c>
      <c r="T519" s="57">
        <v>3.218884120171674</v>
      </c>
      <c r="U519" s="57">
        <v>54.184549356223179</v>
      </c>
    </row>
    <row r="520" spans="1:21">
      <c r="A520" s="50" t="s">
        <v>985</v>
      </c>
      <c r="B520" s="53" t="s">
        <v>405</v>
      </c>
      <c r="C520" s="53" t="s">
        <v>216</v>
      </c>
      <c r="D520" s="51" t="s">
        <v>153</v>
      </c>
      <c r="E520" s="53">
        <v>14</v>
      </c>
      <c r="F520" s="53">
        <v>11</v>
      </c>
      <c r="G520" s="53">
        <v>10</v>
      </c>
      <c r="H520" s="53">
        <v>5</v>
      </c>
      <c r="I520" s="53">
        <v>0</v>
      </c>
      <c r="J520" s="53">
        <v>0</v>
      </c>
      <c r="K520" s="53">
        <v>40</v>
      </c>
      <c r="L520" s="45">
        <v>372800</v>
      </c>
      <c r="M520" s="45">
        <v>194510</v>
      </c>
      <c r="N520" s="45">
        <v>178290</v>
      </c>
      <c r="O520" s="57">
        <v>3.7553648068669525</v>
      </c>
      <c r="P520" s="57">
        <v>2.9506437768240343</v>
      </c>
      <c r="Q520" s="57">
        <v>2.6824034334763946</v>
      </c>
      <c r="R520" s="57">
        <v>1.3412017167381973</v>
      </c>
      <c r="S520" s="57" t="s">
        <v>297</v>
      </c>
      <c r="T520" s="57" t="s">
        <v>297</v>
      </c>
      <c r="U520" s="57">
        <v>10.729613733905579</v>
      </c>
    </row>
    <row r="521" spans="1:21">
      <c r="A521" s="50" t="s">
        <v>986</v>
      </c>
      <c r="B521" s="53" t="s">
        <v>405</v>
      </c>
      <c r="C521" s="53" t="s">
        <v>216</v>
      </c>
      <c r="D521" s="51" t="s">
        <v>154</v>
      </c>
      <c r="E521" s="53">
        <v>165</v>
      </c>
      <c r="F521" s="53">
        <v>79</v>
      </c>
      <c r="G521" s="53">
        <v>104</v>
      </c>
      <c r="H521" s="53">
        <v>59</v>
      </c>
      <c r="I521" s="53">
        <v>33</v>
      </c>
      <c r="J521" s="53">
        <v>22</v>
      </c>
      <c r="K521" s="53">
        <v>462</v>
      </c>
      <c r="L521" s="45">
        <v>372800</v>
      </c>
      <c r="M521" s="45">
        <v>194510</v>
      </c>
      <c r="N521" s="45">
        <v>178290</v>
      </c>
      <c r="O521" s="57">
        <v>44.259656652360519</v>
      </c>
      <c r="P521" s="57">
        <v>21.190987124463518</v>
      </c>
      <c r="Q521" s="57">
        <v>27.896995708154506</v>
      </c>
      <c r="R521" s="57">
        <v>15.82618025751073</v>
      </c>
      <c r="S521" s="57">
        <v>8.8519313304721035</v>
      </c>
      <c r="T521" s="57">
        <v>5.9012875536480687</v>
      </c>
      <c r="U521" s="57">
        <v>123.92703862660944</v>
      </c>
    </row>
    <row r="522" spans="1:21">
      <c r="A522" s="50" t="s">
        <v>987</v>
      </c>
      <c r="B522" s="53" t="s">
        <v>405</v>
      </c>
      <c r="C522" s="53" t="s">
        <v>216</v>
      </c>
      <c r="D522" s="51" t="s">
        <v>98</v>
      </c>
      <c r="E522" s="53">
        <v>30</v>
      </c>
      <c r="F522" s="53">
        <v>39</v>
      </c>
      <c r="G522" s="53">
        <v>81</v>
      </c>
      <c r="H522" s="53">
        <v>92</v>
      </c>
      <c r="I522" s="53">
        <v>61</v>
      </c>
      <c r="J522" s="53">
        <v>38</v>
      </c>
      <c r="K522" s="53">
        <v>341</v>
      </c>
      <c r="L522" s="45">
        <v>372800</v>
      </c>
      <c r="M522" s="45">
        <v>194510</v>
      </c>
      <c r="N522" s="45">
        <v>178290</v>
      </c>
      <c r="O522" s="57">
        <v>8.0472103004291853</v>
      </c>
      <c r="P522" s="57">
        <v>10.46137339055794</v>
      </c>
      <c r="Q522" s="57">
        <v>21.7274678111588</v>
      </c>
      <c r="R522" s="57">
        <v>24.67811158798283</v>
      </c>
      <c r="S522" s="57">
        <v>16.362660944206009</v>
      </c>
      <c r="T522" s="57">
        <v>10.193133047210301</v>
      </c>
      <c r="U522" s="57">
        <v>91.469957081545061</v>
      </c>
    </row>
    <row r="523" spans="1:21">
      <c r="A523" s="50" t="s">
        <v>988</v>
      </c>
      <c r="B523" s="53" t="s">
        <v>405</v>
      </c>
      <c r="C523" s="53" t="s">
        <v>216</v>
      </c>
      <c r="D523" s="51" t="s">
        <v>301</v>
      </c>
      <c r="E523" s="53">
        <v>34</v>
      </c>
      <c r="F523" s="53">
        <v>22</v>
      </c>
      <c r="G523" s="53">
        <v>35</v>
      </c>
      <c r="H523" s="53">
        <v>24</v>
      </c>
      <c r="I523" s="53">
        <v>10</v>
      </c>
      <c r="J523" s="53">
        <v>5</v>
      </c>
      <c r="K523" s="53">
        <v>130</v>
      </c>
      <c r="L523" s="45">
        <v>372800</v>
      </c>
      <c r="M523" s="45">
        <v>194510</v>
      </c>
      <c r="N523" s="45">
        <v>178290</v>
      </c>
      <c r="O523" s="57">
        <v>9.1201716738197423</v>
      </c>
      <c r="P523" s="57">
        <v>5.9012875536480687</v>
      </c>
      <c r="Q523" s="57">
        <v>9.3884120171673828</v>
      </c>
      <c r="R523" s="57">
        <v>6.437768240343348</v>
      </c>
      <c r="S523" s="57">
        <v>2.6824034334763946</v>
      </c>
      <c r="T523" s="57">
        <v>1.3412017167381973</v>
      </c>
      <c r="U523" s="57">
        <v>34.871244635193129</v>
      </c>
    </row>
    <row r="524" spans="1:21">
      <c r="A524" s="50" t="s">
        <v>989</v>
      </c>
      <c r="B524" s="53" t="s">
        <v>405</v>
      </c>
      <c r="C524" s="53" t="s">
        <v>216</v>
      </c>
      <c r="D524" s="51" t="s">
        <v>303</v>
      </c>
      <c r="E524" s="53">
        <v>53</v>
      </c>
      <c r="F524" s="53">
        <v>44</v>
      </c>
      <c r="G524" s="53">
        <v>108</v>
      </c>
      <c r="H524" s="53">
        <v>129</v>
      </c>
      <c r="I524" s="53">
        <v>82</v>
      </c>
      <c r="J524" s="53">
        <v>46</v>
      </c>
      <c r="K524" s="53">
        <v>462</v>
      </c>
      <c r="L524" s="45">
        <v>372800</v>
      </c>
      <c r="M524" s="45">
        <v>194510</v>
      </c>
      <c r="N524" s="45">
        <v>178290</v>
      </c>
      <c r="O524" s="57">
        <v>14.216738197424892</v>
      </c>
      <c r="P524" s="57">
        <v>11.802575107296137</v>
      </c>
      <c r="Q524" s="57">
        <v>28.969957081545065</v>
      </c>
      <c r="R524" s="57">
        <v>34.603004291845494</v>
      </c>
      <c r="S524" s="57">
        <v>21.995708154506438</v>
      </c>
      <c r="T524" s="57">
        <v>12.339055793991415</v>
      </c>
      <c r="U524" s="57">
        <v>123.92703862660944</v>
      </c>
    </row>
    <row r="525" spans="1:21">
      <c r="A525" s="50" t="s">
        <v>990</v>
      </c>
      <c r="B525" s="53" t="s">
        <v>405</v>
      </c>
      <c r="C525" s="53" t="s">
        <v>216</v>
      </c>
      <c r="D525" s="51" t="s">
        <v>127</v>
      </c>
      <c r="E525" s="53">
        <v>47</v>
      </c>
      <c r="F525" s="53">
        <v>27</v>
      </c>
      <c r="G525" s="53">
        <v>26</v>
      </c>
      <c r="H525" s="53">
        <v>29</v>
      </c>
      <c r="I525" s="53">
        <v>15</v>
      </c>
      <c r="J525" s="53">
        <v>5</v>
      </c>
      <c r="K525" s="53">
        <v>149</v>
      </c>
      <c r="L525" s="45">
        <v>372800</v>
      </c>
      <c r="M525" s="45">
        <v>194510</v>
      </c>
      <c r="N525" s="45">
        <v>178290</v>
      </c>
      <c r="O525" s="57">
        <v>12.607296137339056</v>
      </c>
      <c r="P525" s="57">
        <v>7.2424892703862662</v>
      </c>
      <c r="Q525" s="57">
        <v>6.9742489270386265</v>
      </c>
      <c r="R525" s="57">
        <v>7.7789699570815447</v>
      </c>
      <c r="S525" s="57">
        <v>4.0236051502145926</v>
      </c>
      <c r="T525" s="57">
        <v>1.3412017167381973</v>
      </c>
      <c r="U525" s="57">
        <v>39.967811158798284</v>
      </c>
    </row>
    <row r="526" spans="1:21">
      <c r="A526" s="50" t="s">
        <v>991</v>
      </c>
      <c r="B526" s="53" t="s">
        <v>405</v>
      </c>
      <c r="C526" s="53" t="s">
        <v>216</v>
      </c>
      <c r="D526" s="51" t="s">
        <v>131</v>
      </c>
      <c r="E526" s="53">
        <v>42</v>
      </c>
      <c r="F526" s="53">
        <v>30</v>
      </c>
      <c r="G526" s="53">
        <v>66</v>
      </c>
      <c r="H526" s="53">
        <v>56</v>
      </c>
      <c r="I526" s="53">
        <v>48</v>
      </c>
      <c r="J526" s="53">
        <v>38</v>
      </c>
      <c r="K526" s="53">
        <v>280</v>
      </c>
      <c r="L526" s="45">
        <v>372800</v>
      </c>
      <c r="M526" s="45">
        <v>194510</v>
      </c>
      <c r="N526" s="45">
        <v>178290</v>
      </c>
      <c r="O526" s="57">
        <v>21.592720168628862</v>
      </c>
      <c r="P526" s="57">
        <v>15.423371549020615</v>
      </c>
      <c r="Q526" s="57">
        <v>33.931417407845352</v>
      </c>
      <c r="R526" s="57">
        <v>28.790293558171815</v>
      </c>
      <c r="S526" s="57">
        <v>24.677394478432987</v>
      </c>
      <c r="T526" s="57">
        <v>19.536270628759446</v>
      </c>
      <c r="U526" s="57">
        <v>143.95146779085908</v>
      </c>
    </row>
    <row r="527" spans="1:21">
      <c r="A527" s="50" t="s">
        <v>992</v>
      </c>
      <c r="B527" s="53" t="s">
        <v>405</v>
      </c>
      <c r="C527" s="53" t="s">
        <v>216</v>
      </c>
      <c r="D527" s="51" t="s">
        <v>160</v>
      </c>
      <c r="E527" s="53">
        <v>21</v>
      </c>
      <c r="F527" s="53">
        <v>5</v>
      </c>
      <c r="G527" s="53">
        <v>5</v>
      </c>
      <c r="H527" s="53">
        <v>0</v>
      </c>
      <c r="I527" s="53">
        <v>0</v>
      </c>
      <c r="J527" s="53">
        <v>0</v>
      </c>
      <c r="K527" s="53">
        <v>31</v>
      </c>
      <c r="L527" s="45">
        <v>372800</v>
      </c>
      <c r="M527" s="45">
        <v>194510</v>
      </c>
      <c r="N527" s="45">
        <v>178290</v>
      </c>
      <c r="O527" s="57">
        <v>5.633047210300429</v>
      </c>
      <c r="P527" s="57">
        <v>1.3412017167381973</v>
      </c>
      <c r="Q527" s="57">
        <v>1.3412017167381973</v>
      </c>
      <c r="R527" s="57" t="s">
        <v>297</v>
      </c>
      <c r="S527" s="57" t="s">
        <v>297</v>
      </c>
      <c r="T527" s="57" t="s">
        <v>297</v>
      </c>
      <c r="U527" s="57">
        <v>8.3154506437768241</v>
      </c>
    </row>
    <row r="528" spans="1:21">
      <c r="A528" s="50" t="s">
        <v>993</v>
      </c>
      <c r="B528" s="53" t="s">
        <v>405</v>
      </c>
      <c r="C528" s="53" t="s">
        <v>216</v>
      </c>
      <c r="D528" s="51" t="s">
        <v>163</v>
      </c>
      <c r="E528" s="53">
        <v>221</v>
      </c>
      <c r="F528" s="53">
        <v>201</v>
      </c>
      <c r="G528" s="53">
        <v>489</v>
      </c>
      <c r="H528" s="53">
        <v>552</v>
      </c>
      <c r="I528" s="53">
        <v>153</v>
      </c>
      <c r="J528" s="53">
        <v>25</v>
      </c>
      <c r="K528" s="53">
        <v>1641</v>
      </c>
      <c r="L528" s="45">
        <v>372800</v>
      </c>
      <c r="M528" s="45">
        <v>194510</v>
      </c>
      <c r="N528" s="45">
        <v>178290</v>
      </c>
      <c r="O528" s="57">
        <v>123.95535363733245</v>
      </c>
      <c r="P528" s="57">
        <v>112.7376745751304</v>
      </c>
      <c r="Q528" s="57">
        <v>274.27225307083967</v>
      </c>
      <c r="R528" s="57">
        <v>309.60794211677603</v>
      </c>
      <c r="S528" s="57">
        <v>85.815244825845539</v>
      </c>
      <c r="T528" s="57">
        <v>14.022098827752538</v>
      </c>
      <c r="U528" s="57">
        <v>920.41056705367657</v>
      </c>
    </row>
    <row r="529" spans="1:21">
      <c r="A529" s="50" t="s">
        <v>994</v>
      </c>
      <c r="B529" s="53" t="s">
        <v>405</v>
      </c>
      <c r="C529" s="53" t="s">
        <v>216</v>
      </c>
      <c r="D529" s="51" t="s">
        <v>141</v>
      </c>
      <c r="E529" s="53">
        <v>42</v>
      </c>
      <c r="F529" s="53">
        <v>14</v>
      </c>
      <c r="G529" s="53">
        <v>24</v>
      </c>
      <c r="H529" s="53">
        <v>32</v>
      </c>
      <c r="I529" s="53">
        <v>20</v>
      </c>
      <c r="J529" s="53">
        <v>5</v>
      </c>
      <c r="K529" s="53">
        <v>137</v>
      </c>
      <c r="L529" s="45">
        <v>372800</v>
      </c>
      <c r="M529" s="45">
        <v>194510</v>
      </c>
      <c r="N529" s="45">
        <v>178290</v>
      </c>
      <c r="O529" s="57">
        <v>11.266094420600858</v>
      </c>
      <c r="P529" s="57">
        <v>3.7553648068669525</v>
      </c>
      <c r="Q529" s="57">
        <v>6.437768240343348</v>
      </c>
      <c r="R529" s="57">
        <v>8.5836909871244647</v>
      </c>
      <c r="S529" s="57">
        <v>5.3648068669527893</v>
      </c>
      <c r="T529" s="57">
        <v>1.3412017167381973</v>
      </c>
      <c r="U529" s="57">
        <v>36.748927038626611</v>
      </c>
    </row>
    <row r="530" spans="1:21">
      <c r="A530" s="50" t="s">
        <v>995</v>
      </c>
      <c r="B530" s="53" t="s">
        <v>405</v>
      </c>
      <c r="C530" s="53" t="s">
        <v>216</v>
      </c>
      <c r="D530" s="51" t="s">
        <v>145</v>
      </c>
      <c r="E530" s="53">
        <v>61</v>
      </c>
      <c r="F530" s="53">
        <v>45</v>
      </c>
      <c r="G530" s="53">
        <v>131</v>
      </c>
      <c r="H530" s="53">
        <v>125</v>
      </c>
      <c r="I530" s="53">
        <v>77</v>
      </c>
      <c r="J530" s="53">
        <v>43</v>
      </c>
      <c r="K530" s="53">
        <v>482</v>
      </c>
      <c r="L530" s="45">
        <v>372800</v>
      </c>
      <c r="M530" s="45">
        <v>194510</v>
      </c>
      <c r="N530" s="45">
        <v>178290</v>
      </c>
      <c r="O530" s="57">
        <v>31.360855483008585</v>
      </c>
      <c r="P530" s="57">
        <v>23.135057323530926</v>
      </c>
      <c r="Q530" s="57">
        <v>67.348722430723356</v>
      </c>
      <c r="R530" s="57">
        <v>64.264048120919242</v>
      </c>
      <c r="S530" s="57">
        <v>39.586653642486247</v>
      </c>
      <c r="T530" s="57">
        <v>22.106832553596217</v>
      </c>
      <c r="U530" s="57">
        <v>247.80216955426457</v>
      </c>
    </row>
    <row r="531" spans="1:21">
      <c r="A531" s="50" t="s">
        <v>996</v>
      </c>
      <c r="B531" s="53" t="s">
        <v>405</v>
      </c>
      <c r="C531" s="53" t="s">
        <v>216</v>
      </c>
      <c r="D531" s="51" t="s">
        <v>63</v>
      </c>
      <c r="E531" s="53">
        <v>225</v>
      </c>
      <c r="F531" s="53">
        <v>214</v>
      </c>
      <c r="G531" s="53">
        <v>434</v>
      </c>
      <c r="H531" s="53">
        <v>456</v>
      </c>
      <c r="I531" s="53">
        <v>276</v>
      </c>
      <c r="J531" s="53">
        <v>140</v>
      </c>
      <c r="K531" s="53">
        <v>1745</v>
      </c>
      <c r="L531" s="45">
        <v>372800</v>
      </c>
      <c r="M531" s="45">
        <v>194510</v>
      </c>
      <c r="N531" s="45">
        <v>178290</v>
      </c>
      <c r="O531" s="57">
        <v>60.35407725321889</v>
      </c>
      <c r="P531" s="57">
        <v>57.403433476394852</v>
      </c>
      <c r="Q531" s="57">
        <v>116.41630901287553</v>
      </c>
      <c r="R531" s="57">
        <v>122.3175965665236</v>
      </c>
      <c r="S531" s="57">
        <v>74.034334763948493</v>
      </c>
      <c r="T531" s="57">
        <v>37.553648068669531</v>
      </c>
      <c r="U531" s="57">
        <v>468.07939914163092</v>
      </c>
    </row>
    <row r="532" spans="1:21">
      <c r="A532" s="50" t="s">
        <v>997</v>
      </c>
      <c r="B532" s="53" t="s">
        <v>405</v>
      </c>
      <c r="C532" s="53" t="s">
        <v>216</v>
      </c>
      <c r="D532" s="51" t="s">
        <v>472</v>
      </c>
      <c r="E532" s="53">
        <v>88</v>
      </c>
      <c r="F532" s="53">
        <v>59</v>
      </c>
      <c r="G532" s="53">
        <v>117</v>
      </c>
      <c r="H532" s="53">
        <v>165</v>
      </c>
      <c r="I532" s="53">
        <v>84</v>
      </c>
      <c r="J532" s="53">
        <v>38</v>
      </c>
      <c r="K532" s="53">
        <v>551</v>
      </c>
      <c r="L532" s="45">
        <v>372800</v>
      </c>
      <c r="M532" s="45">
        <v>194510</v>
      </c>
      <c r="N532" s="45">
        <v>178290</v>
      </c>
      <c r="O532" s="57">
        <v>23.605150214592275</v>
      </c>
      <c r="P532" s="57">
        <v>15.82618025751073</v>
      </c>
      <c r="Q532" s="57">
        <v>31.384120171673818</v>
      </c>
      <c r="R532" s="57">
        <v>44.259656652360519</v>
      </c>
      <c r="S532" s="57">
        <v>22.532188841201716</v>
      </c>
      <c r="T532" s="57">
        <v>10.193133047210301</v>
      </c>
      <c r="U532" s="57">
        <v>147.80042918454936</v>
      </c>
    </row>
    <row r="533" spans="1:21">
      <c r="A533" s="50" t="s">
        <v>998</v>
      </c>
      <c r="B533" s="53" t="s">
        <v>405</v>
      </c>
      <c r="C533" s="53" t="s">
        <v>216</v>
      </c>
      <c r="D533" s="51" t="s">
        <v>200</v>
      </c>
      <c r="E533" s="53">
        <v>47</v>
      </c>
      <c r="F533" s="53">
        <v>36</v>
      </c>
      <c r="G533" s="53">
        <v>74</v>
      </c>
      <c r="H533" s="53">
        <v>94</v>
      </c>
      <c r="I533" s="53">
        <v>84</v>
      </c>
      <c r="J533" s="53">
        <v>84</v>
      </c>
      <c r="K533" s="53">
        <v>419</v>
      </c>
      <c r="L533" s="45">
        <v>372800</v>
      </c>
      <c r="M533" s="45">
        <v>194510</v>
      </c>
      <c r="N533" s="45">
        <v>178290</v>
      </c>
      <c r="O533" s="57">
        <v>12.607296137339056</v>
      </c>
      <c r="P533" s="57">
        <v>9.6566523605150216</v>
      </c>
      <c r="Q533" s="57">
        <v>19.849785407725321</v>
      </c>
      <c r="R533" s="57">
        <v>25.214592274678111</v>
      </c>
      <c r="S533" s="57">
        <v>22.532188841201716</v>
      </c>
      <c r="T533" s="57">
        <v>22.532188841201716</v>
      </c>
      <c r="U533" s="57">
        <v>112.39270386266095</v>
      </c>
    </row>
    <row r="534" spans="1:21">
      <c r="A534" s="50" t="s">
        <v>999</v>
      </c>
      <c r="B534" s="53" t="s">
        <v>405</v>
      </c>
      <c r="C534" s="51" t="s">
        <v>216</v>
      </c>
      <c r="D534" s="51" t="s">
        <v>155</v>
      </c>
      <c r="E534" s="53">
        <v>46</v>
      </c>
      <c r="F534" s="53">
        <v>40</v>
      </c>
      <c r="G534" s="53">
        <v>115</v>
      </c>
      <c r="H534" s="53">
        <v>141</v>
      </c>
      <c r="I534" s="53">
        <v>103</v>
      </c>
      <c r="J534" s="53">
        <v>70</v>
      </c>
      <c r="K534" s="53">
        <v>515</v>
      </c>
      <c r="L534" s="45">
        <v>372800</v>
      </c>
      <c r="M534" s="45">
        <v>194510</v>
      </c>
      <c r="N534" s="45">
        <v>178290</v>
      </c>
      <c r="O534" s="57">
        <v>12.339055793991415</v>
      </c>
      <c r="P534" s="57">
        <v>10.729613733905579</v>
      </c>
      <c r="Q534" s="57">
        <v>30.847639484978544</v>
      </c>
      <c r="R534" s="57">
        <v>37.821888412017167</v>
      </c>
      <c r="S534" s="57">
        <v>27.628755364806871</v>
      </c>
      <c r="T534" s="57">
        <v>18.776824034334766</v>
      </c>
      <c r="U534" s="57">
        <v>138.14377682403435</v>
      </c>
    </row>
    <row r="535" spans="1:21">
      <c r="A535" s="50" t="s">
        <v>1000</v>
      </c>
      <c r="B535" s="53" t="s">
        <v>405</v>
      </c>
      <c r="C535" s="51" t="s">
        <v>221</v>
      </c>
      <c r="D535" s="51" t="s">
        <v>200</v>
      </c>
      <c r="E535" s="53">
        <v>19</v>
      </c>
      <c r="F535" s="53">
        <v>15</v>
      </c>
      <c r="G535" s="53">
        <v>20</v>
      </c>
      <c r="H535" s="53">
        <v>21</v>
      </c>
      <c r="I535" s="53">
        <v>26</v>
      </c>
      <c r="J535" s="53">
        <v>22</v>
      </c>
      <c r="K535" s="53">
        <v>123</v>
      </c>
      <c r="L535" s="45">
        <v>113690</v>
      </c>
      <c r="M535" s="45">
        <v>58753</v>
      </c>
      <c r="N535" s="45">
        <v>54937</v>
      </c>
      <c r="O535" s="57">
        <v>16.712111883191131</v>
      </c>
      <c r="P535" s="57">
        <v>13.19377253936142</v>
      </c>
      <c r="Q535" s="57">
        <v>17.591696719148562</v>
      </c>
      <c r="R535" s="57">
        <v>18.471281555105989</v>
      </c>
      <c r="S535" s="57">
        <v>22.869205734893132</v>
      </c>
      <c r="T535" s="57">
        <v>19.35086639106342</v>
      </c>
      <c r="U535" s="57">
        <v>108.18893482276366</v>
      </c>
    </row>
    <row r="536" spans="1:21">
      <c r="A536" s="50" t="s">
        <v>1001</v>
      </c>
      <c r="B536" s="53" t="s">
        <v>405</v>
      </c>
      <c r="C536" s="51" t="s">
        <v>221</v>
      </c>
      <c r="D536" s="51" t="s">
        <v>53</v>
      </c>
      <c r="E536" s="53">
        <v>81</v>
      </c>
      <c r="F536" s="53">
        <v>73</v>
      </c>
      <c r="G536" s="53">
        <v>211</v>
      </c>
      <c r="H536" s="53">
        <v>341</v>
      </c>
      <c r="I536" s="53">
        <v>221</v>
      </c>
      <c r="J536" s="53">
        <v>96</v>
      </c>
      <c r="K536" s="53">
        <v>1023</v>
      </c>
      <c r="L536" s="45">
        <v>113690</v>
      </c>
      <c r="M536" s="45">
        <v>58753</v>
      </c>
      <c r="N536" s="45">
        <v>54937</v>
      </c>
      <c r="O536" s="57">
        <v>137.86530049529387</v>
      </c>
      <c r="P536" s="57">
        <v>124.24897452045002</v>
      </c>
      <c r="Q536" s="57">
        <v>359.13059758650621</v>
      </c>
      <c r="R536" s="57">
        <v>580.39589467771862</v>
      </c>
      <c r="S536" s="57">
        <v>376.15100505506103</v>
      </c>
      <c r="T536" s="57">
        <v>163.39591169812604</v>
      </c>
      <c r="U536" s="57">
        <v>1741.1876840331558</v>
      </c>
    </row>
    <row r="537" spans="1:21">
      <c r="A537" s="50" t="s">
        <v>1002</v>
      </c>
      <c r="B537" s="53" t="s">
        <v>405</v>
      </c>
      <c r="C537" s="51" t="s">
        <v>221</v>
      </c>
      <c r="D537" s="51" t="s">
        <v>59</v>
      </c>
      <c r="E537" s="53">
        <v>10</v>
      </c>
      <c r="F537" s="53">
        <v>10</v>
      </c>
      <c r="G537" s="53">
        <v>26</v>
      </c>
      <c r="H537" s="53">
        <v>39</v>
      </c>
      <c r="I537" s="53">
        <v>10</v>
      </c>
      <c r="J537" s="53">
        <v>10</v>
      </c>
      <c r="K537" s="53">
        <v>105</v>
      </c>
      <c r="L537" s="45">
        <v>113690</v>
      </c>
      <c r="M537" s="45">
        <v>58753</v>
      </c>
      <c r="N537" s="45">
        <v>54937</v>
      </c>
      <c r="O537" s="57">
        <v>8.7958483595742809</v>
      </c>
      <c r="P537" s="57">
        <v>8.7958483595742809</v>
      </c>
      <c r="Q537" s="57">
        <v>22.869205734893132</v>
      </c>
      <c r="R537" s="57">
        <v>34.303808602339693</v>
      </c>
      <c r="S537" s="57">
        <v>8.7958483595742809</v>
      </c>
      <c r="T537" s="57">
        <v>8.7958483595742809</v>
      </c>
      <c r="U537" s="57">
        <v>92.356407775529945</v>
      </c>
    </row>
    <row r="538" spans="1:21">
      <c r="A538" s="50" t="s">
        <v>1003</v>
      </c>
      <c r="B538" s="53" t="s">
        <v>405</v>
      </c>
      <c r="C538" s="51" t="s">
        <v>221</v>
      </c>
      <c r="D538" s="51" t="s">
        <v>68</v>
      </c>
      <c r="E538" s="53">
        <v>5</v>
      </c>
      <c r="F538" s="53">
        <v>0</v>
      </c>
      <c r="G538" s="53">
        <v>12</v>
      </c>
      <c r="H538" s="53">
        <v>10</v>
      </c>
      <c r="I538" s="53">
        <v>17</v>
      </c>
      <c r="J538" s="53">
        <v>31</v>
      </c>
      <c r="K538" s="53">
        <v>75</v>
      </c>
      <c r="L538" s="45">
        <v>113690</v>
      </c>
      <c r="M538" s="45">
        <v>58753</v>
      </c>
      <c r="N538" s="45">
        <v>54937</v>
      </c>
      <c r="O538" s="57">
        <v>8.5102037342773986</v>
      </c>
      <c r="P538" s="57" t="s">
        <v>297</v>
      </c>
      <c r="Q538" s="57">
        <v>20.424488962265755</v>
      </c>
      <c r="R538" s="57">
        <v>17.020407468554797</v>
      </c>
      <c r="S538" s="57">
        <v>28.934692696543156</v>
      </c>
      <c r="T538" s="57">
        <v>52.763263152519869</v>
      </c>
      <c r="U538" s="57">
        <v>127.65305601416098</v>
      </c>
    </row>
    <row r="539" spans="1:21">
      <c r="A539" s="50" t="s">
        <v>1004</v>
      </c>
      <c r="B539" s="53" t="s">
        <v>405</v>
      </c>
      <c r="C539" s="51" t="s">
        <v>221</v>
      </c>
      <c r="D539" s="51" t="s">
        <v>63</v>
      </c>
      <c r="E539" s="53">
        <v>111</v>
      </c>
      <c r="F539" s="53">
        <v>57</v>
      </c>
      <c r="G539" s="53">
        <v>127</v>
      </c>
      <c r="H539" s="53">
        <v>139</v>
      </c>
      <c r="I539" s="53">
        <v>93</v>
      </c>
      <c r="J539" s="53">
        <v>53</v>
      </c>
      <c r="K539" s="53">
        <v>580</v>
      </c>
      <c r="L539" s="45">
        <v>113690</v>
      </c>
      <c r="M539" s="45">
        <v>58753</v>
      </c>
      <c r="N539" s="45">
        <v>54937</v>
      </c>
      <c r="O539" s="57">
        <v>97.63391679127453</v>
      </c>
      <c r="P539" s="57">
        <v>50.136335649573397</v>
      </c>
      <c r="Q539" s="57">
        <v>111.70727416659338</v>
      </c>
      <c r="R539" s="57">
        <v>122.26229219808251</v>
      </c>
      <c r="S539" s="57">
        <v>81.801389744040819</v>
      </c>
      <c r="T539" s="57">
        <v>46.617996305743688</v>
      </c>
      <c r="U539" s="57">
        <v>510.1592048553083</v>
      </c>
    </row>
    <row r="540" spans="1:21">
      <c r="A540" s="50" t="s">
        <v>1005</v>
      </c>
      <c r="B540" s="53" t="s">
        <v>405</v>
      </c>
      <c r="C540" s="51" t="s">
        <v>221</v>
      </c>
      <c r="D540" s="51" t="s">
        <v>311</v>
      </c>
      <c r="E540" s="53">
        <v>15</v>
      </c>
      <c r="F540" s="53">
        <v>13</v>
      </c>
      <c r="G540" s="53">
        <v>30</v>
      </c>
      <c r="H540" s="53">
        <v>35</v>
      </c>
      <c r="I540" s="53">
        <v>17</v>
      </c>
      <c r="J540" s="53">
        <v>13</v>
      </c>
      <c r="K540" s="53">
        <v>123</v>
      </c>
      <c r="L540" s="45">
        <v>113690</v>
      </c>
      <c r="M540" s="45">
        <v>58753</v>
      </c>
      <c r="N540" s="45">
        <v>54937</v>
      </c>
      <c r="O540" s="57">
        <v>13.19377253936142</v>
      </c>
      <c r="P540" s="57">
        <v>11.434602867446566</v>
      </c>
      <c r="Q540" s="57">
        <v>26.387545078722841</v>
      </c>
      <c r="R540" s="57">
        <v>30.785469258509984</v>
      </c>
      <c r="S540" s="57">
        <v>14.952942211276277</v>
      </c>
      <c r="T540" s="57">
        <v>11.434602867446566</v>
      </c>
      <c r="U540" s="57">
        <v>108.18893482276366</v>
      </c>
    </row>
    <row r="541" spans="1:21">
      <c r="A541" s="50" t="s">
        <v>1006</v>
      </c>
      <c r="B541" s="53" t="s">
        <v>405</v>
      </c>
      <c r="C541" s="51" t="s">
        <v>221</v>
      </c>
      <c r="D541" s="51" t="s">
        <v>292</v>
      </c>
      <c r="E541" s="53">
        <v>5</v>
      </c>
      <c r="F541" s="53">
        <v>5</v>
      </c>
      <c r="G541" s="53">
        <v>7</v>
      </c>
      <c r="H541" s="53">
        <v>18</v>
      </c>
      <c r="I541" s="53">
        <v>13</v>
      </c>
      <c r="J541" s="53">
        <v>5</v>
      </c>
      <c r="K541" s="53">
        <v>53</v>
      </c>
      <c r="L541" s="45">
        <v>113690</v>
      </c>
      <c r="M541" s="45">
        <v>58753</v>
      </c>
      <c r="N541" s="45">
        <v>54937</v>
      </c>
      <c r="O541" s="57">
        <v>4.3979241797871405</v>
      </c>
      <c r="P541" s="57">
        <v>4.3979241797871405</v>
      </c>
      <c r="Q541" s="57">
        <v>6.1570938517019966</v>
      </c>
      <c r="R541" s="57">
        <v>15.832527047233706</v>
      </c>
      <c r="S541" s="57">
        <v>11.434602867446566</v>
      </c>
      <c r="T541" s="57">
        <v>4.3979241797871405</v>
      </c>
      <c r="U541" s="57">
        <v>46.617996305743688</v>
      </c>
    </row>
    <row r="542" spans="1:21">
      <c r="A542" s="50" t="s">
        <v>1007</v>
      </c>
      <c r="B542" s="53" t="s">
        <v>405</v>
      </c>
      <c r="C542" s="51" t="s">
        <v>221</v>
      </c>
      <c r="D542" s="51" t="s">
        <v>201</v>
      </c>
      <c r="E542" s="53">
        <v>16</v>
      </c>
      <c r="F542" s="53">
        <v>5</v>
      </c>
      <c r="G542" s="53">
        <v>41</v>
      </c>
      <c r="H542" s="53">
        <v>27</v>
      </c>
      <c r="I542" s="53">
        <v>15</v>
      </c>
      <c r="J542" s="53">
        <v>10</v>
      </c>
      <c r="K542" s="53">
        <v>114</v>
      </c>
      <c r="L542" s="45">
        <v>113690</v>
      </c>
      <c r="M542" s="45">
        <v>58753</v>
      </c>
      <c r="N542" s="45">
        <v>54937</v>
      </c>
      <c r="O542" s="57">
        <v>14.073357375318849</v>
      </c>
      <c r="P542" s="57">
        <v>4.3979241797871405</v>
      </c>
      <c r="Q542" s="57">
        <v>36.062978274254554</v>
      </c>
      <c r="R542" s="57">
        <v>23.748790570850556</v>
      </c>
      <c r="S542" s="57">
        <v>13.19377253936142</v>
      </c>
      <c r="T542" s="57">
        <v>8.7958483595742809</v>
      </c>
      <c r="U542" s="57">
        <v>100.27267129914679</v>
      </c>
    </row>
    <row r="543" spans="1:21">
      <c r="A543" s="50" t="s">
        <v>1008</v>
      </c>
      <c r="B543" s="53" t="s">
        <v>405</v>
      </c>
      <c r="C543" s="53" t="s">
        <v>221</v>
      </c>
      <c r="D543" s="51" t="s">
        <v>150</v>
      </c>
      <c r="E543" s="53">
        <v>5</v>
      </c>
      <c r="F543" s="53">
        <v>0</v>
      </c>
      <c r="G543" s="53">
        <v>0</v>
      </c>
      <c r="H543" s="53">
        <v>5</v>
      </c>
      <c r="I543" s="53">
        <v>0</v>
      </c>
      <c r="J543" s="53">
        <v>0</v>
      </c>
      <c r="K543" s="53">
        <v>10</v>
      </c>
      <c r="L543" s="45">
        <v>113690</v>
      </c>
      <c r="M543" s="45">
        <v>58753</v>
      </c>
      <c r="N543" s="45">
        <v>54937</v>
      </c>
      <c r="O543" s="57">
        <v>4.3979241797871405</v>
      </c>
      <c r="P543" s="57" t="s">
        <v>297</v>
      </c>
      <c r="Q543" s="57" t="s">
        <v>297</v>
      </c>
      <c r="R543" s="57">
        <v>4.3979241797871405</v>
      </c>
      <c r="S543" s="57" t="s">
        <v>297</v>
      </c>
      <c r="T543" s="57" t="s">
        <v>297</v>
      </c>
      <c r="U543" s="57">
        <v>8.7958483595742809</v>
      </c>
    </row>
    <row r="544" spans="1:21">
      <c r="A544" s="50" t="s">
        <v>1009</v>
      </c>
      <c r="B544" s="53" t="s">
        <v>405</v>
      </c>
      <c r="C544" s="53" t="s">
        <v>221</v>
      </c>
      <c r="D544" s="51" t="s">
        <v>94</v>
      </c>
      <c r="E544" s="53">
        <v>10</v>
      </c>
      <c r="F544" s="53">
        <v>5</v>
      </c>
      <c r="G544" s="53">
        <v>17</v>
      </c>
      <c r="H544" s="53">
        <v>19</v>
      </c>
      <c r="I544" s="53">
        <v>11</v>
      </c>
      <c r="J544" s="53">
        <v>5</v>
      </c>
      <c r="K544" s="53">
        <v>67</v>
      </c>
      <c r="L544" s="45">
        <v>113690</v>
      </c>
      <c r="M544" s="45">
        <v>58753</v>
      </c>
      <c r="N544" s="45">
        <v>54937</v>
      </c>
      <c r="O544" s="57">
        <v>8.7958483595742809</v>
      </c>
      <c r="P544" s="57">
        <v>4.3979241797871405</v>
      </c>
      <c r="Q544" s="57">
        <v>14.952942211276277</v>
      </c>
      <c r="R544" s="57">
        <v>16.712111883191131</v>
      </c>
      <c r="S544" s="57">
        <v>9.6754331955317099</v>
      </c>
      <c r="T544" s="57">
        <v>4.3979241797871405</v>
      </c>
      <c r="U544" s="57">
        <v>58.932184009147683</v>
      </c>
    </row>
    <row r="545" spans="1:21">
      <c r="A545" s="50" t="s">
        <v>1010</v>
      </c>
      <c r="B545" s="53" t="s">
        <v>405</v>
      </c>
      <c r="C545" s="53" t="s">
        <v>221</v>
      </c>
      <c r="D545" s="51" t="s">
        <v>153</v>
      </c>
      <c r="E545" s="53">
        <v>0</v>
      </c>
      <c r="F545" s="53">
        <v>0</v>
      </c>
      <c r="G545" s="53">
        <v>5</v>
      </c>
      <c r="H545" s="53">
        <v>0</v>
      </c>
      <c r="I545" s="53">
        <v>0</v>
      </c>
      <c r="J545" s="53">
        <v>0</v>
      </c>
      <c r="K545" s="53">
        <v>5</v>
      </c>
      <c r="L545" s="45">
        <v>113690</v>
      </c>
      <c r="M545" s="45">
        <v>58753</v>
      </c>
      <c r="N545" s="45">
        <v>54937</v>
      </c>
      <c r="O545" s="57" t="s">
        <v>297</v>
      </c>
      <c r="P545" s="57" t="s">
        <v>297</v>
      </c>
      <c r="Q545" s="57">
        <v>4.3979241797871405</v>
      </c>
      <c r="R545" s="57" t="s">
        <v>297</v>
      </c>
      <c r="S545" s="57" t="s">
        <v>297</v>
      </c>
      <c r="T545" s="57" t="s">
        <v>297</v>
      </c>
      <c r="U545" s="57">
        <v>4.3979241797871405</v>
      </c>
    </row>
    <row r="546" spans="1:21">
      <c r="A546" s="50" t="s">
        <v>1011</v>
      </c>
      <c r="B546" s="53" t="s">
        <v>405</v>
      </c>
      <c r="C546" s="53" t="s">
        <v>221</v>
      </c>
      <c r="D546" s="51" t="s">
        <v>154</v>
      </c>
      <c r="E546" s="53">
        <v>61</v>
      </c>
      <c r="F546" s="53">
        <v>27</v>
      </c>
      <c r="G546" s="53">
        <v>41</v>
      </c>
      <c r="H546" s="53">
        <v>31</v>
      </c>
      <c r="I546" s="53">
        <v>15</v>
      </c>
      <c r="J546" s="53">
        <v>10</v>
      </c>
      <c r="K546" s="53">
        <v>185</v>
      </c>
      <c r="L546" s="45">
        <v>113690</v>
      </c>
      <c r="M546" s="45">
        <v>58753</v>
      </c>
      <c r="N546" s="45">
        <v>54937</v>
      </c>
      <c r="O546" s="57">
        <v>53.654674993403113</v>
      </c>
      <c r="P546" s="57">
        <v>23.748790570850556</v>
      </c>
      <c r="Q546" s="57">
        <v>36.062978274254554</v>
      </c>
      <c r="R546" s="57">
        <v>27.267129914680268</v>
      </c>
      <c r="S546" s="57">
        <v>13.19377253936142</v>
      </c>
      <c r="T546" s="57">
        <v>8.7958483595742809</v>
      </c>
      <c r="U546" s="57">
        <v>162.72319465212419</v>
      </c>
    </row>
    <row r="547" spans="1:21">
      <c r="A547" s="50" t="s">
        <v>1012</v>
      </c>
      <c r="B547" s="53" t="s">
        <v>405</v>
      </c>
      <c r="C547" s="53" t="s">
        <v>221</v>
      </c>
      <c r="D547" s="51" t="s">
        <v>98</v>
      </c>
      <c r="E547" s="53">
        <v>28</v>
      </c>
      <c r="F547" s="53">
        <v>30</v>
      </c>
      <c r="G547" s="53">
        <v>76</v>
      </c>
      <c r="H547" s="53">
        <v>82</v>
      </c>
      <c r="I547" s="53">
        <v>65</v>
      </c>
      <c r="J547" s="53">
        <v>43</v>
      </c>
      <c r="K547" s="53">
        <v>324</v>
      </c>
      <c r="L547" s="45">
        <v>113690</v>
      </c>
      <c r="M547" s="45">
        <v>58753</v>
      </c>
      <c r="N547" s="45">
        <v>54937</v>
      </c>
      <c r="O547" s="57">
        <v>24.628375406807987</v>
      </c>
      <c r="P547" s="57">
        <v>26.387545078722841</v>
      </c>
      <c r="Q547" s="57">
        <v>66.848447532764524</v>
      </c>
      <c r="R547" s="57">
        <v>72.125956548509109</v>
      </c>
      <c r="S547" s="57">
        <v>57.173014337232821</v>
      </c>
      <c r="T547" s="57">
        <v>37.822147946169409</v>
      </c>
      <c r="U547" s="57">
        <v>284.98548685020671</v>
      </c>
    </row>
    <row r="548" spans="1:21">
      <c r="A548" s="50" t="s">
        <v>1013</v>
      </c>
      <c r="B548" s="53" t="s">
        <v>405</v>
      </c>
      <c r="C548" s="53" t="s">
        <v>221</v>
      </c>
      <c r="D548" s="51" t="s">
        <v>301</v>
      </c>
      <c r="E548" s="53">
        <v>5</v>
      </c>
      <c r="F548" s="53">
        <v>10</v>
      </c>
      <c r="G548" s="53">
        <v>32</v>
      </c>
      <c r="H548" s="53">
        <v>10</v>
      </c>
      <c r="I548" s="53">
        <v>0</v>
      </c>
      <c r="J548" s="53">
        <v>0</v>
      </c>
      <c r="K548" s="53">
        <v>57</v>
      </c>
      <c r="L548" s="45">
        <v>113690</v>
      </c>
      <c r="M548" s="45">
        <v>58753</v>
      </c>
      <c r="N548" s="45">
        <v>54937</v>
      </c>
      <c r="O548" s="57">
        <v>4.3979241797871405</v>
      </c>
      <c r="P548" s="57">
        <v>8.7958483595742809</v>
      </c>
      <c r="Q548" s="57">
        <v>28.146714750637699</v>
      </c>
      <c r="R548" s="57">
        <v>8.7958483595742809</v>
      </c>
      <c r="S548" s="57" t="s">
        <v>297</v>
      </c>
      <c r="T548" s="57" t="s">
        <v>297</v>
      </c>
      <c r="U548" s="57">
        <v>50.136335649573397</v>
      </c>
    </row>
    <row r="549" spans="1:21">
      <c r="A549" s="50" t="s">
        <v>1014</v>
      </c>
      <c r="B549" s="53" t="s">
        <v>405</v>
      </c>
      <c r="C549" s="53" t="s">
        <v>221</v>
      </c>
      <c r="D549" s="51" t="s">
        <v>303</v>
      </c>
      <c r="E549" s="53">
        <v>23</v>
      </c>
      <c r="F549" s="53">
        <v>21</v>
      </c>
      <c r="G549" s="53">
        <v>47</v>
      </c>
      <c r="H549" s="53">
        <v>46</v>
      </c>
      <c r="I549" s="53">
        <v>33</v>
      </c>
      <c r="J549" s="53">
        <v>18</v>
      </c>
      <c r="K549" s="53">
        <v>188</v>
      </c>
      <c r="L549" s="45">
        <v>113690</v>
      </c>
      <c r="M549" s="45">
        <v>58753</v>
      </c>
      <c r="N549" s="45">
        <v>54937</v>
      </c>
      <c r="O549" s="57">
        <v>20.230451227020843</v>
      </c>
      <c r="P549" s="57">
        <v>18.471281555105989</v>
      </c>
      <c r="Q549" s="57">
        <v>41.340487289999118</v>
      </c>
      <c r="R549" s="57">
        <v>40.460902454041687</v>
      </c>
      <c r="S549" s="57">
        <v>29.02629958659513</v>
      </c>
      <c r="T549" s="57">
        <v>15.832527047233706</v>
      </c>
      <c r="U549" s="57">
        <v>165.36194915999647</v>
      </c>
    </row>
    <row r="550" spans="1:21">
      <c r="A550" s="50" t="s">
        <v>1015</v>
      </c>
      <c r="B550" s="53" t="s">
        <v>405</v>
      </c>
      <c r="C550" s="53" t="s">
        <v>221</v>
      </c>
      <c r="D550" s="51" t="s">
        <v>127</v>
      </c>
      <c r="E550" s="53">
        <v>14</v>
      </c>
      <c r="F550" s="53">
        <v>5</v>
      </c>
      <c r="G550" s="53">
        <v>13</v>
      </c>
      <c r="H550" s="53">
        <v>11</v>
      </c>
      <c r="I550" s="53">
        <v>0</v>
      </c>
      <c r="J550" s="53">
        <v>5</v>
      </c>
      <c r="K550" s="53">
        <v>48</v>
      </c>
      <c r="L550" s="45">
        <v>113690</v>
      </c>
      <c r="M550" s="45">
        <v>58753</v>
      </c>
      <c r="N550" s="45">
        <v>54937</v>
      </c>
      <c r="O550" s="57">
        <v>12.314187703403993</v>
      </c>
      <c r="P550" s="57">
        <v>4.3979241797871405</v>
      </c>
      <c r="Q550" s="57">
        <v>11.434602867446566</v>
      </c>
      <c r="R550" s="57">
        <v>9.6754331955317099</v>
      </c>
      <c r="S550" s="57" t="s">
        <v>297</v>
      </c>
      <c r="T550" s="57">
        <v>4.3979241797871405</v>
      </c>
      <c r="U550" s="57">
        <v>42.220072125956548</v>
      </c>
    </row>
    <row r="551" spans="1:21">
      <c r="A551" s="50" t="s">
        <v>1016</v>
      </c>
      <c r="B551" s="53" t="s">
        <v>405</v>
      </c>
      <c r="C551" s="53" t="s">
        <v>221</v>
      </c>
      <c r="D551" s="51" t="s">
        <v>131</v>
      </c>
      <c r="E551" s="53">
        <v>7</v>
      </c>
      <c r="F551" s="53">
        <v>10</v>
      </c>
      <c r="G551" s="53">
        <v>15</v>
      </c>
      <c r="H551" s="53">
        <v>23</v>
      </c>
      <c r="I551" s="53">
        <v>19</v>
      </c>
      <c r="J551" s="53">
        <v>15</v>
      </c>
      <c r="K551" s="53">
        <v>89</v>
      </c>
      <c r="L551" s="45">
        <v>113690</v>
      </c>
      <c r="M551" s="45">
        <v>58753</v>
      </c>
      <c r="N551" s="45">
        <v>54937</v>
      </c>
      <c r="O551" s="57">
        <v>11.914285227988358</v>
      </c>
      <c r="P551" s="57">
        <v>17.020407468554797</v>
      </c>
      <c r="Q551" s="57">
        <v>25.530611202832198</v>
      </c>
      <c r="R551" s="57">
        <v>39.146937177676037</v>
      </c>
      <c r="S551" s="57">
        <v>32.338774190254114</v>
      </c>
      <c r="T551" s="57">
        <v>25.530611202832198</v>
      </c>
      <c r="U551" s="57">
        <v>151.48162647013768</v>
      </c>
    </row>
    <row r="552" spans="1:21">
      <c r="A552" s="50" t="s">
        <v>1017</v>
      </c>
      <c r="B552" s="53" t="s">
        <v>405</v>
      </c>
      <c r="C552" s="53" t="s">
        <v>221</v>
      </c>
      <c r="D552" s="51" t="s">
        <v>160</v>
      </c>
      <c r="E552" s="53">
        <v>6</v>
      </c>
      <c r="F552" s="53">
        <v>5</v>
      </c>
      <c r="G552" s="53">
        <v>0</v>
      </c>
      <c r="H552" s="53">
        <v>0</v>
      </c>
      <c r="I552" s="53">
        <v>0</v>
      </c>
      <c r="J552" s="53">
        <v>0</v>
      </c>
      <c r="K552" s="53">
        <v>11</v>
      </c>
      <c r="L552" s="45">
        <v>113690</v>
      </c>
      <c r="M552" s="45">
        <v>58753</v>
      </c>
      <c r="N552" s="45">
        <v>54937</v>
      </c>
      <c r="O552" s="57">
        <v>5.2775090157445685</v>
      </c>
      <c r="P552" s="57">
        <v>4.3979241797871405</v>
      </c>
      <c r="Q552" s="57" t="s">
        <v>297</v>
      </c>
      <c r="R552" s="57" t="s">
        <v>297</v>
      </c>
      <c r="S552" s="57" t="s">
        <v>297</v>
      </c>
      <c r="T552" s="57" t="s">
        <v>297</v>
      </c>
      <c r="U552" s="57">
        <v>9.6754331955317099</v>
      </c>
    </row>
    <row r="553" spans="1:21">
      <c r="A553" s="50" t="s">
        <v>1018</v>
      </c>
      <c r="B553" s="53" t="s">
        <v>405</v>
      </c>
      <c r="C553" s="53" t="s">
        <v>221</v>
      </c>
      <c r="D553" s="51" t="s">
        <v>163</v>
      </c>
      <c r="E553" s="53">
        <v>94</v>
      </c>
      <c r="F553" s="53">
        <v>76</v>
      </c>
      <c r="G553" s="53">
        <v>261</v>
      </c>
      <c r="H553" s="53">
        <v>157</v>
      </c>
      <c r="I553" s="53">
        <v>54</v>
      </c>
      <c r="J553" s="53">
        <v>18</v>
      </c>
      <c r="K553" s="53">
        <v>660</v>
      </c>
      <c r="L553" s="45">
        <v>113690</v>
      </c>
      <c r="M553" s="45">
        <v>58753</v>
      </c>
      <c r="N553" s="45">
        <v>54937</v>
      </c>
      <c r="O553" s="57">
        <v>171.10508400531518</v>
      </c>
      <c r="P553" s="57">
        <v>138.34028068514846</v>
      </c>
      <c r="Q553" s="57">
        <v>475.08964814241767</v>
      </c>
      <c r="R553" s="57">
        <v>285.78189562589876</v>
      </c>
      <c r="S553" s="57">
        <v>98.294409960500218</v>
      </c>
      <c r="T553" s="57">
        <v>32.764803320166735</v>
      </c>
      <c r="U553" s="57">
        <v>1201.3761217394469</v>
      </c>
    </row>
    <row r="554" spans="1:21">
      <c r="A554" s="50" t="s">
        <v>1019</v>
      </c>
      <c r="B554" s="53" t="s">
        <v>405</v>
      </c>
      <c r="C554" s="53" t="s">
        <v>221</v>
      </c>
      <c r="D554" s="51" t="s">
        <v>141</v>
      </c>
      <c r="E554" s="53">
        <v>10</v>
      </c>
      <c r="F554" s="53">
        <v>0</v>
      </c>
      <c r="G554" s="53">
        <v>5</v>
      </c>
      <c r="H554" s="53">
        <v>10</v>
      </c>
      <c r="I554" s="53">
        <v>5</v>
      </c>
      <c r="J554" s="53">
        <v>5</v>
      </c>
      <c r="K554" s="53">
        <v>35</v>
      </c>
      <c r="L554" s="45">
        <v>113690</v>
      </c>
      <c r="M554" s="45">
        <v>58753</v>
      </c>
      <c r="N554" s="45">
        <v>54937</v>
      </c>
      <c r="O554" s="57">
        <v>8.7958483595742809</v>
      </c>
      <c r="P554" s="57" t="s">
        <v>297</v>
      </c>
      <c r="Q554" s="57">
        <v>4.3979241797871405</v>
      </c>
      <c r="R554" s="57">
        <v>8.7958483595742809</v>
      </c>
      <c r="S554" s="57">
        <v>4.3979241797871405</v>
      </c>
      <c r="T554" s="57">
        <v>4.3979241797871405</v>
      </c>
      <c r="U554" s="57">
        <v>30.785469258509984</v>
      </c>
    </row>
    <row r="555" spans="1:21">
      <c r="A555" s="50" t="s">
        <v>1020</v>
      </c>
      <c r="B555" s="53" t="s">
        <v>405</v>
      </c>
      <c r="C555" s="53" t="s">
        <v>221</v>
      </c>
      <c r="D555" s="51" t="s">
        <v>145</v>
      </c>
      <c r="E555" s="53">
        <v>13</v>
      </c>
      <c r="F555" s="53">
        <v>11</v>
      </c>
      <c r="G555" s="53">
        <v>32</v>
      </c>
      <c r="H555" s="53">
        <v>55</v>
      </c>
      <c r="I555" s="53">
        <v>36</v>
      </c>
      <c r="J555" s="53">
        <v>26</v>
      </c>
      <c r="K555" s="53">
        <v>173</v>
      </c>
      <c r="L555" s="45">
        <v>113690</v>
      </c>
      <c r="M555" s="45">
        <v>58753</v>
      </c>
      <c r="N555" s="45">
        <v>54937</v>
      </c>
      <c r="O555" s="57">
        <v>22.126529709121236</v>
      </c>
      <c r="P555" s="57">
        <v>18.722448215410278</v>
      </c>
      <c r="Q555" s="57">
        <v>54.46530389937535</v>
      </c>
      <c r="R555" s="57">
        <v>93.61224107705138</v>
      </c>
      <c r="S555" s="57">
        <v>61.273466886797273</v>
      </c>
      <c r="T555" s="57">
        <v>44.253059418242472</v>
      </c>
      <c r="U555" s="57">
        <v>294.45304920599801</v>
      </c>
    </row>
    <row r="556" spans="1:21">
      <c r="A556" s="50" t="s">
        <v>1021</v>
      </c>
      <c r="B556" s="53" t="s">
        <v>405</v>
      </c>
      <c r="C556" s="53" t="s">
        <v>227</v>
      </c>
      <c r="D556" s="51" t="s">
        <v>200</v>
      </c>
      <c r="E556" s="53">
        <v>28</v>
      </c>
      <c r="F556" s="53">
        <v>31</v>
      </c>
      <c r="G556" s="53">
        <v>49</v>
      </c>
      <c r="H556" s="53">
        <v>37</v>
      </c>
      <c r="I556" s="53">
        <v>56</v>
      </c>
      <c r="J556" s="53">
        <v>49</v>
      </c>
      <c r="K556" s="53">
        <v>250</v>
      </c>
      <c r="L556" s="45">
        <v>151100</v>
      </c>
      <c r="M556" s="45">
        <v>77919</v>
      </c>
      <c r="N556" s="45">
        <v>73181</v>
      </c>
      <c r="O556" s="57">
        <v>18.530774321641299</v>
      </c>
      <c r="P556" s="57">
        <v>20.516214427531434</v>
      </c>
      <c r="Q556" s="57">
        <v>32.428855062872266</v>
      </c>
      <c r="R556" s="57">
        <v>24.487094639311714</v>
      </c>
      <c r="S556" s="57">
        <v>37.061548643282599</v>
      </c>
      <c r="T556" s="57">
        <v>32.428855062872266</v>
      </c>
      <c r="U556" s="57">
        <v>165.4533421575116</v>
      </c>
    </row>
    <row r="557" spans="1:21">
      <c r="A557" s="50" t="s">
        <v>1022</v>
      </c>
      <c r="B557" s="53" t="s">
        <v>405</v>
      </c>
      <c r="C557" s="53" t="s">
        <v>227</v>
      </c>
      <c r="D557" s="51" t="s">
        <v>53</v>
      </c>
      <c r="E557" s="53">
        <v>114</v>
      </c>
      <c r="F557" s="53">
        <v>125</v>
      </c>
      <c r="G557" s="53">
        <v>337</v>
      </c>
      <c r="H557" s="53">
        <v>416</v>
      </c>
      <c r="I557" s="53">
        <v>265</v>
      </c>
      <c r="J557" s="53">
        <v>158</v>
      </c>
      <c r="K557" s="53">
        <v>1415</v>
      </c>
      <c r="L557" s="45">
        <v>151100</v>
      </c>
      <c r="M557" s="45">
        <v>77919</v>
      </c>
      <c r="N557" s="45">
        <v>73181</v>
      </c>
      <c r="O557" s="57">
        <v>146.30577907827359</v>
      </c>
      <c r="P557" s="57">
        <v>160.4230033753</v>
      </c>
      <c r="Q557" s="57">
        <v>432.50041709980877</v>
      </c>
      <c r="R557" s="57">
        <v>533.8877552329983</v>
      </c>
      <c r="S557" s="57">
        <v>340.09676715563597</v>
      </c>
      <c r="T557" s="57">
        <v>202.7746762663792</v>
      </c>
      <c r="U557" s="57">
        <v>1815.9883982083957</v>
      </c>
    </row>
    <row r="558" spans="1:21">
      <c r="A558" s="50" t="s">
        <v>1023</v>
      </c>
      <c r="B558" s="53" t="s">
        <v>405</v>
      </c>
      <c r="C558" s="53" t="s">
        <v>227</v>
      </c>
      <c r="D558" s="51" t="s">
        <v>59</v>
      </c>
      <c r="E558" s="53">
        <v>18</v>
      </c>
      <c r="F558" s="53">
        <v>19</v>
      </c>
      <c r="G558" s="53">
        <v>27</v>
      </c>
      <c r="H558" s="53">
        <v>51</v>
      </c>
      <c r="I558" s="53">
        <v>18</v>
      </c>
      <c r="J558" s="53">
        <v>12</v>
      </c>
      <c r="K558" s="53">
        <v>145</v>
      </c>
      <c r="L558" s="45">
        <v>151100</v>
      </c>
      <c r="M558" s="45">
        <v>77919</v>
      </c>
      <c r="N558" s="45">
        <v>73181</v>
      </c>
      <c r="O558" s="57">
        <v>11.912640635340834</v>
      </c>
      <c r="P558" s="57">
        <v>12.574454003970882</v>
      </c>
      <c r="Q558" s="57">
        <v>17.86896095301125</v>
      </c>
      <c r="R558" s="57">
        <v>33.752481800132365</v>
      </c>
      <c r="S558" s="57">
        <v>11.912640635340834</v>
      </c>
      <c r="T558" s="57">
        <v>7.9417604235605559</v>
      </c>
      <c r="U558" s="57">
        <v>95.96293845135672</v>
      </c>
    </row>
    <row r="559" spans="1:21">
      <c r="A559" s="50" t="s">
        <v>1024</v>
      </c>
      <c r="B559" s="53" t="s">
        <v>405</v>
      </c>
      <c r="C559" s="51" t="s">
        <v>227</v>
      </c>
      <c r="D559" s="51" t="s">
        <v>68</v>
      </c>
      <c r="E559" s="53">
        <v>5</v>
      </c>
      <c r="F559" s="53">
        <v>0</v>
      </c>
      <c r="G559" s="53">
        <v>13</v>
      </c>
      <c r="H559" s="53">
        <v>31</v>
      </c>
      <c r="I559" s="53">
        <v>22</v>
      </c>
      <c r="J559" s="53">
        <v>27</v>
      </c>
      <c r="K559" s="53">
        <v>98</v>
      </c>
      <c r="L559" s="45">
        <v>151100</v>
      </c>
      <c r="M559" s="45">
        <v>77919</v>
      </c>
      <c r="N559" s="45">
        <v>73181</v>
      </c>
      <c r="O559" s="57">
        <v>6.416920135012</v>
      </c>
      <c r="P559" s="57" t="s">
        <v>297</v>
      </c>
      <c r="Q559" s="57">
        <v>16.683992351031197</v>
      </c>
      <c r="R559" s="57">
        <v>39.7849048370744</v>
      </c>
      <c r="S559" s="57">
        <v>28.234448594052797</v>
      </c>
      <c r="T559" s="57">
        <v>34.651368729064799</v>
      </c>
      <c r="U559" s="57">
        <v>125.7716346462352</v>
      </c>
    </row>
    <row r="560" spans="1:21">
      <c r="A560" s="50" t="s">
        <v>1025</v>
      </c>
      <c r="B560" s="53" t="s">
        <v>405</v>
      </c>
      <c r="C560" s="51" t="s">
        <v>227</v>
      </c>
      <c r="D560" s="51" t="s">
        <v>63</v>
      </c>
      <c r="E560" s="53">
        <v>144</v>
      </c>
      <c r="F560" s="53">
        <v>101</v>
      </c>
      <c r="G560" s="53">
        <v>210</v>
      </c>
      <c r="H560" s="53">
        <v>208</v>
      </c>
      <c r="I560" s="53">
        <v>125</v>
      </c>
      <c r="J560" s="53">
        <v>84</v>
      </c>
      <c r="K560" s="53">
        <v>872</v>
      </c>
      <c r="L560" s="45">
        <v>151100</v>
      </c>
      <c r="M560" s="45">
        <v>77919</v>
      </c>
      <c r="N560" s="45">
        <v>73181</v>
      </c>
      <c r="O560" s="57">
        <v>95.301125082726671</v>
      </c>
      <c r="P560" s="57">
        <v>66.843150231634681</v>
      </c>
      <c r="Q560" s="57">
        <v>138.98080741230973</v>
      </c>
      <c r="R560" s="57">
        <v>137.65718067504963</v>
      </c>
      <c r="S560" s="57">
        <v>82.7266710787558</v>
      </c>
      <c r="T560" s="57">
        <v>55.592322964923888</v>
      </c>
      <c r="U560" s="57">
        <v>577.10125744540039</v>
      </c>
    </row>
    <row r="561" spans="1:21">
      <c r="A561" s="50" t="s">
        <v>1026</v>
      </c>
      <c r="B561" s="53" t="s">
        <v>405</v>
      </c>
      <c r="C561" s="51" t="s">
        <v>227</v>
      </c>
      <c r="D561" s="51" t="s">
        <v>311</v>
      </c>
      <c r="E561" s="53">
        <v>22</v>
      </c>
      <c r="F561" s="53">
        <v>21</v>
      </c>
      <c r="G561" s="53">
        <v>45</v>
      </c>
      <c r="H561" s="53">
        <v>82</v>
      </c>
      <c r="I561" s="53">
        <v>46</v>
      </c>
      <c r="J561" s="53">
        <v>17</v>
      </c>
      <c r="K561" s="53">
        <v>233</v>
      </c>
      <c r="L561" s="45">
        <v>151100</v>
      </c>
      <c r="M561" s="45">
        <v>77919</v>
      </c>
      <c r="N561" s="45">
        <v>73181</v>
      </c>
      <c r="O561" s="57">
        <v>14.559894109861018</v>
      </c>
      <c r="P561" s="57">
        <v>13.898080741230972</v>
      </c>
      <c r="Q561" s="57">
        <v>29.781601588352085</v>
      </c>
      <c r="R561" s="57">
        <v>54.268696227663796</v>
      </c>
      <c r="S561" s="57">
        <v>30.443414956982128</v>
      </c>
      <c r="T561" s="57">
        <v>11.250827266710788</v>
      </c>
      <c r="U561" s="57">
        <v>154.20251489080078</v>
      </c>
    </row>
    <row r="562" spans="1:21">
      <c r="A562" s="50" t="s">
        <v>1027</v>
      </c>
      <c r="B562" s="53" t="s">
        <v>405</v>
      </c>
      <c r="C562" s="51" t="s">
        <v>227</v>
      </c>
      <c r="D562" s="51" t="s">
        <v>292</v>
      </c>
      <c r="E562" s="53">
        <v>0</v>
      </c>
      <c r="F562" s="53">
        <v>5</v>
      </c>
      <c r="G562" s="53">
        <v>13</v>
      </c>
      <c r="H562" s="53">
        <v>16</v>
      </c>
      <c r="I562" s="53">
        <v>16</v>
      </c>
      <c r="J562" s="53">
        <v>10</v>
      </c>
      <c r="K562" s="53">
        <v>60</v>
      </c>
      <c r="L562" s="45">
        <v>151100</v>
      </c>
      <c r="M562" s="45">
        <v>77919</v>
      </c>
      <c r="N562" s="45">
        <v>73181</v>
      </c>
      <c r="O562" s="57" t="s">
        <v>297</v>
      </c>
      <c r="P562" s="57">
        <v>3.3090668431502319</v>
      </c>
      <c r="Q562" s="57">
        <v>8.6035737921906019</v>
      </c>
      <c r="R562" s="57">
        <v>10.589013898080742</v>
      </c>
      <c r="S562" s="57">
        <v>10.589013898080742</v>
      </c>
      <c r="T562" s="57">
        <v>6.6181336863004638</v>
      </c>
      <c r="U562" s="57">
        <v>39.708802117802776</v>
      </c>
    </row>
    <row r="563" spans="1:21">
      <c r="A563" s="50" t="s">
        <v>1028</v>
      </c>
      <c r="B563" s="53" t="s">
        <v>405</v>
      </c>
      <c r="C563" s="51" t="s">
        <v>227</v>
      </c>
      <c r="D563" s="51" t="s">
        <v>201</v>
      </c>
      <c r="E563" s="53">
        <v>22</v>
      </c>
      <c r="F563" s="53">
        <v>19</v>
      </c>
      <c r="G563" s="53">
        <v>37</v>
      </c>
      <c r="H563" s="53">
        <v>36</v>
      </c>
      <c r="I563" s="53">
        <v>25</v>
      </c>
      <c r="J563" s="53">
        <v>11</v>
      </c>
      <c r="K563" s="53">
        <v>150</v>
      </c>
      <c r="L563" s="45">
        <v>151100</v>
      </c>
      <c r="M563" s="45">
        <v>77919</v>
      </c>
      <c r="N563" s="45">
        <v>73181</v>
      </c>
      <c r="O563" s="57">
        <v>14.559894109861018</v>
      </c>
      <c r="P563" s="57">
        <v>12.574454003970882</v>
      </c>
      <c r="Q563" s="57">
        <v>24.487094639311714</v>
      </c>
      <c r="R563" s="57">
        <v>23.825281270681668</v>
      </c>
      <c r="S563" s="57">
        <v>16.545334215751158</v>
      </c>
      <c r="T563" s="57">
        <v>7.279947054930509</v>
      </c>
      <c r="U563" s="57">
        <v>99.27200529450694</v>
      </c>
    </row>
    <row r="564" spans="1:21">
      <c r="A564" s="50" t="s">
        <v>1029</v>
      </c>
      <c r="B564" s="53" t="s">
        <v>405</v>
      </c>
      <c r="C564" s="51" t="s">
        <v>227</v>
      </c>
      <c r="D564" s="51" t="s">
        <v>150</v>
      </c>
      <c r="E564" s="53">
        <v>0</v>
      </c>
      <c r="F564" s="53">
        <v>0</v>
      </c>
      <c r="G564" s="53">
        <v>0</v>
      </c>
      <c r="H564" s="53">
        <v>5</v>
      </c>
      <c r="I564" s="53">
        <v>0</v>
      </c>
      <c r="J564" s="53">
        <v>0</v>
      </c>
      <c r="K564" s="53">
        <v>5</v>
      </c>
      <c r="L564" s="45">
        <v>151100</v>
      </c>
      <c r="M564" s="45">
        <v>77919</v>
      </c>
      <c r="N564" s="45">
        <v>73181</v>
      </c>
      <c r="O564" s="57" t="s">
        <v>297</v>
      </c>
      <c r="P564" s="57" t="s">
        <v>297</v>
      </c>
      <c r="Q564" s="57" t="s">
        <v>297</v>
      </c>
      <c r="R564" s="57">
        <v>3.3090668431502319</v>
      </c>
      <c r="S564" s="57" t="s">
        <v>297</v>
      </c>
      <c r="T564" s="57" t="s">
        <v>297</v>
      </c>
      <c r="U564" s="57">
        <v>3.3090668431502319</v>
      </c>
    </row>
    <row r="565" spans="1:21">
      <c r="A565" s="50" t="s">
        <v>1030</v>
      </c>
      <c r="B565" s="53" t="s">
        <v>405</v>
      </c>
      <c r="C565" s="51" t="s">
        <v>227</v>
      </c>
      <c r="D565" s="51" t="s">
        <v>94</v>
      </c>
      <c r="E565" s="53">
        <v>11</v>
      </c>
      <c r="F565" s="53">
        <v>11</v>
      </c>
      <c r="G565" s="53">
        <v>27</v>
      </c>
      <c r="H565" s="53">
        <v>48</v>
      </c>
      <c r="I565" s="53">
        <v>14</v>
      </c>
      <c r="J565" s="53">
        <v>10</v>
      </c>
      <c r="K565" s="53">
        <v>121</v>
      </c>
      <c r="L565" s="45">
        <v>151100</v>
      </c>
      <c r="M565" s="45">
        <v>77919</v>
      </c>
      <c r="N565" s="45">
        <v>73181</v>
      </c>
      <c r="O565" s="57">
        <v>7.279947054930509</v>
      </c>
      <c r="P565" s="57">
        <v>7.279947054930509</v>
      </c>
      <c r="Q565" s="57">
        <v>17.86896095301125</v>
      </c>
      <c r="R565" s="57">
        <v>31.767041694242224</v>
      </c>
      <c r="S565" s="57">
        <v>9.2653871608206497</v>
      </c>
      <c r="T565" s="57">
        <v>6.6181336863004638</v>
      </c>
      <c r="U565" s="57">
        <v>80.079417604235601</v>
      </c>
    </row>
    <row r="566" spans="1:21">
      <c r="A566" s="50" t="s">
        <v>1031</v>
      </c>
      <c r="B566" s="53" t="s">
        <v>405</v>
      </c>
      <c r="C566" s="51" t="s">
        <v>227</v>
      </c>
      <c r="D566" s="51" t="s">
        <v>153</v>
      </c>
      <c r="E566" s="53">
        <v>8</v>
      </c>
      <c r="F566" s="53">
        <v>0</v>
      </c>
      <c r="G566" s="53">
        <v>10</v>
      </c>
      <c r="H566" s="53">
        <v>0</v>
      </c>
      <c r="I566" s="53">
        <v>0</v>
      </c>
      <c r="J566" s="53">
        <v>0</v>
      </c>
      <c r="K566" s="53">
        <v>18</v>
      </c>
      <c r="L566" s="45">
        <v>151100</v>
      </c>
      <c r="M566" s="45">
        <v>77919</v>
      </c>
      <c r="N566" s="45">
        <v>73181</v>
      </c>
      <c r="O566" s="57">
        <v>5.2945069490403709</v>
      </c>
      <c r="P566" s="57" t="s">
        <v>297</v>
      </c>
      <c r="Q566" s="57">
        <v>6.6181336863004638</v>
      </c>
      <c r="R566" s="57" t="s">
        <v>297</v>
      </c>
      <c r="S566" s="57" t="s">
        <v>297</v>
      </c>
      <c r="T566" s="57" t="s">
        <v>297</v>
      </c>
      <c r="U566" s="57">
        <v>11.912640635340834</v>
      </c>
    </row>
    <row r="567" spans="1:21">
      <c r="A567" s="50" t="s">
        <v>1032</v>
      </c>
      <c r="B567" s="53" t="s">
        <v>405</v>
      </c>
      <c r="C567" s="51" t="s">
        <v>227</v>
      </c>
      <c r="D567" s="51" t="s">
        <v>154</v>
      </c>
      <c r="E567" s="53">
        <v>85</v>
      </c>
      <c r="F567" s="53">
        <v>36</v>
      </c>
      <c r="G567" s="53">
        <v>50</v>
      </c>
      <c r="H567" s="53">
        <v>26</v>
      </c>
      <c r="I567" s="53">
        <v>22</v>
      </c>
      <c r="J567" s="53">
        <v>6</v>
      </c>
      <c r="K567" s="53">
        <v>225</v>
      </c>
      <c r="L567" s="45">
        <v>151100</v>
      </c>
      <c r="M567" s="45">
        <v>77919</v>
      </c>
      <c r="N567" s="45">
        <v>73181</v>
      </c>
      <c r="O567" s="57">
        <v>56.254136333553937</v>
      </c>
      <c r="P567" s="57">
        <v>23.825281270681668</v>
      </c>
      <c r="Q567" s="57">
        <v>33.090668431502316</v>
      </c>
      <c r="R567" s="57">
        <v>17.207147584381204</v>
      </c>
      <c r="S567" s="57">
        <v>14.559894109861018</v>
      </c>
      <c r="T567" s="57">
        <v>3.9708802117802779</v>
      </c>
      <c r="U567" s="57">
        <v>148.90800794176042</v>
      </c>
    </row>
    <row r="568" spans="1:21">
      <c r="A568" s="50" t="s">
        <v>1033</v>
      </c>
      <c r="B568" s="53" t="s">
        <v>405</v>
      </c>
      <c r="C568" s="53" t="s">
        <v>227</v>
      </c>
      <c r="D568" s="51" t="s">
        <v>98</v>
      </c>
      <c r="E568" s="53">
        <v>35</v>
      </c>
      <c r="F568" s="53">
        <v>29</v>
      </c>
      <c r="G568" s="53">
        <v>89</v>
      </c>
      <c r="H568" s="53">
        <v>89</v>
      </c>
      <c r="I568" s="53">
        <v>82</v>
      </c>
      <c r="J568" s="53">
        <v>62</v>
      </c>
      <c r="K568" s="53">
        <v>386</v>
      </c>
      <c r="L568" s="45">
        <v>151100</v>
      </c>
      <c r="M568" s="45">
        <v>77919</v>
      </c>
      <c r="N568" s="45">
        <v>73181</v>
      </c>
      <c r="O568" s="57">
        <v>23.163467902051622</v>
      </c>
      <c r="P568" s="57">
        <v>19.192587690271342</v>
      </c>
      <c r="Q568" s="57">
        <v>58.901389808074128</v>
      </c>
      <c r="R568" s="57">
        <v>58.901389808074128</v>
      </c>
      <c r="S568" s="57">
        <v>54.268696227663796</v>
      </c>
      <c r="T568" s="57">
        <v>41.032428855062868</v>
      </c>
      <c r="U568" s="57">
        <v>255.45996029119789</v>
      </c>
    </row>
    <row r="569" spans="1:21">
      <c r="A569" s="50" t="s">
        <v>1034</v>
      </c>
      <c r="B569" s="53" t="s">
        <v>405</v>
      </c>
      <c r="C569" s="53" t="s">
        <v>227</v>
      </c>
      <c r="D569" s="51" t="s">
        <v>301</v>
      </c>
      <c r="E569" s="53">
        <v>11</v>
      </c>
      <c r="F569" s="53">
        <v>8</v>
      </c>
      <c r="G569" s="53">
        <v>25</v>
      </c>
      <c r="H569" s="53">
        <v>13</v>
      </c>
      <c r="I569" s="53">
        <v>0</v>
      </c>
      <c r="J569" s="53">
        <v>0</v>
      </c>
      <c r="K569" s="53">
        <v>57</v>
      </c>
      <c r="L569" s="45">
        <v>151100</v>
      </c>
      <c r="M569" s="45">
        <v>77919</v>
      </c>
      <c r="N569" s="45">
        <v>73181</v>
      </c>
      <c r="O569" s="57">
        <v>7.279947054930509</v>
      </c>
      <c r="P569" s="57">
        <v>5.2945069490403709</v>
      </c>
      <c r="Q569" s="57">
        <v>16.545334215751158</v>
      </c>
      <c r="R569" s="57">
        <v>8.6035737921906019</v>
      </c>
      <c r="S569" s="57" t="s">
        <v>297</v>
      </c>
      <c r="T569" s="57" t="s">
        <v>297</v>
      </c>
      <c r="U569" s="57">
        <v>37.723362011912641</v>
      </c>
    </row>
    <row r="570" spans="1:21">
      <c r="A570" s="50" t="s">
        <v>1035</v>
      </c>
      <c r="B570" s="53" t="s">
        <v>405</v>
      </c>
      <c r="C570" s="53" t="s">
        <v>227</v>
      </c>
      <c r="D570" s="51" t="s">
        <v>303</v>
      </c>
      <c r="E570" s="53">
        <v>24</v>
      </c>
      <c r="F570" s="53">
        <v>19</v>
      </c>
      <c r="G570" s="53">
        <v>58</v>
      </c>
      <c r="H570" s="53">
        <v>73</v>
      </c>
      <c r="I570" s="53">
        <v>31</v>
      </c>
      <c r="J570" s="53">
        <v>21</v>
      </c>
      <c r="K570" s="53">
        <v>226</v>
      </c>
      <c r="L570" s="45">
        <v>151100</v>
      </c>
      <c r="M570" s="45">
        <v>77919</v>
      </c>
      <c r="N570" s="45">
        <v>73181</v>
      </c>
      <c r="O570" s="57">
        <v>15.883520847121112</v>
      </c>
      <c r="P570" s="57">
        <v>12.574454003970882</v>
      </c>
      <c r="Q570" s="57">
        <v>38.385175380542684</v>
      </c>
      <c r="R570" s="57">
        <v>48.312375909993378</v>
      </c>
      <c r="S570" s="57">
        <v>20.516214427531434</v>
      </c>
      <c r="T570" s="57">
        <v>13.898080741230972</v>
      </c>
      <c r="U570" s="57">
        <v>149.56982131039047</v>
      </c>
    </row>
    <row r="571" spans="1:21">
      <c r="A571" s="50" t="s">
        <v>1036</v>
      </c>
      <c r="B571" s="53" t="s">
        <v>405</v>
      </c>
      <c r="C571" s="53" t="s">
        <v>227</v>
      </c>
      <c r="D571" s="51" t="s">
        <v>127</v>
      </c>
      <c r="E571" s="53">
        <v>16</v>
      </c>
      <c r="F571" s="53">
        <v>5</v>
      </c>
      <c r="G571" s="53">
        <v>14</v>
      </c>
      <c r="H571" s="53">
        <v>13</v>
      </c>
      <c r="I571" s="53">
        <v>0</v>
      </c>
      <c r="J571" s="53">
        <v>0</v>
      </c>
      <c r="K571" s="53">
        <v>48</v>
      </c>
      <c r="L571" s="45">
        <v>151100</v>
      </c>
      <c r="M571" s="45">
        <v>77919</v>
      </c>
      <c r="N571" s="45">
        <v>73181</v>
      </c>
      <c r="O571" s="57">
        <v>10.589013898080742</v>
      </c>
      <c r="P571" s="57">
        <v>3.3090668431502319</v>
      </c>
      <c r="Q571" s="57">
        <v>9.2653871608206497</v>
      </c>
      <c r="R571" s="57">
        <v>8.6035737921906019</v>
      </c>
      <c r="S571" s="57" t="s">
        <v>297</v>
      </c>
      <c r="T571" s="57" t="s">
        <v>297</v>
      </c>
      <c r="U571" s="57">
        <v>31.767041694242224</v>
      </c>
    </row>
    <row r="572" spans="1:21">
      <c r="A572" s="50" t="s">
        <v>1037</v>
      </c>
      <c r="B572" s="53" t="s">
        <v>405</v>
      </c>
      <c r="C572" s="53" t="s">
        <v>227</v>
      </c>
      <c r="D572" s="51" t="s">
        <v>131</v>
      </c>
      <c r="E572" s="53">
        <v>18</v>
      </c>
      <c r="F572" s="53">
        <v>12</v>
      </c>
      <c r="G572" s="53">
        <v>20</v>
      </c>
      <c r="H572" s="53">
        <v>34</v>
      </c>
      <c r="I572" s="53">
        <v>18</v>
      </c>
      <c r="J572" s="53">
        <v>15</v>
      </c>
      <c r="K572" s="53">
        <v>117</v>
      </c>
      <c r="L572" s="45">
        <v>151100</v>
      </c>
      <c r="M572" s="45">
        <v>77919</v>
      </c>
      <c r="N572" s="45">
        <v>73181</v>
      </c>
      <c r="O572" s="57">
        <v>23.1009124860432</v>
      </c>
      <c r="P572" s="57">
        <v>15.4006083240288</v>
      </c>
      <c r="Q572" s="57">
        <v>25.667680540048</v>
      </c>
      <c r="R572" s="57">
        <v>43.635056918081595</v>
      </c>
      <c r="S572" s="57">
        <v>23.1009124860432</v>
      </c>
      <c r="T572" s="57">
        <v>19.250760405035997</v>
      </c>
      <c r="U572" s="57">
        <v>150.15593115928078</v>
      </c>
    </row>
    <row r="573" spans="1:21">
      <c r="A573" s="50" t="s">
        <v>1038</v>
      </c>
      <c r="B573" s="53" t="s">
        <v>405</v>
      </c>
      <c r="C573" s="53" t="s">
        <v>227</v>
      </c>
      <c r="D573" s="51" t="s">
        <v>160</v>
      </c>
      <c r="E573" s="53">
        <v>6</v>
      </c>
      <c r="F573" s="53">
        <v>0</v>
      </c>
      <c r="G573" s="53">
        <v>0</v>
      </c>
      <c r="H573" s="53">
        <v>0</v>
      </c>
      <c r="I573" s="53">
        <v>0</v>
      </c>
      <c r="J573" s="53">
        <v>0</v>
      </c>
      <c r="K573" s="53">
        <v>6</v>
      </c>
      <c r="L573" s="45">
        <v>151100</v>
      </c>
      <c r="M573" s="45">
        <v>77919</v>
      </c>
      <c r="N573" s="45">
        <v>73181</v>
      </c>
      <c r="O573" s="57">
        <v>3.9708802117802779</v>
      </c>
      <c r="P573" s="57" t="s">
        <v>297</v>
      </c>
      <c r="Q573" s="57" t="s">
        <v>297</v>
      </c>
      <c r="R573" s="57" t="s">
        <v>297</v>
      </c>
      <c r="S573" s="57" t="s">
        <v>297</v>
      </c>
      <c r="T573" s="57" t="s">
        <v>297</v>
      </c>
      <c r="U573" s="57">
        <v>3.9708802117802779</v>
      </c>
    </row>
    <row r="574" spans="1:21">
      <c r="A574" s="50" t="s">
        <v>1039</v>
      </c>
      <c r="B574" s="53" t="s">
        <v>405</v>
      </c>
      <c r="C574" s="53" t="s">
        <v>227</v>
      </c>
      <c r="D574" s="51" t="s">
        <v>163</v>
      </c>
      <c r="E574" s="53">
        <v>96</v>
      </c>
      <c r="F574" s="53">
        <v>104</v>
      </c>
      <c r="G574" s="53">
        <v>197</v>
      </c>
      <c r="H574" s="53">
        <v>188</v>
      </c>
      <c r="I574" s="53">
        <v>60</v>
      </c>
      <c r="J574" s="53">
        <v>20</v>
      </c>
      <c r="K574" s="53">
        <v>665</v>
      </c>
      <c r="L574" s="45">
        <v>151100</v>
      </c>
      <c r="M574" s="45">
        <v>77919</v>
      </c>
      <c r="N574" s="45">
        <v>73181</v>
      </c>
      <c r="O574" s="57">
        <v>131.18159085008404</v>
      </c>
      <c r="P574" s="57">
        <v>142.11339008759103</v>
      </c>
      <c r="Q574" s="57">
        <v>269.19555622360997</v>
      </c>
      <c r="R574" s="57">
        <v>256.89728208141457</v>
      </c>
      <c r="S574" s="57">
        <v>81.988494281302522</v>
      </c>
      <c r="T574" s="57">
        <v>27.329498093767508</v>
      </c>
      <c r="U574" s="57">
        <v>908.70581161776965</v>
      </c>
    </row>
    <row r="575" spans="1:21">
      <c r="A575" s="50" t="s">
        <v>1040</v>
      </c>
      <c r="B575" s="53" t="s">
        <v>405</v>
      </c>
      <c r="C575" s="53" t="s">
        <v>227</v>
      </c>
      <c r="D575" s="51" t="s">
        <v>141</v>
      </c>
      <c r="E575" s="53">
        <v>10</v>
      </c>
      <c r="F575" s="53">
        <v>10</v>
      </c>
      <c r="G575" s="53">
        <v>13</v>
      </c>
      <c r="H575" s="53">
        <v>16</v>
      </c>
      <c r="I575" s="53">
        <v>10</v>
      </c>
      <c r="J575" s="53">
        <v>5</v>
      </c>
      <c r="K575" s="53">
        <v>64</v>
      </c>
      <c r="L575" s="45">
        <v>151100</v>
      </c>
      <c r="M575" s="45">
        <v>77919</v>
      </c>
      <c r="N575" s="45">
        <v>73181</v>
      </c>
      <c r="O575" s="57">
        <v>6.6181336863004638</v>
      </c>
      <c r="P575" s="57">
        <v>6.6181336863004638</v>
      </c>
      <c r="Q575" s="57">
        <v>8.6035737921906019</v>
      </c>
      <c r="R575" s="57">
        <v>10.589013898080742</v>
      </c>
      <c r="S575" s="57">
        <v>6.6181336863004638</v>
      </c>
      <c r="T575" s="57">
        <v>3.3090668431502319</v>
      </c>
      <c r="U575" s="57">
        <v>42.356055592322967</v>
      </c>
    </row>
    <row r="576" spans="1:21">
      <c r="A576" s="50" t="s">
        <v>1041</v>
      </c>
      <c r="B576" s="53" t="s">
        <v>405</v>
      </c>
      <c r="C576" s="53" t="s">
        <v>227</v>
      </c>
      <c r="D576" s="51" t="s">
        <v>145</v>
      </c>
      <c r="E576" s="53">
        <v>29</v>
      </c>
      <c r="F576" s="53">
        <v>14</v>
      </c>
      <c r="G576" s="53">
        <v>36</v>
      </c>
      <c r="H576" s="53">
        <v>62</v>
      </c>
      <c r="I576" s="53">
        <v>47</v>
      </c>
      <c r="J576" s="53">
        <v>30</v>
      </c>
      <c r="K576" s="53">
        <v>218</v>
      </c>
      <c r="L576" s="45">
        <v>151100</v>
      </c>
      <c r="M576" s="45">
        <v>77919</v>
      </c>
      <c r="N576" s="45">
        <v>73181</v>
      </c>
      <c r="O576" s="57">
        <v>37.218136783069596</v>
      </c>
      <c r="P576" s="57">
        <v>17.967376378033599</v>
      </c>
      <c r="Q576" s="57">
        <v>46.201824972086399</v>
      </c>
      <c r="R576" s="57">
        <v>79.5698096741488</v>
      </c>
      <c r="S576" s="57">
        <v>60.319049269112803</v>
      </c>
      <c r="T576" s="57">
        <v>38.501520810071995</v>
      </c>
      <c r="U576" s="57">
        <v>279.77771788652319</v>
      </c>
    </row>
    <row r="577" spans="1:21">
      <c r="A577" s="50" t="s">
        <v>1042</v>
      </c>
      <c r="B577" s="53" t="s">
        <v>405</v>
      </c>
      <c r="C577" s="53" t="s">
        <v>231</v>
      </c>
      <c r="D577" s="51" t="s">
        <v>200</v>
      </c>
      <c r="E577" s="53">
        <v>41</v>
      </c>
      <c r="F577" s="53">
        <v>16</v>
      </c>
      <c r="G577" s="53">
        <v>47</v>
      </c>
      <c r="H577" s="53">
        <v>72</v>
      </c>
      <c r="I577" s="53">
        <v>59</v>
      </c>
      <c r="J577" s="53">
        <v>65</v>
      </c>
      <c r="K577" s="53">
        <v>300</v>
      </c>
      <c r="L577" s="45">
        <v>362610</v>
      </c>
      <c r="M577" s="45">
        <v>187412</v>
      </c>
      <c r="N577" s="45">
        <v>175198</v>
      </c>
      <c r="O577" s="57">
        <v>11.306913764099169</v>
      </c>
      <c r="P577" s="57">
        <v>4.4124541518435789</v>
      </c>
      <c r="Q577" s="57">
        <v>12.961584071040512</v>
      </c>
      <c r="R577" s="57">
        <v>19.856043683296104</v>
      </c>
      <c r="S577" s="57">
        <v>16.270924684923195</v>
      </c>
      <c r="T577" s="57">
        <v>17.925594991864539</v>
      </c>
      <c r="U577" s="57">
        <v>82.733515347067097</v>
      </c>
    </row>
    <row r="578" spans="1:21">
      <c r="A578" s="50" t="s">
        <v>1043</v>
      </c>
      <c r="B578" s="53" t="s">
        <v>405</v>
      </c>
      <c r="C578" s="53" t="s">
        <v>231</v>
      </c>
      <c r="D578" s="51" t="s">
        <v>53</v>
      </c>
      <c r="E578" s="53">
        <v>266</v>
      </c>
      <c r="F578" s="53">
        <v>295</v>
      </c>
      <c r="G578" s="53">
        <v>682</v>
      </c>
      <c r="H578" s="53">
        <v>728</v>
      </c>
      <c r="I578" s="53">
        <v>577</v>
      </c>
      <c r="J578" s="53">
        <v>400</v>
      </c>
      <c r="K578" s="53">
        <v>2948</v>
      </c>
      <c r="L578" s="45">
        <v>362610</v>
      </c>
      <c r="M578" s="45">
        <v>187412</v>
      </c>
      <c r="N578" s="45">
        <v>175198</v>
      </c>
      <c r="O578" s="57">
        <v>141.93328068640216</v>
      </c>
      <c r="P578" s="57">
        <v>157.40720978379187</v>
      </c>
      <c r="Q578" s="57">
        <v>363.90412566964761</v>
      </c>
      <c r="R578" s="57">
        <v>388.44897872067958</v>
      </c>
      <c r="S578" s="57">
        <v>307.87783066185727</v>
      </c>
      <c r="T578" s="57">
        <v>213.43350479158218</v>
      </c>
      <c r="U578" s="57">
        <v>1573.0049303139606</v>
      </c>
    </row>
    <row r="579" spans="1:21">
      <c r="A579" s="50" t="s">
        <v>1044</v>
      </c>
      <c r="B579" s="53" t="s">
        <v>405</v>
      </c>
      <c r="C579" s="53" t="s">
        <v>231</v>
      </c>
      <c r="D579" s="51" t="s">
        <v>59</v>
      </c>
      <c r="E579" s="53">
        <v>46</v>
      </c>
      <c r="F579" s="53">
        <v>35</v>
      </c>
      <c r="G579" s="53">
        <v>100</v>
      </c>
      <c r="H579" s="53">
        <v>76</v>
      </c>
      <c r="I579" s="53">
        <v>34</v>
      </c>
      <c r="J579" s="53">
        <v>19</v>
      </c>
      <c r="K579" s="53">
        <v>310</v>
      </c>
      <c r="L579" s="45">
        <v>362610</v>
      </c>
      <c r="M579" s="45">
        <v>187412</v>
      </c>
      <c r="N579" s="45">
        <v>175198</v>
      </c>
      <c r="O579" s="57">
        <v>12.685805686550287</v>
      </c>
      <c r="P579" s="57">
        <v>9.6522434571578284</v>
      </c>
      <c r="Q579" s="57">
        <v>27.577838449022362</v>
      </c>
      <c r="R579" s="57">
        <v>20.959157221256998</v>
      </c>
      <c r="S579" s="57">
        <v>9.3764650726676049</v>
      </c>
      <c r="T579" s="57">
        <v>5.2397893053142495</v>
      </c>
      <c r="U579" s="57">
        <v>85.491299191969333</v>
      </c>
    </row>
    <row r="580" spans="1:21">
      <c r="A580" s="50" t="s">
        <v>1045</v>
      </c>
      <c r="B580" s="53" t="s">
        <v>405</v>
      </c>
      <c r="C580" s="53" t="s">
        <v>231</v>
      </c>
      <c r="D580" s="51" t="s">
        <v>68</v>
      </c>
      <c r="E580" s="53">
        <v>17</v>
      </c>
      <c r="F580" s="53">
        <v>12</v>
      </c>
      <c r="G580" s="53">
        <v>23</v>
      </c>
      <c r="H580" s="53">
        <v>50</v>
      </c>
      <c r="I580" s="53">
        <v>40</v>
      </c>
      <c r="J580" s="53">
        <v>40</v>
      </c>
      <c r="K580" s="53">
        <v>182</v>
      </c>
      <c r="L580" s="45">
        <v>362610</v>
      </c>
      <c r="M580" s="45">
        <v>187412</v>
      </c>
      <c r="N580" s="45">
        <v>175198</v>
      </c>
      <c r="O580" s="57">
        <v>9.070923953642243</v>
      </c>
      <c r="P580" s="57">
        <v>6.4030051437474649</v>
      </c>
      <c r="Q580" s="57">
        <v>12.272426525515975</v>
      </c>
      <c r="R580" s="57">
        <v>26.679188098947773</v>
      </c>
      <c r="S580" s="57">
        <v>21.343350479158218</v>
      </c>
      <c r="T580" s="57">
        <v>21.343350479158218</v>
      </c>
      <c r="U580" s="57">
        <v>97.112244680169894</v>
      </c>
    </row>
    <row r="581" spans="1:21">
      <c r="A581" s="50" t="s">
        <v>1046</v>
      </c>
      <c r="B581" s="53" t="s">
        <v>405</v>
      </c>
      <c r="C581" s="53" t="s">
        <v>231</v>
      </c>
      <c r="D581" s="51" t="s">
        <v>63</v>
      </c>
      <c r="E581" s="53">
        <v>220</v>
      </c>
      <c r="F581" s="53">
        <v>170</v>
      </c>
      <c r="G581" s="53">
        <v>353</v>
      </c>
      <c r="H581" s="53">
        <v>431</v>
      </c>
      <c r="I581" s="53">
        <v>274</v>
      </c>
      <c r="J581" s="53">
        <v>147</v>
      </c>
      <c r="K581" s="53">
        <v>1595</v>
      </c>
      <c r="L581" s="45">
        <v>362610</v>
      </c>
      <c r="M581" s="45">
        <v>187412</v>
      </c>
      <c r="N581" s="45">
        <v>175198</v>
      </c>
      <c r="O581" s="57">
        <v>60.671244587849202</v>
      </c>
      <c r="P581" s="57">
        <v>46.882325363338026</v>
      </c>
      <c r="Q581" s="57">
        <v>97.349769725048944</v>
      </c>
      <c r="R581" s="57">
        <v>118.86048371528639</v>
      </c>
      <c r="S581" s="57">
        <v>75.563277350321272</v>
      </c>
      <c r="T581" s="57">
        <v>40.539422520062878</v>
      </c>
      <c r="U581" s="57">
        <v>439.86652326190676</v>
      </c>
    </row>
    <row r="582" spans="1:21">
      <c r="A582" s="50" t="s">
        <v>1047</v>
      </c>
      <c r="B582" s="53" t="s">
        <v>405</v>
      </c>
      <c r="C582" s="53" t="s">
        <v>231</v>
      </c>
      <c r="D582" s="51" t="s">
        <v>311</v>
      </c>
      <c r="E582" s="53">
        <v>52</v>
      </c>
      <c r="F582" s="53">
        <v>48</v>
      </c>
      <c r="G582" s="53">
        <v>133</v>
      </c>
      <c r="H582" s="53">
        <v>118</v>
      </c>
      <c r="I582" s="53">
        <v>79</v>
      </c>
      <c r="J582" s="53">
        <v>47</v>
      </c>
      <c r="K582" s="53">
        <v>477</v>
      </c>
      <c r="L582" s="45">
        <v>362610</v>
      </c>
      <c r="M582" s="45">
        <v>187412</v>
      </c>
      <c r="N582" s="45">
        <v>175198</v>
      </c>
      <c r="O582" s="57">
        <v>14.340475993491628</v>
      </c>
      <c r="P582" s="57">
        <v>13.237362455530734</v>
      </c>
      <c r="Q582" s="57">
        <v>36.678525137199742</v>
      </c>
      <c r="R582" s="57">
        <v>32.541849369846389</v>
      </c>
      <c r="S582" s="57">
        <v>21.786492374727668</v>
      </c>
      <c r="T582" s="57">
        <v>12.961584071040512</v>
      </c>
      <c r="U582" s="57">
        <v>131.54628940183667</v>
      </c>
    </row>
    <row r="583" spans="1:21">
      <c r="A583" s="50" t="s">
        <v>1048</v>
      </c>
      <c r="B583" s="53" t="s">
        <v>405</v>
      </c>
      <c r="C583" s="53" t="s">
        <v>231</v>
      </c>
      <c r="D583" s="51" t="s">
        <v>292</v>
      </c>
      <c r="E583" s="53">
        <v>14</v>
      </c>
      <c r="F583" s="53">
        <v>12</v>
      </c>
      <c r="G583" s="53">
        <v>22</v>
      </c>
      <c r="H583" s="53">
        <v>36</v>
      </c>
      <c r="I583" s="53">
        <v>31</v>
      </c>
      <c r="J583" s="53">
        <v>24</v>
      </c>
      <c r="K583" s="53">
        <v>139</v>
      </c>
      <c r="L583" s="45">
        <v>362610</v>
      </c>
      <c r="M583" s="45">
        <v>187412</v>
      </c>
      <c r="N583" s="45">
        <v>175198</v>
      </c>
      <c r="O583" s="57">
        <v>3.8608973828631314</v>
      </c>
      <c r="P583" s="57">
        <v>3.3093406138826835</v>
      </c>
      <c r="Q583" s="57">
        <v>6.06712445878492</v>
      </c>
      <c r="R583" s="57">
        <v>9.9280218416480519</v>
      </c>
      <c r="S583" s="57">
        <v>8.5491299191969343</v>
      </c>
      <c r="T583" s="57">
        <v>6.618681227765367</v>
      </c>
      <c r="U583" s="57">
        <v>38.33319544414109</v>
      </c>
    </row>
    <row r="584" spans="1:21">
      <c r="A584" s="50" t="s">
        <v>1049</v>
      </c>
      <c r="B584" s="53" t="s">
        <v>405</v>
      </c>
      <c r="C584" s="53" t="s">
        <v>231</v>
      </c>
      <c r="D584" s="51" t="s">
        <v>201</v>
      </c>
      <c r="E584" s="53">
        <v>55</v>
      </c>
      <c r="F584" s="53">
        <v>42</v>
      </c>
      <c r="G584" s="53">
        <v>72</v>
      </c>
      <c r="H584" s="53">
        <v>78</v>
      </c>
      <c r="I584" s="53">
        <v>59</v>
      </c>
      <c r="J584" s="53">
        <v>25</v>
      </c>
      <c r="K584" s="53">
        <v>331</v>
      </c>
      <c r="L584" s="45">
        <v>362610</v>
      </c>
      <c r="M584" s="45">
        <v>187412</v>
      </c>
      <c r="N584" s="45">
        <v>175198</v>
      </c>
      <c r="O584" s="57">
        <v>15.1678111469623</v>
      </c>
      <c r="P584" s="57">
        <v>11.582692148589393</v>
      </c>
      <c r="Q584" s="57">
        <v>19.856043683296104</v>
      </c>
      <c r="R584" s="57">
        <v>21.510713990237445</v>
      </c>
      <c r="S584" s="57">
        <v>16.270924684923195</v>
      </c>
      <c r="T584" s="57">
        <v>6.8944596122555906</v>
      </c>
      <c r="U584" s="57">
        <v>91.282645266264026</v>
      </c>
    </row>
    <row r="585" spans="1:21">
      <c r="A585" s="50" t="s">
        <v>1050</v>
      </c>
      <c r="B585" s="53" t="s">
        <v>405</v>
      </c>
      <c r="C585" s="53" t="s">
        <v>231</v>
      </c>
      <c r="D585" s="51" t="s">
        <v>150</v>
      </c>
      <c r="E585" s="53">
        <v>12</v>
      </c>
      <c r="F585" s="53">
        <v>5</v>
      </c>
      <c r="G585" s="53">
        <v>10</v>
      </c>
      <c r="H585" s="53">
        <v>10</v>
      </c>
      <c r="I585" s="53">
        <v>6</v>
      </c>
      <c r="J585" s="53">
        <v>0</v>
      </c>
      <c r="K585" s="53">
        <v>43</v>
      </c>
      <c r="L585" s="45">
        <v>362610</v>
      </c>
      <c r="M585" s="45">
        <v>187412</v>
      </c>
      <c r="N585" s="45">
        <v>175198</v>
      </c>
      <c r="O585" s="57">
        <v>3.3093406138826835</v>
      </c>
      <c r="P585" s="57">
        <v>1.3788919224511182</v>
      </c>
      <c r="Q585" s="57">
        <v>2.7577838449022365</v>
      </c>
      <c r="R585" s="57">
        <v>2.7577838449022365</v>
      </c>
      <c r="S585" s="57">
        <v>1.6546703069413418</v>
      </c>
      <c r="T585" s="57" t="s">
        <v>297</v>
      </c>
      <c r="U585" s="57">
        <v>11.858470533079617</v>
      </c>
    </row>
    <row r="586" spans="1:21">
      <c r="A586" s="50" t="s">
        <v>1051</v>
      </c>
      <c r="B586" s="53" t="s">
        <v>405</v>
      </c>
      <c r="C586" s="53" t="s">
        <v>231</v>
      </c>
      <c r="D586" s="51" t="s">
        <v>94</v>
      </c>
      <c r="E586" s="53">
        <v>16</v>
      </c>
      <c r="F586" s="53">
        <v>12</v>
      </c>
      <c r="G586" s="53">
        <v>51</v>
      </c>
      <c r="H586" s="53">
        <v>39</v>
      </c>
      <c r="I586" s="53">
        <v>22</v>
      </c>
      <c r="J586" s="53">
        <v>12</v>
      </c>
      <c r="K586" s="53">
        <v>152</v>
      </c>
      <c r="L586" s="45">
        <v>362610</v>
      </c>
      <c r="M586" s="45">
        <v>187412</v>
      </c>
      <c r="N586" s="45">
        <v>175198</v>
      </c>
      <c r="O586" s="57">
        <v>4.4124541518435789</v>
      </c>
      <c r="P586" s="57">
        <v>3.3093406138826835</v>
      </c>
      <c r="Q586" s="57">
        <v>14.064697609001406</v>
      </c>
      <c r="R586" s="57">
        <v>10.755356995118722</v>
      </c>
      <c r="S586" s="57">
        <v>6.06712445878492</v>
      </c>
      <c r="T586" s="57">
        <v>3.3093406138826835</v>
      </c>
      <c r="U586" s="57">
        <v>41.918314442513996</v>
      </c>
    </row>
    <row r="587" spans="1:21">
      <c r="A587" s="50" t="s">
        <v>1052</v>
      </c>
      <c r="B587" s="53" t="s">
        <v>405</v>
      </c>
      <c r="C587" s="53" t="s">
        <v>231</v>
      </c>
      <c r="D587" s="51" t="s">
        <v>153</v>
      </c>
      <c r="E587" s="53">
        <v>10</v>
      </c>
      <c r="F587" s="53">
        <v>6</v>
      </c>
      <c r="G587" s="53">
        <v>10</v>
      </c>
      <c r="H587" s="53">
        <v>0</v>
      </c>
      <c r="I587" s="53">
        <v>5</v>
      </c>
      <c r="J587" s="53">
        <v>0</v>
      </c>
      <c r="K587" s="53">
        <v>31</v>
      </c>
      <c r="L587" s="45">
        <v>362610</v>
      </c>
      <c r="M587" s="45">
        <v>187412</v>
      </c>
      <c r="N587" s="45">
        <v>175198</v>
      </c>
      <c r="O587" s="57">
        <v>2.7577838449022365</v>
      </c>
      <c r="P587" s="57">
        <v>1.6546703069413418</v>
      </c>
      <c r="Q587" s="57">
        <v>2.7577838449022365</v>
      </c>
      <c r="R587" s="57" t="s">
        <v>297</v>
      </c>
      <c r="S587" s="57">
        <v>1.3788919224511182</v>
      </c>
      <c r="T587" s="57" t="s">
        <v>297</v>
      </c>
      <c r="U587" s="57">
        <v>8.5491299191969343</v>
      </c>
    </row>
    <row r="588" spans="1:21">
      <c r="A588" s="50" t="s">
        <v>1053</v>
      </c>
      <c r="B588" s="53" t="s">
        <v>405</v>
      </c>
      <c r="C588" s="53" t="s">
        <v>231</v>
      </c>
      <c r="D588" s="51" t="s">
        <v>154</v>
      </c>
      <c r="E588" s="53">
        <v>154</v>
      </c>
      <c r="F588" s="53">
        <v>72</v>
      </c>
      <c r="G588" s="53">
        <v>112</v>
      </c>
      <c r="H588" s="53">
        <v>68</v>
      </c>
      <c r="I588" s="53">
        <v>25</v>
      </c>
      <c r="J588" s="53">
        <v>16</v>
      </c>
      <c r="K588" s="53">
        <v>447</v>
      </c>
      <c r="L588" s="45">
        <v>362610</v>
      </c>
      <c r="M588" s="45">
        <v>187412</v>
      </c>
      <c r="N588" s="45">
        <v>175198</v>
      </c>
      <c r="O588" s="57">
        <v>42.469871211494443</v>
      </c>
      <c r="P588" s="57">
        <v>19.856043683296104</v>
      </c>
      <c r="Q588" s="57">
        <v>30.887179062905052</v>
      </c>
      <c r="R588" s="57">
        <v>18.75293014533521</v>
      </c>
      <c r="S588" s="57">
        <v>6.8944596122555906</v>
      </c>
      <c r="T588" s="57">
        <v>4.4124541518435789</v>
      </c>
      <c r="U588" s="57">
        <v>123.27293786712997</v>
      </c>
    </row>
    <row r="589" spans="1:21">
      <c r="A589" s="50" t="s">
        <v>1054</v>
      </c>
      <c r="B589" s="53" t="s">
        <v>405</v>
      </c>
      <c r="C589" s="53" t="s">
        <v>231</v>
      </c>
      <c r="D589" s="51" t="s">
        <v>98</v>
      </c>
      <c r="E589" s="53">
        <v>54</v>
      </c>
      <c r="F589" s="53">
        <v>56</v>
      </c>
      <c r="G589" s="53">
        <v>200</v>
      </c>
      <c r="H589" s="53">
        <v>197</v>
      </c>
      <c r="I589" s="53">
        <v>145</v>
      </c>
      <c r="J589" s="53">
        <v>100</v>
      </c>
      <c r="K589" s="53">
        <v>752</v>
      </c>
      <c r="L589" s="45">
        <v>362610</v>
      </c>
      <c r="M589" s="45">
        <v>187412</v>
      </c>
      <c r="N589" s="45">
        <v>175198</v>
      </c>
      <c r="O589" s="57">
        <v>14.892032762472079</v>
      </c>
      <c r="P589" s="57">
        <v>15.443589531452526</v>
      </c>
      <c r="Q589" s="57">
        <v>55.155676898044725</v>
      </c>
      <c r="R589" s="57">
        <v>54.328341744574061</v>
      </c>
      <c r="S589" s="57">
        <v>39.987865751082431</v>
      </c>
      <c r="T589" s="57">
        <v>27.577838449022362</v>
      </c>
      <c r="U589" s="57">
        <v>207.3853451366482</v>
      </c>
    </row>
    <row r="590" spans="1:21">
      <c r="A590" s="50" t="s">
        <v>1055</v>
      </c>
      <c r="B590" s="53" t="s">
        <v>405</v>
      </c>
      <c r="C590" s="53" t="s">
        <v>231</v>
      </c>
      <c r="D590" s="51" t="s">
        <v>301</v>
      </c>
      <c r="E590" s="53">
        <v>23</v>
      </c>
      <c r="F590" s="53">
        <v>14</v>
      </c>
      <c r="G590" s="53">
        <v>37</v>
      </c>
      <c r="H590" s="53">
        <v>17</v>
      </c>
      <c r="I590" s="53">
        <v>6</v>
      </c>
      <c r="J590" s="53">
        <v>0</v>
      </c>
      <c r="K590" s="53">
        <v>97</v>
      </c>
      <c r="L590" s="45">
        <v>362610</v>
      </c>
      <c r="M590" s="45">
        <v>187412</v>
      </c>
      <c r="N590" s="45">
        <v>175198</v>
      </c>
      <c r="O590" s="57">
        <v>6.3429028432751435</v>
      </c>
      <c r="P590" s="57">
        <v>3.8608973828631314</v>
      </c>
      <c r="Q590" s="57">
        <v>10.203800226138275</v>
      </c>
      <c r="R590" s="57">
        <v>4.6882325363338024</v>
      </c>
      <c r="S590" s="57">
        <v>1.6546703069413418</v>
      </c>
      <c r="T590" s="57" t="s">
        <v>297</v>
      </c>
      <c r="U590" s="57">
        <v>26.750503295551699</v>
      </c>
    </row>
    <row r="591" spans="1:21">
      <c r="A591" s="50" t="s">
        <v>1056</v>
      </c>
      <c r="B591" s="53" t="s">
        <v>405</v>
      </c>
      <c r="C591" s="53" t="s">
        <v>231</v>
      </c>
      <c r="D591" s="51" t="s">
        <v>303</v>
      </c>
      <c r="E591" s="53">
        <v>64</v>
      </c>
      <c r="F591" s="53">
        <v>47</v>
      </c>
      <c r="G591" s="53">
        <v>137</v>
      </c>
      <c r="H591" s="53">
        <v>133</v>
      </c>
      <c r="I591" s="53">
        <v>75</v>
      </c>
      <c r="J591" s="53">
        <v>43</v>
      </c>
      <c r="K591" s="53">
        <v>499</v>
      </c>
      <c r="L591" s="45">
        <v>362610</v>
      </c>
      <c r="M591" s="45">
        <v>187412</v>
      </c>
      <c r="N591" s="45">
        <v>175198</v>
      </c>
      <c r="O591" s="57">
        <v>17.649816607374316</v>
      </c>
      <c r="P591" s="57">
        <v>12.961584071040512</v>
      </c>
      <c r="Q591" s="57">
        <v>37.781638675160636</v>
      </c>
      <c r="R591" s="57">
        <v>36.678525137199742</v>
      </c>
      <c r="S591" s="57">
        <v>20.683378836766774</v>
      </c>
      <c r="T591" s="57">
        <v>11.858470533079617</v>
      </c>
      <c r="U591" s="57">
        <v>137.61341386062162</v>
      </c>
    </row>
    <row r="592" spans="1:21">
      <c r="A592" s="50" t="s">
        <v>1057</v>
      </c>
      <c r="B592" s="53" t="s">
        <v>405</v>
      </c>
      <c r="C592" s="53" t="s">
        <v>231</v>
      </c>
      <c r="D592" s="51" t="s">
        <v>127</v>
      </c>
      <c r="E592" s="53">
        <v>37</v>
      </c>
      <c r="F592" s="53">
        <v>14</v>
      </c>
      <c r="G592" s="53">
        <v>25</v>
      </c>
      <c r="H592" s="53">
        <v>13</v>
      </c>
      <c r="I592" s="53">
        <v>11</v>
      </c>
      <c r="J592" s="53">
        <v>5</v>
      </c>
      <c r="K592" s="53">
        <v>105</v>
      </c>
      <c r="L592" s="45">
        <v>362610</v>
      </c>
      <c r="M592" s="45">
        <v>187412</v>
      </c>
      <c r="N592" s="45">
        <v>175198</v>
      </c>
      <c r="O592" s="57">
        <v>10.203800226138275</v>
      </c>
      <c r="P592" s="57">
        <v>3.8608973828631314</v>
      </c>
      <c r="Q592" s="57">
        <v>6.8944596122555906</v>
      </c>
      <c r="R592" s="57">
        <v>3.585118998372907</v>
      </c>
      <c r="S592" s="57">
        <v>3.03356222939246</v>
      </c>
      <c r="T592" s="57">
        <v>1.3788919224511182</v>
      </c>
      <c r="U592" s="57">
        <v>28.956730371473487</v>
      </c>
    </row>
    <row r="593" spans="1:21">
      <c r="A593" s="50" t="s">
        <v>1058</v>
      </c>
      <c r="B593" s="53" t="s">
        <v>405</v>
      </c>
      <c r="C593" s="53" t="s">
        <v>231</v>
      </c>
      <c r="D593" s="51" t="s">
        <v>131</v>
      </c>
      <c r="E593" s="53">
        <v>35</v>
      </c>
      <c r="F593" s="53">
        <v>25</v>
      </c>
      <c r="G593" s="53">
        <v>52</v>
      </c>
      <c r="H593" s="53">
        <v>64</v>
      </c>
      <c r="I593" s="53">
        <v>56</v>
      </c>
      <c r="J593" s="53">
        <v>39</v>
      </c>
      <c r="K593" s="53">
        <v>271</v>
      </c>
      <c r="L593" s="45">
        <v>362610</v>
      </c>
      <c r="M593" s="45">
        <v>187412</v>
      </c>
      <c r="N593" s="45">
        <v>175198</v>
      </c>
      <c r="O593" s="57">
        <v>18.675431669263439</v>
      </c>
      <c r="P593" s="57">
        <v>13.339594049473886</v>
      </c>
      <c r="Q593" s="57">
        <v>27.746355622905682</v>
      </c>
      <c r="R593" s="57">
        <v>34.149360766653153</v>
      </c>
      <c r="S593" s="57">
        <v>29.880690670821505</v>
      </c>
      <c r="T593" s="57">
        <v>20.809766717179265</v>
      </c>
      <c r="U593" s="57">
        <v>144.60119949629694</v>
      </c>
    </row>
    <row r="594" spans="1:21">
      <c r="A594" s="50" t="s">
        <v>1059</v>
      </c>
      <c r="B594" s="53" t="s">
        <v>405</v>
      </c>
      <c r="C594" s="53" t="s">
        <v>231</v>
      </c>
      <c r="D594" s="51" t="s">
        <v>160</v>
      </c>
      <c r="E594" s="53">
        <v>19</v>
      </c>
      <c r="F594" s="53">
        <v>0</v>
      </c>
      <c r="G594" s="53">
        <v>5</v>
      </c>
      <c r="H594" s="53">
        <v>5</v>
      </c>
      <c r="I594" s="53">
        <v>0</v>
      </c>
      <c r="J594" s="53">
        <v>0</v>
      </c>
      <c r="K594" s="53">
        <v>29</v>
      </c>
      <c r="L594" s="45">
        <v>362610</v>
      </c>
      <c r="M594" s="45">
        <v>187412</v>
      </c>
      <c r="N594" s="45">
        <v>175198</v>
      </c>
      <c r="O594" s="57">
        <v>5.2397893053142495</v>
      </c>
      <c r="P594" s="57" t="s">
        <v>297</v>
      </c>
      <c r="Q594" s="57">
        <v>1.3788919224511182</v>
      </c>
      <c r="R594" s="57">
        <v>1.3788919224511182</v>
      </c>
      <c r="S594" s="57" t="s">
        <v>297</v>
      </c>
      <c r="T594" s="57" t="s">
        <v>297</v>
      </c>
      <c r="U594" s="57">
        <v>7.9975731502164864</v>
      </c>
    </row>
    <row r="595" spans="1:21">
      <c r="A595" s="50" t="s">
        <v>1060</v>
      </c>
      <c r="B595" s="53" t="s">
        <v>405</v>
      </c>
      <c r="C595" s="53" t="s">
        <v>231</v>
      </c>
      <c r="D595" s="51" t="s">
        <v>163</v>
      </c>
      <c r="E595" s="53">
        <v>213</v>
      </c>
      <c r="F595" s="53">
        <v>194</v>
      </c>
      <c r="G595" s="53">
        <v>420</v>
      </c>
      <c r="H595" s="53">
        <v>428</v>
      </c>
      <c r="I595" s="53">
        <v>132</v>
      </c>
      <c r="J595" s="53">
        <v>47</v>
      </c>
      <c r="K595" s="53">
        <v>1434</v>
      </c>
      <c r="L595" s="45">
        <v>362610</v>
      </c>
      <c r="M595" s="45">
        <v>187412</v>
      </c>
      <c r="N595" s="45">
        <v>175198</v>
      </c>
      <c r="O595" s="57">
        <v>121.57673032797177</v>
      </c>
      <c r="P595" s="57">
        <v>110.7318576696081</v>
      </c>
      <c r="Q595" s="57">
        <v>239.7287640269866</v>
      </c>
      <c r="R595" s="57">
        <v>244.29502619892921</v>
      </c>
      <c r="S595" s="57">
        <v>75.34332583705293</v>
      </c>
      <c r="T595" s="57">
        <v>26.826790260162788</v>
      </c>
      <c r="U595" s="57">
        <v>818.50249432071143</v>
      </c>
    </row>
    <row r="596" spans="1:21">
      <c r="A596" s="50" t="s">
        <v>1061</v>
      </c>
      <c r="B596" s="53" t="s">
        <v>405</v>
      </c>
      <c r="C596" s="53" t="s">
        <v>231</v>
      </c>
      <c r="D596" s="51" t="s">
        <v>141</v>
      </c>
      <c r="E596" s="53">
        <v>35</v>
      </c>
      <c r="F596" s="53">
        <v>14</v>
      </c>
      <c r="G596" s="53">
        <v>21</v>
      </c>
      <c r="H596" s="53">
        <v>32</v>
      </c>
      <c r="I596" s="53">
        <v>18</v>
      </c>
      <c r="J596" s="53">
        <v>13</v>
      </c>
      <c r="K596" s="53">
        <v>133</v>
      </c>
      <c r="L596" s="45">
        <v>362610</v>
      </c>
      <c r="M596" s="45">
        <v>187412</v>
      </c>
      <c r="N596" s="45">
        <v>175198</v>
      </c>
      <c r="O596" s="57">
        <v>9.6522434571578284</v>
      </c>
      <c r="P596" s="57">
        <v>3.8608973828631314</v>
      </c>
      <c r="Q596" s="57">
        <v>5.7913460742946965</v>
      </c>
      <c r="R596" s="57">
        <v>8.8249083036871578</v>
      </c>
      <c r="S596" s="57">
        <v>4.964010920824026</v>
      </c>
      <c r="T596" s="57">
        <v>3.585118998372907</v>
      </c>
      <c r="U596" s="57">
        <v>36.678525137199742</v>
      </c>
    </row>
    <row r="597" spans="1:21">
      <c r="A597" s="50" t="s">
        <v>1062</v>
      </c>
      <c r="B597" s="53" t="s">
        <v>405</v>
      </c>
      <c r="C597" s="53" t="s">
        <v>231</v>
      </c>
      <c r="D597" s="51" t="s">
        <v>145</v>
      </c>
      <c r="E597" s="53">
        <v>34</v>
      </c>
      <c r="F597" s="53">
        <v>35</v>
      </c>
      <c r="G597" s="53">
        <v>121</v>
      </c>
      <c r="H597" s="53">
        <v>126</v>
      </c>
      <c r="I597" s="53">
        <v>84</v>
      </c>
      <c r="J597" s="53">
        <v>58</v>
      </c>
      <c r="K597" s="53">
        <v>458</v>
      </c>
      <c r="L597" s="45">
        <v>362610</v>
      </c>
      <c r="M597" s="45">
        <v>187412</v>
      </c>
      <c r="N597" s="45">
        <v>175198</v>
      </c>
      <c r="O597" s="57">
        <v>18.141847907284486</v>
      </c>
      <c r="P597" s="57">
        <v>18.675431669263439</v>
      </c>
      <c r="Q597" s="57">
        <v>64.5636351994536</v>
      </c>
      <c r="R597" s="57">
        <v>67.231554009348386</v>
      </c>
      <c r="S597" s="57">
        <v>44.821036006232255</v>
      </c>
      <c r="T597" s="57">
        <v>30.947858194779418</v>
      </c>
      <c r="U597" s="57">
        <v>244.38136298636161</v>
      </c>
    </row>
    <row r="598" spans="1:21">
      <c r="A598" s="50" t="s">
        <v>1063</v>
      </c>
      <c r="B598" s="53" t="s">
        <v>405</v>
      </c>
      <c r="C598" s="53" t="s">
        <v>234</v>
      </c>
      <c r="D598" s="51" t="s">
        <v>200</v>
      </c>
      <c r="E598" s="53">
        <v>34</v>
      </c>
      <c r="F598" s="53">
        <v>21</v>
      </c>
      <c r="G598" s="53">
        <v>42</v>
      </c>
      <c r="H598" s="53">
        <v>47</v>
      </c>
      <c r="I598" s="53">
        <v>49</v>
      </c>
      <c r="J598" s="53">
        <v>50</v>
      </c>
      <c r="K598" s="53">
        <v>243</v>
      </c>
      <c r="L598" s="45">
        <v>295970</v>
      </c>
      <c r="M598" s="45">
        <v>152400</v>
      </c>
      <c r="N598" s="45">
        <v>143570</v>
      </c>
      <c r="O598" s="57">
        <v>11.487650775416428</v>
      </c>
      <c r="P598" s="57">
        <v>7.0953137142277933</v>
      </c>
      <c r="Q598" s="57">
        <v>14.190627428455587</v>
      </c>
      <c r="R598" s="57">
        <v>15.879987836605062</v>
      </c>
      <c r="S598" s="57">
        <v>16.555731999864854</v>
      </c>
      <c r="T598" s="57">
        <v>16.893604081494747</v>
      </c>
      <c r="U598" s="57">
        <v>82.102915836064454</v>
      </c>
    </row>
    <row r="599" spans="1:21">
      <c r="A599" s="50" t="s">
        <v>1064</v>
      </c>
      <c r="B599" s="53" t="s">
        <v>405</v>
      </c>
      <c r="C599" s="53" t="s">
        <v>234</v>
      </c>
      <c r="D599" s="51" t="s">
        <v>53</v>
      </c>
      <c r="E599" s="53">
        <v>259</v>
      </c>
      <c r="F599" s="53">
        <v>180</v>
      </c>
      <c r="G599" s="53">
        <v>486</v>
      </c>
      <c r="H599" s="53">
        <v>682</v>
      </c>
      <c r="I599" s="53">
        <v>410</v>
      </c>
      <c r="J599" s="53">
        <v>328</v>
      </c>
      <c r="K599" s="53">
        <v>2345</v>
      </c>
      <c r="L599" s="45">
        <v>295970</v>
      </c>
      <c r="M599" s="45">
        <v>152400</v>
      </c>
      <c r="N599" s="45">
        <v>143570</v>
      </c>
      <c r="O599" s="57">
        <v>169.9475065616798</v>
      </c>
      <c r="P599" s="57">
        <v>118.11023622047244</v>
      </c>
      <c r="Q599" s="57">
        <v>318.89763779527561</v>
      </c>
      <c r="R599" s="57">
        <v>447.50656167979002</v>
      </c>
      <c r="S599" s="57">
        <v>269.02887139107611</v>
      </c>
      <c r="T599" s="57">
        <v>215.22309711286087</v>
      </c>
      <c r="U599" s="57">
        <v>1538.7139107611549</v>
      </c>
    </row>
    <row r="600" spans="1:21">
      <c r="A600" s="50" t="s">
        <v>1065</v>
      </c>
      <c r="B600" s="53" t="s">
        <v>405</v>
      </c>
      <c r="C600" s="53" t="s">
        <v>234</v>
      </c>
      <c r="D600" s="51" t="s">
        <v>59</v>
      </c>
      <c r="E600" s="53">
        <v>26</v>
      </c>
      <c r="F600" s="53">
        <v>26</v>
      </c>
      <c r="G600" s="53">
        <v>54</v>
      </c>
      <c r="H600" s="53">
        <v>79</v>
      </c>
      <c r="I600" s="53">
        <v>27</v>
      </c>
      <c r="J600" s="53">
        <v>12</v>
      </c>
      <c r="K600" s="53">
        <v>224</v>
      </c>
      <c r="L600" s="45">
        <v>295970</v>
      </c>
      <c r="M600" s="45">
        <v>152400</v>
      </c>
      <c r="N600" s="45">
        <v>143570</v>
      </c>
      <c r="O600" s="57">
        <v>8.7846741223772682</v>
      </c>
      <c r="P600" s="57">
        <v>8.7846741223772682</v>
      </c>
      <c r="Q600" s="57">
        <v>18.245092408014326</v>
      </c>
      <c r="R600" s="57">
        <v>26.691894448761698</v>
      </c>
      <c r="S600" s="57">
        <v>9.122546204007163</v>
      </c>
      <c r="T600" s="57">
        <v>4.0544649795587393</v>
      </c>
      <c r="U600" s="57">
        <v>75.683346285096462</v>
      </c>
    </row>
    <row r="601" spans="1:21">
      <c r="A601" s="50" t="s">
        <v>1066</v>
      </c>
      <c r="B601" s="53" t="s">
        <v>405</v>
      </c>
      <c r="C601" s="53" t="s">
        <v>234</v>
      </c>
      <c r="D601" s="51" t="s">
        <v>68</v>
      </c>
      <c r="E601" s="53">
        <v>14</v>
      </c>
      <c r="F601" s="53">
        <v>15</v>
      </c>
      <c r="G601" s="53">
        <v>33</v>
      </c>
      <c r="H601" s="53">
        <v>42</v>
      </c>
      <c r="I601" s="53">
        <v>57</v>
      </c>
      <c r="J601" s="53">
        <v>59</v>
      </c>
      <c r="K601" s="53">
        <v>220</v>
      </c>
      <c r="L601" s="45">
        <v>295970</v>
      </c>
      <c r="M601" s="45">
        <v>152400</v>
      </c>
      <c r="N601" s="45">
        <v>143570</v>
      </c>
      <c r="O601" s="57">
        <v>9.1863517060367439</v>
      </c>
      <c r="P601" s="57">
        <v>9.8425196850393704</v>
      </c>
      <c r="Q601" s="57">
        <v>21.653543307086615</v>
      </c>
      <c r="R601" s="57">
        <v>27.559055118110237</v>
      </c>
      <c r="S601" s="57">
        <v>37.401574803149607</v>
      </c>
      <c r="T601" s="57">
        <v>38.713910761154857</v>
      </c>
      <c r="U601" s="57">
        <v>144.35695538057743</v>
      </c>
    </row>
    <row r="602" spans="1:21">
      <c r="A602" s="50" t="s">
        <v>1067</v>
      </c>
      <c r="B602" s="53" t="s">
        <v>405</v>
      </c>
      <c r="C602" s="53" t="s">
        <v>234</v>
      </c>
      <c r="D602" s="51" t="s">
        <v>63</v>
      </c>
      <c r="E602" s="53">
        <v>167</v>
      </c>
      <c r="F602" s="53">
        <v>136</v>
      </c>
      <c r="G602" s="53">
        <v>342</v>
      </c>
      <c r="H602" s="53">
        <v>285</v>
      </c>
      <c r="I602" s="53">
        <v>171</v>
      </c>
      <c r="J602" s="53">
        <v>105</v>
      </c>
      <c r="K602" s="53">
        <v>1206</v>
      </c>
      <c r="L602" s="45">
        <v>295970</v>
      </c>
      <c r="M602" s="45">
        <v>152400</v>
      </c>
      <c r="N602" s="45">
        <v>143570</v>
      </c>
      <c r="O602" s="57">
        <v>56.42463763219245</v>
      </c>
      <c r="P602" s="57">
        <v>45.950603101665713</v>
      </c>
      <c r="Q602" s="57">
        <v>115.55225191742407</v>
      </c>
      <c r="R602" s="57">
        <v>96.293543264520054</v>
      </c>
      <c r="S602" s="57">
        <v>57.776125958712036</v>
      </c>
      <c r="T602" s="57">
        <v>35.476568571138969</v>
      </c>
      <c r="U602" s="57">
        <v>407.4737304456533</v>
      </c>
    </row>
    <row r="603" spans="1:21">
      <c r="A603" s="50" t="s">
        <v>1068</v>
      </c>
      <c r="B603" s="53" t="s">
        <v>405</v>
      </c>
      <c r="C603" s="53" t="s">
        <v>234</v>
      </c>
      <c r="D603" s="51" t="s">
        <v>311</v>
      </c>
      <c r="E603" s="53">
        <v>56</v>
      </c>
      <c r="F603" s="53">
        <v>34</v>
      </c>
      <c r="G603" s="53">
        <v>83</v>
      </c>
      <c r="H603" s="53">
        <v>93</v>
      </c>
      <c r="I603" s="53">
        <v>58</v>
      </c>
      <c r="J603" s="53">
        <v>39</v>
      </c>
      <c r="K603" s="53">
        <v>363</v>
      </c>
      <c r="L603" s="45">
        <v>295970</v>
      </c>
      <c r="M603" s="45">
        <v>152400</v>
      </c>
      <c r="N603" s="45">
        <v>143570</v>
      </c>
      <c r="O603" s="57">
        <v>18.920836571274116</v>
      </c>
      <c r="P603" s="57">
        <v>11.487650775416428</v>
      </c>
      <c r="Q603" s="57">
        <v>28.043382775281277</v>
      </c>
      <c r="R603" s="57">
        <v>31.422103591580228</v>
      </c>
      <c r="S603" s="57">
        <v>19.596580734533905</v>
      </c>
      <c r="T603" s="57">
        <v>13.177011183565902</v>
      </c>
      <c r="U603" s="57">
        <v>122.64756563165186</v>
      </c>
    </row>
    <row r="604" spans="1:21">
      <c r="A604" s="50" t="s">
        <v>1069</v>
      </c>
      <c r="B604" s="53" t="s">
        <v>405</v>
      </c>
      <c r="C604" s="53" t="s">
        <v>234</v>
      </c>
      <c r="D604" s="51" t="s">
        <v>292</v>
      </c>
      <c r="E604" s="53">
        <v>0</v>
      </c>
      <c r="F604" s="53">
        <v>11</v>
      </c>
      <c r="G604" s="53">
        <v>19</v>
      </c>
      <c r="H604" s="53">
        <v>33</v>
      </c>
      <c r="I604" s="53">
        <v>26</v>
      </c>
      <c r="J604" s="53">
        <v>24</v>
      </c>
      <c r="K604" s="53">
        <v>113</v>
      </c>
      <c r="L604" s="45">
        <v>295970</v>
      </c>
      <c r="M604" s="45">
        <v>152400</v>
      </c>
      <c r="N604" s="45">
        <v>143570</v>
      </c>
      <c r="O604" s="57" t="s">
        <v>297</v>
      </c>
      <c r="P604" s="57">
        <v>3.7165928979288441</v>
      </c>
      <c r="Q604" s="57">
        <v>6.4195695509680029</v>
      </c>
      <c r="R604" s="57">
        <v>11.149778693786534</v>
      </c>
      <c r="S604" s="57">
        <v>8.7846741223772682</v>
      </c>
      <c r="T604" s="57">
        <v>8.1089299591174786</v>
      </c>
      <c r="U604" s="57">
        <v>38.179545224178128</v>
      </c>
    </row>
    <row r="605" spans="1:21">
      <c r="A605" s="50" t="s">
        <v>1070</v>
      </c>
      <c r="B605" s="53" t="s">
        <v>405</v>
      </c>
      <c r="C605" s="53" t="s">
        <v>234</v>
      </c>
      <c r="D605" s="51" t="s">
        <v>201</v>
      </c>
      <c r="E605" s="53">
        <v>32</v>
      </c>
      <c r="F605" s="53">
        <v>32</v>
      </c>
      <c r="G605" s="53">
        <v>64</v>
      </c>
      <c r="H605" s="53">
        <v>66</v>
      </c>
      <c r="I605" s="53">
        <v>34</v>
      </c>
      <c r="J605" s="53">
        <v>21</v>
      </c>
      <c r="K605" s="53">
        <v>249</v>
      </c>
      <c r="L605" s="45">
        <v>295970</v>
      </c>
      <c r="M605" s="45">
        <v>152400</v>
      </c>
      <c r="N605" s="45">
        <v>143570</v>
      </c>
      <c r="O605" s="57">
        <v>10.811906612156639</v>
      </c>
      <c r="P605" s="57">
        <v>10.811906612156639</v>
      </c>
      <c r="Q605" s="57">
        <v>21.623813224313277</v>
      </c>
      <c r="R605" s="57">
        <v>22.299557387573067</v>
      </c>
      <c r="S605" s="57">
        <v>11.487650775416428</v>
      </c>
      <c r="T605" s="57">
        <v>7.0953137142277933</v>
      </c>
      <c r="U605" s="57">
        <v>84.130148325843834</v>
      </c>
    </row>
    <row r="606" spans="1:21">
      <c r="A606" s="50" t="s">
        <v>1071</v>
      </c>
      <c r="B606" s="53" t="s">
        <v>405</v>
      </c>
      <c r="C606" s="53" t="s">
        <v>234</v>
      </c>
      <c r="D606" s="51" t="s">
        <v>150</v>
      </c>
      <c r="E606" s="53">
        <v>10</v>
      </c>
      <c r="F606" s="53">
        <v>0</v>
      </c>
      <c r="G606" s="53">
        <v>0</v>
      </c>
      <c r="H606" s="53">
        <v>0</v>
      </c>
      <c r="I606" s="53">
        <v>5</v>
      </c>
      <c r="J606" s="53">
        <v>0</v>
      </c>
      <c r="K606" s="53">
        <v>15</v>
      </c>
      <c r="L606" s="45">
        <v>295970</v>
      </c>
      <c r="M606" s="45">
        <v>152400</v>
      </c>
      <c r="N606" s="45">
        <v>143570</v>
      </c>
      <c r="O606" s="57">
        <v>3.3787208162989493</v>
      </c>
      <c r="P606" s="57" t="s">
        <v>297</v>
      </c>
      <c r="Q606" s="57" t="s">
        <v>297</v>
      </c>
      <c r="R606" s="57" t="s">
        <v>297</v>
      </c>
      <c r="S606" s="57">
        <v>1.6893604081494746</v>
      </c>
      <c r="T606" s="57" t="s">
        <v>297</v>
      </c>
      <c r="U606" s="57">
        <v>5.0680812244484237</v>
      </c>
    </row>
    <row r="607" spans="1:21">
      <c r="A607" s="50" t="s">
        <v>1072</v>
      </c>
      <c r="B607" s="53" t="s">
        <v>405</v>
      </c>
      <c r="C607" s="53" t="s">
        <v>234</v>
      </c>
      <c r="D607" s="51" t="s">
        <v>94</v>
      </c>
      <c r="E607" s="53">
        <v>12</v>
      </c>
      <c r="F607" s="53">
        <v>17</v>
      </c>
      <c r="G607" s="53">
        <v>21</v>
      </c>
      <c r="H607" s="53">
        <v>39</v>
      </c>
      <c r="I607" s="53">
        <v>21</v>
      </c>
      <c r="J607" s="53">
        <v>10</v>
      </c>
      <c r="K607" s="53">
        <v>120</v>
      </c>
      <c r="L607" s="45">
        <v>295970</v>
      </c>
      <c r="M607" s="45">
        <v>152400</v>
      </c>
      <c r="N607" s="45">
        <v>143570</v>
      </c>
      <c r="O607" s="57">
        <v>4.0544649795587393</v>
      </c>
      <c r="P607" s="57">
        <v>5.7438253877082142</v>
      </c>
      <c r="Q607" s="57">
        <v>7.0953137142277933</v>
      </c>
      <c r="R607" s="57">
        <v>13.177011183565902</v>
      </c>
      <c r="S607" s="57">
        <v>7.0953137142277933</v>
      </c>
      <c r="T607" s="57">
        <v>3.3787208162989493</v>
      </c>
      <c r="U607" s="57">
        <v>40.544649795587389</v>
      </c>
    </row>
    <row r="608" spans="1:21">
      <c r="A608" s="50" t="s">
        <v>1073</v>
      </c>
      <c r="B608" s="53" t="s">
        <v>405</v>
      </c>
      <c r="C608" s="53" t="s">
        <v>234</v>
      </c>
      <c r="D608" s="51" t="s">
        <v>153</v>
      </c>
      <c r="E608" s="53">
        <v>15</v>
      </c>
      <c r="F608" s="53">
        <v>6</v>
      </c>
      <c r="G608" s="53">
        <v>5</v>
      </c>
      <c r="H608" s="53">
        <v>5</v>
      </c>
      <c r="I608" s="53">
        <v>0</v>
      </c>
      <c r="J608" s="53">
        <v>0</v>
      </c>
      <c r="K608" s="53">
        <v>31</v>
      </c>
      <c r="L608" s="45">
        <v>295970</v>
      </c>
      <c r="M608" s="45">
        <v>152400</v>
      </c>
      <c r="N608" s="45">
        <v>143570</v>
      </c>
      <c r="O608" s="57">
        <v>5.0680812244484237</v>
      </c>
      <c r="P608" s="57">
        <v>2.0272324897793697</v>
      </c>
      <c r="Q608" s="57">
        <v>1.6893604081494746</v>
      </c>
      <c r="R608" s="57">
        <v>1.6893604081494746</v>
      </c>
      <c r="S608" s="57" t="s">
        <v>297</v>
      </c>
      <c r="T608" s="57" t="s">
        <v>297</v>
      </c>
      <c r="U608" s="57">
        <v>10.474034530526742</v>
      </c>
    </row>
    <row r="609" spans="1:21">
      <c r="A609" s="50" t="s">
        <v>1074</v>
      </c>
      <c r="B609" s="53" t="s">
        <v>405</v>
      </c>
      <c r="C609" s="53" t="s">
        <v>234</v>
      </c>
      <c r="D609" s="51" t="s">
        <v>154</v>
      </c>
      <c r="E609" s="53">
        <v>155</v>
      </c>
      <c r="F609" s="53">
        <v>57</v>
      </c>
      <c r="G609" s="53">
        <v>80</v>
      </c>
      <c r="H609" s="53">
        <v>41</v>
      </c>
      <c r="I609" s="53">
        <v>23</v>
      </c>
      <c r="J609" s="53">
        <v>17</v>
      </c>
      <c r="K609" s="53">
        <v>373</v>
      </c>
      <c r="L609" s="45">
        <v>295970</v>
      </c>
      <c r="M609" s="45">
        <v>152400</v>
      </c>
      <c r="N609" s="45">
        <v>143570</v>
      </c>
      <c r="O609" s="57">
        <v>52.370172652633713</v>
      </c>
      <c r="P609" s="57">
        <v>19.258708652904009</v>
      </c>
      <c r="Q609" s="57">
        <v>27.029766530391594</v>
      </c>
      <c r="R609" s="57">
        <v>13.852755346825692</v>
      </c>
      <c r="S609" s="57">
        <v>7.7710578774875829</v>
      </c>
      <c r="T609" s="57">
        <v>5.7438253877082142</v>
      </c>
      <c r="U609" s="57">
        <v>126.0262864479508</v>
      </c>
    </row>
    <row r="610" spans="1:21">
      <c r="A610" s="50" t="s">
        <v>1075</v>
      </c>
      <c r="B610" s="53" t="s">
        <v>405</v>
      </c>
      <c r="C610" s="53" t="s">
        <v>234</v>
      </c>
      <c r="D610" s="51" t="s">
        <v>98</v>
      </c>
      <c r="E610" s="53">
        <v>45</v>
      </c>
      <c r="F610" s="53">
        <v>38</v>
      </c>
      <c r="G610" s="53">
        <v>122</v>
      </c>
      <c r="H610" s="53">
        <v>125</v>
      </c>
      <c r="I610" s="53">
        <v>102</v>
      </c>
      <c r="J610" s="53">
        <v>73</v>
      </c>
      <c r="K610" s="53">
        <v>505</v>
      </c>
      <c r="L610" s="45">
        <v>295970</v>
      </c>
      <c r="M610" s="45">
        <v>152400</v>
      </c>
      <c r="N610" s="45">
        <v>143570</v>
      </c>
      <c r="O610" s="57">
        <v>15.204243673345273</v>
      </c>
      <c r="P610" s="57">
        <v>12.839139101936006</v>
      </c>
      <c r="Q610" s="57">
        <v>41.220393958847175</v>
      </c>
      <c r="R610" s="57">
        <v>42.234010203736865</v>
      </c>
      <c r="S610" s="57">
        <v>34.46295232624928</v>
      </c>
      <c r="T610" s="57">
        <v>24.664661958982329</v>
      </c>
      <c r="U610" s="57">
        <v>170.62540122309693</v>
      </c>
    </row>
    <row r="611" spans="1:21">
      <c r="A611" s="50" t="s">
        <v>1076</v>
      </c>
      <c r="B611" s="53" t="s">
        <v>405</v>
      </c>
      <c r="C611" s="53" t="s">
        <v>234</v>
      </c>
      <c r="D611" s="51" t="s">
        <v>301</v>
      </c>
      <c r="E611" s="53">
        <v>15</v>
      </c>
      <c r="F611" s="53">
        <v>13</v>
      </c>
      <c r="G611" s="53">
        <v>19</v>
      </c>
      <c r="H611" s="53">
        <v>13</v>
      </c>
      <c r="I611" s="53">
        <v>12</v>
      </c>
      <c r="J611" s="53">
        <v>0</v>
      </c>
      <c r="K611" s="53">
        <v>72</v>
      </c>
      <c r="L611" s="45">
        <v>295970</v>
      </c>
      <c r="M611" s="45">
        <v>152400</v>
      </c>
      <c r="N611" s="45">
        <v>143570</v>
      </c>
      <c r="O611" s="57">
        <v>5.0680812244484237</v>
      </c>
      <c r="P611" s="57">
        <v>4.3923370611886341</v>
      </c>
      <c r="Q611" s="57">
        <v>6.4195695509680029</v>
      </c>
      <c r="R611" s="57">
        <v>4.3923370611886341</v>
      </c>
      <c r="S611" s="57">
        <v>4.0544649795587393</v>
      </c>
      <c r="T611" s="57" t="s">
        <v>297</v>
      </c>
      <c r="U611" s="57">
        <v>24.326789877352436</v>
      </c>
    </row>
    <row r="612" spans="1:21">
      <c r="A612" s="50" t="s">
        <v>1077</v>
      </c>
      <c r="B612" s="53" t="s">
        <v>405</v>
      </c>
      <c r="C612" s="53" t="s">
        <v>234</v>
      </c>
      <c r="D612" s="51" t="s">
        <v>303</v>
      </c>
      <c r="E612" s="53">
        <v>41</v>
      </c>
      <c r="F612" s="53">
        <v>35</v>
      </c>
      <c r="G612" s="53">
        <v>91</v>
      </c>
      <c r="H612" s="53">
        <v>99</v>
      </c>
      <c r="I612" s="53">
        <v>62</v>
      </c>
      <c r="J612" s="53">
        <v>35</v>
      </c>
      <c r="K612" s="53">
        <v>363</v>
      </c>
      <c r="L612" s="45">
        <v>295970</v>
      </c>
      <c r="M612" s="45">
        <v>152400</v>
      </c>
      <c r="N612" s="45">
        <v>143570</v>
      </c>
      <c r="O612" s="57">
        <v>13.852755346825692</v>
      </c>
      <c r="P612" s="57">
        <v>11.825522857046323</v>
      </c>
      <c r="Q612" s="57">
        <v>30.746359428320435</v>
      </c>
      <c r="R612" s="57">
        <v>33.449336081359597</v>
      </c>
      <c r="S612" s="57">
        <v>20.948069061053484</v>
      </c>
      <c r="T612" s="57">
        <v>11.825522857046323</v>
      </c>
      <c r="U612" s="57">
        <v>122.64756563165186</v>
      </c>
    </row>
    <row r="613" spans="1:21">
      <c r="A613" s="50" t="s">
        <v>1078</v>
      </c>
      <c r="B613" s="53" t="s">
        <v>405</v>
      </c>
      <c r="C613" s="53" t="s">
        <v>234</v>
      </c>
      <c r="D613" s="51" t="s">
        <v>127</v>
      </c>
      <c r="E613" s="53">
        <v>39</v>
      </c>
      <c r="F613" s="53">
        <v>18</v>
      </c>
      <c r="G613" s="53">
        <v>14</v>
      </c>
      <c r="H613" s="53">
        <v>10</v>
      </c>
      <c r="I613" s="53">
        <v>10</v>
      </c>
      <c r="J613" s="53">
        <v>5</v>
      </c>
      <c r="K613" s="53">
        <v>96</v>
      </c>
      <c r="L613" s="45">
        <v>295970</v>
      </c>
      <c r="M613" s="45">
        <v>152400</v>
      </c>
      <c r="N613" s="45">
        <v>143570</v>
      </c>
      <c r="O613" s="57">
        <v>13.177011183565902</v>
      </c>
      <c r="P613" s="57">
        <v>6.081697469338109</v>
      </c>
      <c r="Q613" s="57">
        <v>4.7302091428185289</v>
      </c>
      <c r="R613" s="57">
        <v>3.3787208162989493</v>
      </c>
      <c r="S613" s="57">
        <v>3.3787208162989493</v>
      </c>
      <c r="T613" s="57">
        <v>1.6893604081494746</v>
      </c>
      <c r="U613" s="57">
        <v>32.435719836469914</v>
      </c>
    </row>
    <row r="614" spans="1:21">
      <c r="A614" s="50" t="s">
        <v>1079</v>
      </c>
      <c r="B614" s="53" t="s">
        <v>405</v>
      </c>
      <c r="C614" s="53" t="s">
        <v>234</v>
      </c>
      <c r="D614" s="51" t="s">
        <v>131</v>
      </c>
      <c r="E614" s="53">
        <v>29</v>
      </c>
      <c r="F614" s="53">
        <v>22</v>
      </c>
      <c r="G614" s="53">
        <v>40</v>
      </c>
      <c r="H614" s="53">
        <v>53</v>
      </c>
      <c r="I614" s="53">
        <v>30</v>
      </c>
      <c r="J614" s="53">
        <v>24</v>
      </c>
      <c r="K614" s="53">
        <v>198</v>
      </c>
      <c r="L614" s="45">
        <v>295970</v>
      </c>
      <c r="M614" s="45">
        <v>152400</v>
      </c>
      <c r="N614" s="45">
        <v>143570</v>
      </c>
      <c r="O614" s="57">
        <v>19.028871391076116</v>
      </c>
      <c r="P614" s="57">
        <v>14.435695538057743</v>
      </c>
      <c r="Q614" s="57">
        <v>26.246719160104988</v>
      </c>
      <c r="R614" s="57">
        <v>34.776902887139109</v>
      </c>
      <c r="S614" s="57">
        <v>19.685039370078741</v>
      </c>
      <c r="T614" s="57">
        <v>15.748031496062991</v>
      </c>
      <c r="U614" s="57">
        <v>129.92125984251967</v>
      </c>
    </row>
    <row r="615" spans="1:21">
      <c r="A615" s="50" t="s">
        <v>1080</v>
      </c>
      <c r="B615" s="53" t="s">
        <v>405</v>
      </c>
      <c r="C615" s="53" t="s">
        <v>234</v>
      </c>
      <c r="D615" s="51" t="s">
        <v>160</v>
      </c>
      <c r="E615" s="53">
        <v>12</v>
      </c>
      <c r="F615" s="53">
        <v>0</v>
      </c>
      <c r="G615" s="53">
        <v>5</v>
      </c>
      <c r="H615" s="53">
        <v>5</v>
      </c>
      <c r="I615" s="53">
        <v>0</v>
      </c>
      <c r="J615" s="53">
        <v>0</v>
      </c>
      <c r="K615" s="53">
        <v>22</v>
      </c>
      <c r="L615" s="45">
        <v>295970</v>
      </c>
      <c r="M615" s="45">
        <v>152400</v>
      </c>
      <c r="N615" s="45">
        <v>143570</v>
      </c>
      <c r="O615" s="57">
        <v>4.0544649795587393</v>
      </c>
      <c r="P615" s="57" t="s">
        <v>297</v>
      </c>
      <c r="Q615" s="57">
        <v>1.6893604081494746</v>
      </c>
      <c r="R615" s="57">
        <v>1.6893604081494746</v>
      </c>
      <c r="S615" s="57" t="s">
        <v>297</v>
      </c>
      <c r="T615" s="57" t="s">
        <v>297</v>
      </c>
      <c r="U615" s="57">
        <v>7.4331857958576881</v>
      </c>
    </row>
    <row r="616" spans="1:21">
      <c r="A616" s="50" t="s">
        <v>1081</v>
      </c>
      <c r="B616" s="53" t="s">
        <v>405</v>
      </c>
      <c r="C616" s="53" t="s">
        <v>234</v>
      </c>
      <c r="D616" s="51" t="s">
        <v>163</v>
      </c>
      <c r="E616" s="53">
        <v>145</v>
      </c>
      <c r="F616" s="53">
        <v>174</v>
      </c>
      <c r="G616" s="53">
        <v>379</v>
      </c>
      <c r="H616" s="53">
        <v>498</v>
      </c>
      <c r="I616" s="53">
        <v>170</v>
      </c>
      <c r="J616" s="53">
        <v>66</v>
      </c>
      <c r="K616" s="53">
        <v>1432</v>
      </c>
      <c r="L616" s="45">
        <v>295970</v>
      </c>
      <c r="M616" s="45">
        <v>152400</v>
      </c>
      <c r="N616" s="45">
        <v>143570</v>
      </c>
      <c r="O616" s="57">
        <v>100.9960298112419</v>
      </c>
      <c r="P616" s="57">
        <v>121.19523577349028</v>
      </c>
      <c r="Q616" s="57">
        <v>263.98272619628057</v>
      </c>
      <c r="R616" s="57">
        <v>346.86912307585152</v>
      </c>
      <c r="S616" s="57">
        <v>118.40913839938705</v>
      </c>
      <c r="T616" s="57">
        <v>45.970606672703212</v>
      </c>
      <c r="U616" s="57">
        <v>997.42285992895449</v>
      </c>
    </row>
    <row r="617" spans="1:21">
      <c r="A617" s="50" t="s">
        <v>1082</v>
      </c>
      <c r="B617" s="53" t="s">
        <v>405</v>
      </c>
      <c r="C617" s="53" t="s">
        <v>234</v>
      </c>
      <c r="D617" s="51" t="s">
        <v>141</v>
      </c>
      <c r="E617" s="53">
        <v>30</v>
      </c>
      <c r="F617" s="53">
        <v>14</v>
      </c>
      <c r="G617" s="53">
        <v>16</v>
      </c>
      <c r="H617" s="53">
        <v>16</v>
      </c>
      <c r="I617" s="53">
        <v>19</v>
      </c>
      <c r="J617" s="53">
        <v>10</v>
      </c>
      <c r="K617" s="53">
        <v>105</v>
      </c>
      <c r="L617" s="45">
        <v>295970</v>
      </c>
      <c r="M617" s="45">
        <v>152400</v>
      </c>
      <c r="N617" s="45">
        <v>143570</v>
      </c>
      <c r="O617" s="57">
        <v>10.136162448896847</v>
      </c>
      <c r="P617" s="57">
        <v>4.7302091428185289</v>
      </c>
      <c r="Q617" s="57">
        <v>5.4059533060783194</v>
      </c>
      <c r="R617" s="57">
        <v>5.4059533060783194</v>
      </c>
      <c r="S617" s="57">
        <v>6.4195695509680029</v>
      </c>
      <c r="T617" s="57">
        <v>3.3787208162989493</v>
      </c>
      <c r="U617" s="57">
        <v>35.476568571138969</v>
      </c>
    </row>
    <row r="618" spans="1:21">
      <c r="A618" s="50" t="s">
        <v>1083</v>
      </c>
      <c r="B618" s="53" t="s">
        <v>405</v>
      </c>
      <c r="C618" s="53" t="s">
        <v>234</v>
      </c>
      <c r="D618" s="51" t="s">
        <v>145</v>
      </c>
      <c r="E618" s="53">
        <v>45</v>
      </c>
      <c r="F618" s="53">
        <v>25</v>
      </c>
      <c r="G618" s="53">
        <v>54</v>
      </c>
      <c r="H618" s="53">
        <v>91</v>
      </c>
      <c r="I618" s="53">
        <v>66</v>
      </c>
      <c r="J618" s="53">
        <v>30</v>
      </c>
      <c r="K618" s="53">
        <v>311</v>
      </c>
      <c r="L618" s="45">
        <v>295970</v>
      </c>
      <c r="M618" s="45">
        <v>152400</v>
      </c>
      <c r="N618" s="45">
        <v>143570</v>
      </c>
      <c r="O618" s="57">
        <v>29.527559055118111</v>
      </c>
      <c r="P618" s="57">
        <v>16.404199475065617</v>
      </c>
      <c r="Q618" s="57">
        <v>35.433070866141733</v>
      </c>
      <c r="R618" s="57">
        <v>59.71128608923884</v>
      </c>
      <c r="S618" s="57">
        <v>43.30708661417323</v>
      </c>
      <c r="T618" s="57">
        <v>19.685039370078741</v>
      </c>
      <c r="U618" s="57">
        <v>204.06824146981629</v>
      </c>
    </row>
    <row r="619" spans="1:21">
      <c r="A619" s="50" t="s">
        <v>1084</v>
      </c>
      <c r="B619" s="53" t="s">
        <v>405</v>
      </c>
      <c r="C619" s="53" t="s">
        <v>237</v>
      </c>
      <c r="D619" s="51" t="s">
        <v>200</v>
      </c>
      <c r="E619" s="53">
        <v>53</v>
      </c>
      <c r="F619" s="53">
        <v>43</v>
      </c>
      <c r="G619" s="53">
        <v>59</v>
      </c>
      <c r="H619" s="53">
        <v>76</v>
      </c>
      <c r="I619" s="53">
        <v>88</v>
      </c>
      <c r="J619" s="53">
        <v>89</v>
      </c>
      <c r="K619" s="53">
        <v>408</v>
      </c>
      <c r="L619" s="45">
        <v>564850</v>
      </c>
      <c r="M619" s="45">
        <v>285341</v>
      </c>
      <c r="N619" s="45">
        <v>279509</v>
      </c>
      <c r="O619" s="57">
        <v>9.3830220412498893</v>
      </c>
      <c r="P619" s="57">
        <v>7.6126405240329289</v>
      </c>
      <c r="Q619" s="57">
        <v>10.445250951580066</v>
      </c>
      <c r="R619" s="57">
        <v>13.454899530848898</v>
      </c>
      <c r="S619" s="57">
        <v>15.57935735150925</v>
      </c>
      <c r="T619" s="57">
        <v>15.756395503230946</v>
      </c>
      <c r="U619" s="57">
        <v>72.231565902451976</v>
      </c>
    </row>
    <row r="620" spans="1:21">
      <c r="A620" s="50" t="s">
        <v>1085</v>
      </c>
      <c r="B620" s="53" t="s">
        <v>405</v>
      </c>
      <c r="C620" s="53" t="s">
        <v>237</v>
      </c>
      <c r="D620" s="51" t="s">
        <v>53</v>
      </c>
      <c r="E620" s="53">
        <v>396</v>
      </c>
      <c r="F620" s="53">
        <v>351</v>
      </c>
      <c r="G620" s="53">
        <v>940</v>
      </c>
      <c r="H620" s="53">
        <v>1156</v>
      </c>
      <c r="I620" s="53">
        <v>787</v>
      </c>
      <c r="J620" s="53">
        <v>547</v>
      </c>
      <c r="K620" s="53">
        <v>4177</v>
      </c>
      <c r="L620" s="45">
        <v>564850</v>
      </c>
      <c r="M620" s="45">
        <v>285341</v>
      </c>
      <c r="N620" s="45">
        <v>279509</v>
      </c>
      <c r="O620" s="57">
        <v>138.78131779169485</v>
      </c>
      <c r="P620" s="57">
        <v>123.01071349718408</v>
      </c>
      <c r="Q620" s="57">
        <v>329.43040081866957</v>
      </c>
      <c r="R620" s="57">
        <v>405.12930143232137</v>
      </c>
      <c r="S620" s="57">
        <v>275.81034621733295</v>
      </c>
      <c r="T620" s="57">
        <v>191.70045664660879</v>
      </c>
      <c r="U620" s="57">
        <v>1463.8625364038116</v>
      </c>
    </row>
    <row r="621" spans="1:21">
      <c r="A621" s="50" t="s">
        <v>1086</v>
      </c>
      <c r="B621" s="53" t="s">
        <v>405</v>
      </c>
      <c r="C621" s="53" t="s">
        <v>237</v>
      </c>
      <c r="D621" s="51" t="s">
        <v>59</v>
      </c>
      <c r="E621" s="53">
        <v>70</v>
      </c>
      <c r="F621" s="53">
        <v>47</v>
      </c>
      <c r="G621" s="53">
        <v>98</v>
      </c>
      <c r="H621" s="53">
        <v>140</v>
      </c>
      <c r="I621" s="53">
        <v>60</v>
      </c>
      <c r="J621" s="53">
        <v>31</v>
      </c>
      <c r="K621" s="53">
        <v>446</v>
      </c>
      <c r="L621" s="45">
        <v>564850</v>
      </c>
      <c r="M621" s="45">
        <v>285341</v>
      </c>
      <c r="N621" s="45">
        <v>279509</v>
      </c>
      <c r="O621" s="57">
        <v>12.392670620518722</v>
      </c>
      <c r="P621" s="57">
        <v>8.3207931309197143</v>
      </c>
      <c r="Q621" s="57">
        <v>17.349738868726213</v>
      </c>
      <c r="R621" s="57">
        <v>24.785341241037443</v>
      </c>
      <c r="S621" s="57">
        <v>10.622289103301762</v>
      </c>
      <c r="T621" s="57">
        <v>5.4881827033725772</v>
      </c>
      <c r="U621" s="57">
        <v>78.959015667876429</v>
      </c>
    </row>
    <row r="622" spans="1:21">
      <c r="A622" s="50" t="s">
        <v>1087</v>
      </c>
      <c r="B622" s="53" t="s">
        <v>405</v>
      </c>
      <c r="C622" s="53" t="s">
        <v>237</v>
      </c>
      <c r="D622" s="51" t="s">
        <v>68</v>
      </c>
      <c r="E622" s="53">
        <v>26</v>
      </c>
      <c r="F622" s="53">
        <v>22</v>
      </c>
      <c r="G622" s="53">
        <v>47</v>
      </c>
      <c r="H622" s="53">
        <v>76</v>
      </c>
      <c r="I622" s="53">
        <v>65</v>
      </c>
      <c r="J622" s="53">
        <v>82</v>
      </c>
      <c r="K622" s="53">
        <v>318</v>
      </c>
      <c r="L622" s="45">
        <v>564850</v>
      </c>
      <c r="M622" s="45">
        <v>285341</v>
      </c>
      <c r="N622" s="45">
        <v>279509</v>
      </c>
      <c r="O622" s="57">
        <v>9.1119047034951155</v>
      </c>
      <c r="P622" s="57">
        <v>7.7100732106497132</v>
      </c>
      <c r="Q622" s="57">
        <v>16.471520040933481</v>
      </c>
      <c r="R622" s="57">
        <v>26.634798364062647</v>
      </c>
      <c r="S622" s="57">
        <v>22.779761758737791</v>
      </c>
      <c r="T622" s="57">
        <v>28.737545603330751</v>
      </c>
      <c r="U622" s="57">
        <v>111.4456036812095</v>
      </c>
    </row>
    <row r="623" spans="1:21">
      <c r="A623" s="50" t="s">
        <v>1088</v>
      </c>
      <c r="B623" s="53" t="s">
        <v>405</v>
      </c>
      <c r="C623" s="53" t="s">
        <v>237</v>
      </c>
      <c r="D623" s="51" t="s">
        <v>63</v>
      </c>
      <c r="E623" s="53">
        <v>291</v>
      </c>
      <c r="F623" s="53">
        <v>260</v>
      </c>
      <c r="G623" s="53">
        <v>577</v>
      </c>
      <c r="H623" s="53">
        <v>740</v>
      </c>
      <c r="I623" s="53">
        <v>443</v>
      </c>
      <c r="J623" s="53">
        <v>220</v>
      </c>
      <c r="K623" s="53">
        <v>2531</v>
      </c>
      <c r="L623" s="45">
        <v>564850</v>
      </c>
      <c r="M623" s="45">
        <v>285341</v>
      </c>
      <c r="N623" s="45">
        <v>279509</v>
      </c>
      <c r="O623" s="57">
        <v>51.518102151013544</v>
      </c>
      <c r="P623" s="57">
        <v>46.029919447640964</v>
      </c>
      <c r="Q623" s="57">
        <v>102.1510135434186</v>
      </c>
      <c r="R623" s="57">
        <v>131.00823227405505</v>
      </c>
      <c r="S623" s="57">
        <v>78.427901212711333</v>
      </c>
      <c r="T623" s="57">
        <v>38.948393378773126</v>
      </c>
      <c r="U623" s="57">
        <v>448.08356200761267</v>
      </c>
    </row>
    <row r="624" spans="1:21">
      <c r="A624" s="50" t="s">
        <v>1089</v>
      </c>
      <c r="B624" s="53" t="s">
        <v>405</v>
      </c>
      <c r="C624" s="53" t="s">
        <v>237</v>
      </c>
      <c r="D624" s="51" t="s">
        <v>311</v>
      </c>
      <c r="E624" s="53">
        <v>89</v>
      </c>
      <c r="F624" s="53">
        <v>60</v>
      </c>
      <c r="G624" s="53">
        <v>136</v>
      </c>
      <c r="H624" s="53">
        <v>161</v>
      </c>
      <c r="I624" s="53">
        <v>104</v>
      </c>
      <c r="J624" s="53">
        <v>71</v>
      </c>
      <c r="K624" s="53">
        <v>621</v>
      </c>
      <c r="L624" s="45">
        <v>564850</v>
      </c>
      <c r="M624" s="45">
        <v>285341</v>
      </c>
      <c r="N624" s="45">
        <v>279509</v>
      </c>
      <c r="O624" s="57">
        <v>15.756395503230946</v>
      </c>
      <c r="P624" s="57">
        <v>10.622289103301762</v>
      </c>
      <c r="Q624" s="57">
        <v>24.077188634150659</v>
      </c>
      <c r="R624" s="57">
        <v>28.503142427193062</v>
      </c>
      <c r="S624" s="57">
        <v>18.411967779056386</v>
      </c>
      <c r="T624" s="57">
        <v>12.569708772240418</v>
      </c>
      <c r="U624" s="57">
        <v>109.94069221917323</v>
      </c>
    </row>
    <row r="625" spans="1:21">
      <c r="A625" s="50" t="s">
        <v>1090</v>
      </c>
      <c r="B625" s="53" t="s">
        <v>405</v>
      </c>
      <c r="C625" s="53" t="s">
        <v>237</v>
      </c>
      <c r="D625" s="51" t="s">
        <v>292</v>
      </c>
      <c r="E625" s="53">
        <v>13</v>
      </c>
      <c r="F625" s="53">
        <v>12</v>
      </c>
      <c r="G625" s="53">
        <v>44</v>
      </c>
      <c r="H625" s="53">
        <v>48</v>
      </c>
      <c r="I625" s="53">
        <v>43</v>
      </c>
      <c r="J625" s="53">
        <v>62</v>
      </c>
      <c r="K625" s="53">
        <v>222</v>
      </c>
      <c r="L625" s="45">
        <v>564850</v>
      </c>
      <c r="M625" s="45">
        <v>285341</v>
      </c>
      <c r="N625" s="45">
        <v>279509</v>
      </c>
      <c r="O625" s="57">
        <v>2.3014959723820483</v>
      </c>
      <c r="P625" s="57">
        <v>2.1244578206603522</v>
      </c>
      <c r="Q625" s="57">
        <v>7.789678675754625</v>
      </c>
      <c r="R625" s="57">
        <v>8.4978312826414086</v>
      </c>
      <c r="S625" s="57">
        <v>7.6126405240329289</v>
      </c>
      <c r="T625" s="57">
        <v>10.976365406745154</v>
      </c>
      <c r="U625" s="57">
        <v>39.302469682216518</v>
      </c>
    </row>
    <row r="626" spans="1:21">
      <c r="A626" s="50" t="s">
        <v>1091</v>
      </c>
      <c r="B626" s="53" t="s">
        <v>405</v>
      </c>
      <c r="C626" s="53" t="s">
        <v>237</v>
      </c>
      <c r="D626" s="51" t="s">
        <v>201</v>
      </c>
      <c r="E626" s="53">
        <v>71</v>
      </c>
      <c r="F626" s="53">
        <v>63</v>
      </c>
      <c r="G626" s="53">
        <v>146</v>
      </c>
      <c r="H626" s="53">
        <v>123</v>
      </c>
      <c r="I626" s="53">
        <v>76</v>
      </c>
      <c r="J626" s="53">
        <v>44</v>
      </c>
      <c r="K626" s="53">
        <v>523</v>
      </c>
      <c r="L626" s="45">
        <v>564850</v>
      </c>
      <c r="M626" s="45">
        <v>285341</v>
      </c>
      <c r="N626" s="45">
        <v>279509</v>
      </c>
      <c r="O626" s="57">
        <v>12.569708772240418</v>
      </c>
      <c r="P626" s="57">
        <v>11.153403558466849</v>
      </c>
      <c r="Q626" s="57">
        <v>25.847570151367616</v>
      </c>
      <c r="R626" s="57">
        <v>21.775692661768613</v>
      </c>
      <c r="S626" s="57">
        <v>13.454899530848898</v>
      </c>
      <c r="T626" s="57">
        <v>7.789678675754625</v>
      </c>
      <c r="U626" s="57">
        <v>92.590953350447023</v>
      </c>
    </row>
    <row r="627" spans="1:21">
      <c r="A627" s="50" t="s">
        <v>1092</v>
      </c>
      <c r="B627" s="53" t="s">
        <v>405</v>
      </c>
      <c r="C627" s="53" t="s">
        <v>237</v>
      </c>
      <c r="D627" s="51" t="s">
        <v>150</v>
      </c>
      <c r="E627" s="53">
        <v>5</v>
      </c>
      <c r="F627" s="53">
        <v>6</v>
      </c>
      <c r="G627" s="53">
        <v>5</v>
      </c>
      <c r="H627" s="53">
        <v>10</v>
      </c>
      <c r="I627" s="53">
        <v>15</v>
      </c>
      <c r="J627" s="53">
        <v>6</v>
      </c>
      <c r="K627" s="53">
        <v>47</v>
      </c>
      <c r="L627" s="45">
        <v>564850</v>
      </c>
      <c r="M627" s="45">
        <v>285341</v>
      </c>
      <c r="N627" s="45">
        <v>279509</v>
      </c>
      <c r="O627" s="57">
        <v>0.88519075860848018</v>
      </c>
      <c r="P627" s="57">
        <v>1.0622289103301761</v>
      </c>
      <c r="Q627" s="57">
        <v>0.88519075860848018</v>
      </c>
      <c r="R627" s="57">
        <v>1.7703815172169604</v>
      </c>
      <c r="S627" s="57">
        <v>2.6555722758254405</v>
      </c>
      <c r="T627" s="57">
        <v>1.0622289103301761</v>
      </c>
      <c r="U627" s="57">
        <v>8.3207931309197143</v>
      </c>
    </row>
    <row r="628" spans="1:21">
      <c r="A628" s="50" t="s">
        <v>1093</v>
      </c>
      <c r="B628" s="53" t="s">
        <v>405</v>
      </c>
      <c r="C628" s="53" t="s">
        <v>237</v>
      </c>
      <c r="D628" s="51" t="s">
        <v>94</v>
      </c>
      <c r="E628" s="53">
        <v>12</v>
      </c>
      <c r="F628" s="53">
        <v>16</v>
      </c>
      <c r="G628" s="53">
        <v>54</v>
      </c>
      <c r="H628" s="53">
        <v>66</v>
      </c>
      <c r="I628" s="53">
        <v>34</v>
      </c>
      <c r="J628" s="53">
        <v>19</v>
      </c>
      <c r="K628" s="53">
        <v>201</v>
      </c>
      <c r="L628" s="45">
        <v>564850</v>
      </c>
      <c r="M628" s="45">
        <v>285341</v>
      </c>
      <c r="N628" s="45">
        <v>279509</v>
      </c>
      <c r="O628" s="57">
        <v>2.1244578206603522</v>
      </c>
      <c r="P628" s="57">
        <v>2.8326104275471367</v>
      </c>
      <c r="Q628" s="57">
        <v>9.5600601929715854</v>
      </c>
      <c r="R628" s="57">
        <v>11.684518013631937</v>
      </c>
      <c r="S628" s="57">
        <v>6.0192971585376647</v>
      </c>
      <c r="T628" s="57">
        <v>3.3637248827122246</v>
      </c>
      <c r="U628" s="57">
        <v>35.5846684960609</v>
      </c>
    </row>
    <row r="629" spans="1:21">
      <c r="A629" s="50" t="s">
        <v>1094</v>
      </c>
      <c r="B629" s="53" t="s">
        <v>405</v>
      </c>
      <c r="C629" s="53" t="s">
        <v>237</v>
      </c>
      <c r="D629" s="51" t="s">
        <v>153</v>
      </c>
      <c r="E629" s="53">
        <v>23</v>
      </c>
      <c r="F629" s="53">
        <v>5</v>
      </c>
      <c r="G629" s="53">
        <v>10</v>
      </c>
      <c r="H629" s="53">
        <v>14</v>
      </c>
      <c r="I629" s="53">
        <v>0</v>
      </c>
      <c r="J629" s="53">
        <v>0</v>
      </c>
      <c r="K629" s="53">
        <v>52</v>
      </c>
      <c r="L629" s="45">
        <v>564850</v>
      </c>
      <c r="M629" s="45">
        <v>285341</v>
      </c>
      <c r="N629" s="45">
        <v>279509</v>
      </c>
      <c r="O629" s="57">
        <v>4.0718774895990082</v>
      </c>
      <c r="P629" s="57">
        <v>0.88519075860848018</v>
      </c>
      <c r="Q629" s="57">
        <v>1.7703815172169604</v>
      </c>
      <c r="R629" s="57">
        <v>2.4785341241037444</v>
      </c>
      <c r="S629" s="57" t="s">
        <v>297</v>
      </c>
      <c r="T629" s="57" t="s">
        <v>297</v>
      </c>
      <c r="U629" s="57">
        <v>9.2059838895281931</v>
      </c>
    </row>
    <row r="630" spans="1:21">
      <c r="A630" s="50" t="s">
        <v>1095</v>
      </c>
      <c r="B630" s="53" t="s">
        <v>405</v>
      </c>
      <c r="C630" s="53" t="s">
        <v>237</v>
      </c>
      <c r="D630" s="51" t="s">
        <v>154</v>
      </c>
      <c r="E630" s="53">
        <v>203</v>
      </c>
      <c r="F630" s="53">
        <v>74</v>
      </c>
      <c r="G630" s="53">
        <v>119</v>
      </c>
      <c r="H630" s="53">
        <v>82</v>
      </c>
      <c r="I630" s="53">
        <v>55</v>
      </c>
      <c r="J630" s="53">
        <v>24</v>
      </c>
      <c r="K630" s="53">
        <v>557</v>
      </c>
      <c r="L630" s="45">
        <v>564850</v>
      </c>
      <c r="M630" s="45">
        <v>285341</v>
      </c>
      <c r="N630" s="45">
        <v>279509</v>
      </c>
      <c r="O630" s="57">
        <v>35.938744799504292</v>
      </c>
      <c r="P630" s="57">
        <v>13.100823227405506</v>
      </c>
      <c r="Q630" s="57">
        <v>21.067540054881828</v>
      </c>
      <c r="R630" s="57">
        <v>14.517128441179073</v>
      </c>
      <c r="S630" s="57">
        <v>9.7370983446932815</v>
      </c>
      <c r="T630" s="57">
        <v>4.2489156413207043</v>
      </c>
      <c r="U630" s="57">
        <v>98.610250508984691</v>
      </c>
    </row>
    <row r="631" spans="1:21">
      <c r="A631" s="50" t="s">
        <v>1096</v>
      </c>
      <c r="B631" s="53" t="s">
        <v>405</v>
      </c>
      <c r="C631" s="53" t="s">
        <v>237</v>
      </c>
      <c r="D631" s="51" t="s">
        <v>98</v>
      </c>
      <c r="E631" s="53">
        <v>99</v>
      </c>
      <c r="F631" s="53">
        <v>115</v>
      </c>
      <c r="G631" s="53">
        <v>236</v>
      </c>
      <c r="H631" s="53">
        <v>241</v>
      </c>
      <c r="I631" s="53">
        <v>194</v>
      </c>
      <c r="J631" s="53">
        <v>144</v>
      </c>
      <c r="K631" s="53">
        <v>1029</v>
      </c>
      <c r="L631" s="45">
        <v>564850</v>
      </c>
      <c r="M631" s="45">
        <v>285341</v>
      </c>
      <c r="N631" s="45">
        <v>279509</v>
      </c>
      <c r="O631" s="57">
        <v>17.526777020447906</v>
      </c>
      <c r="P631" s="57">
        <v>20.359387447995044</v>
      </c>
      <c r="Q631" s="57">
        <v>41.781003806320264</v>
      </c>
      <c r="R631" s="57">
        <v>42.666194564928745</v>
      </c>
      <c r="S631" s="57">
        <v>34.345401434009027</v>
      </c>
      <c r="T631" s="57">
        <v>25.493493847924231</v>
      </c>
      <c r="U631" s="57">
        <v>182.17225812162519</v>
      </c>
    </row>
    <row r="632" spans="1:21">
      <c r="A632" s="50" t="s">
        <v>1097</v>
      </c>
      <c r="B632" s="53" t="s">
        <v>405</v>
      </c>
      <c r="C632" s="53" t="s">
        <v>237</v>
      </c>
      <c r="D632" s="51" t="s">
        <v>301</v>
      </c>
      <c r="E632" s="53">
        <v>35</v>
      </c>
      <c r="F632" s="53">
        <v>14</v>
      </c>
      <c r="G632" s="53">
        <v>51</v>
      </c>
      <c r="H632" s="53">
        <v>39</v>
      </c>
      <c r="I632" s="53">
        <v>11</v>
      </c>
      <c r="J632" s="53">
        <v>0</v>
      </c>
      <c r="K632" s="53">
        <v>150</v>
      </c>
      <c r="L632" s="45">
        <v>564850</v>
      </c>
      <c r="M632" s="45">
        <v>285341</v>
      </c>
      <c r="N632" s="45">
        <v>279509</v>
      </c>
      <c r="O632" s="57">
        <v>6.1963353102593608</v>
      </c>
      <c r="P632" s="57">
        <v>2.4785341241037444</v>
      </c>
      <c r="Q632" s="57">
        <v>9.028945737806497</v>
      </c>
      <c r="R632" s="57">
        <v>6.9044879171461444</v>
      </c>
      <c r="S632" s="57">
        <v>1.9474196689386563</v>
      </c>
      <c r="T632" s="57" t="s">
        <v>297</v>
      </c>
      <c r="U632" s="57">
        <v>26.555722758254404</v>
      </c>
    </row>
    <row r="633" spans="1:21">
      <c r="A633" s="50" t="s">
        <v>1098</v>
      </c>
      <c r="B633" s="53" t="s">
        <v>405</v>
      </c>
      <c r="C633" s="53" t="s">
        <v>237</v>
      </c>
      <c r="D633" s="51" t="s">
        <v>303</v>
      </c>
      <c r="E633" s="53">
        <v>89</v>
      </c>
      <c r="F633" s="53">
        <v>78</v>
      </c>
      <c r="G633" s="53">
        <v>171</v>
      </c>
      <c r="H633" s="53">
        <v>193</v>
      </c>
      <c r="I633" s="53">
        <v>104</v>
      </c>
      <c r="J633" s="53">
        <v>56</v>
      </c>
      <c r="K633" s="53">
        <v>691</v>
      </c>
      <c r="L633" s="45">
        <v>564850</v>
      </c>
      <c r="M633" s="45">
        <v>285341</v>
      </c>
      <c r="N633" s="45">
        <v>279509</v>
      </c>
      <c r="O633" s="57">
        <v>15.756395503230946</v>
      </c>
      <c r="P633" s="57">
        <v>13.808975834292289</v>
      </c>
      <c r="Q633" s="57">
        <v>30.273523944410023</v>
      </c>
      <c r="R633" s="57">
        <v>34.168363282287331</v>
      </c>
      <c r="S633" s="57">
        <v>18.411967779056386</v>
      </c>
      <c r="T633" s="57">
        <v>9.9141364964149776</v>
      </c>
      <c r="U633" s="57">
        <v>122.33336283969196</v>
      </c>
    </row>
    <row r="634" spans="1:21">
      <c r="A634" s="50" t="s">
        <v>1099</v>
      </c>
      <c r="B634" s="53" t="s">
        <v>405</v>
      </c>
      <c r="C634" s="53" t="s">
        <v>237</v>
      </c>
      <c r="D634" s="51" t="s">
        <v>127</v>
      </c>
      <c r="E634" s="53">
        <v>61</v>
      </c>
      <c r="F634" s="53">
        <v>23</v>
      </c>
      <c r="G634" s="53">
        <v>29</v>
      </c>
      <c r="H634" s="53">
        <v>21</v>
      </c>
      <c r="I634" s="53">
        <v>18</v>
      </c>
      <c r="J634" s="53">
        <v>7</v>
      </c>
      <c r="K634" s="53">
        <v>159</v>
      </c>
      <c r="L634" s="45">
        <v>564850</v>
      </c>
      <c r="M634" s="45">
        <v>285341</v>
      </c>
      <c r="N634" s="45">
        <v>279509</v>
      </c>
      <c r="O634" s="57">
        <v>10.799327255023456</v>
      </c>
      <c r="P634" s="57">
        <v>4.0718774895990082</v>
      </c>
      <c r="Q634" s="57">
        <v>5.1341063999291849</v>
      </c>
      <c r="R634" s="57">
        <v>3.7178011861556168</v>
      </c>
      <c r="S634" s="57">
        <v>3.1866867309905289</v>
      </c>
      <c r="T634" s="57">
        <v>1.2392670620518722</v>
      </c>
      <c r="U634" s="57">
        <v>28.14906612374967</v>
      </c>
    </row>
    <row r="635" spans="1:21">
      <c r="A635" s="50" t="s">
        <v>1100</v>
      </c>
      <c r="B635" s="53" t="s">
        <v>405</v>
      </c>
      <c r="C635" s="53" t="s">
        <v>237</v>
      </c>
      <c r="D635" s="51" t="s">
        <v>131</v>
      </c>
      <c r="E635" s="53">
        <v>48</v>
      </c>
      <c r="F635" s="53">
        <v>41</v>
      </c>
      <c r="G635" s="53">
        <v>87</v>
      </c>
      <c r="H635" s="53">
        <v>104</v>
      </c>
      <c r="I635" s="53">
        <v>91</v>
      </c>
      <c r="J635" s="53">
        <v>57</v>
      </c>
      <c r="K635" s="53">
        <v>428</v>
      </c>
      <c r="L635" s="45">
        <v>564850</v>
      </c>
      <c r="M635" s="45">
        <v>285341</v>
      </c>
      <c r="N635" s="45">
        <v>279509</v>
      </c>
      <c r="O635" s="57">
        <v>16.821977914144831</v>
      </c>
      <c r="P635" s="57">
        <v>14.368772801665376</v>
      </c>
      <c r="Q635" s="57">
        <v>30.489834969387505</v>
      </c>
      <c r="R635" s="57">
        <v>36.447618813980462</v>
      </c>
      <c r="S635" s="57">
        <v>31.891666462232905</v>
      </c>
      <c r="T635" s="57">
        <v>19.976098773046989</v>
      </c>
      <c r="U635" s="57">
        <v>149.99596973445807</v>
      </c>
    </row>
    <row r="636" spans="1:21">
      <c r="A636" s="50" t="s">
        <v>1101</v>
      </c>
      <c r="B636" s="53" t="s">
        <v>405</v>
      </c>
      <c r="C636" s="53" t="s">
        <v>237</v>
      </c>
      <c r="D636" s="51" t="s">
        <v>160</v>
      </c>
      <c r="E636" s="53">
        <v>23</v>
      </c>
      <c r="F636" s="53">
        <v>10</v>
      </c>
      <c r="G636" s="53">
        <v>0</v>
      </c>
      <c r="H636" s="53">
        <v>5</v>
      </c>
      <c r="I636" s="53">
        <v>10</v>
      </c>
      <c r="J636" s="53">
        <v>0</v>
      </c>
      <c r="K636" s="53">
        <v>48</v>
      </c>
      <c r="L636" s="45">
        <v>564850</v>
      </c>
      <c r="M636" s="45">
        <v>285341</v>
      </c>
      <c r="N636" s="45">
        <v>279509</v>
      </c>
      <c r="O636" s="57">
        <v>4.0718774895990082</v>
      </c>
      <c r="P636" s="57">
        <v>1.7703815172169604</v>
      </c>
      <c r="Q636" s="57" t="s">
        <v>297</v>
      </c>
      <c r="R636" s="57">
        <v>0.88519075860848018</v>
      </c>
      <c r="S636" s="57">
        <v>1.7703815172169604</v>
      </c>
      <c r="T636" s="57" t="s">
        <v>297</v>
      </c>
      <c r="U636" s="57">
        <v>8.4978312826414086</v>
      </c>
    </row>
    <row r="637" spans="1:21">
      <c r="A637" s="50" t="s">
        <v>1102</v>
      </c>
      <c r="B637" s="53" t="s">
        <v>405</v>
      </c>
      <c r="C637" s="53" t="s">
        <v>237</v>
      </c>
      <c r="D637" s="51" t="s">
        <v>163</v>
      </c>
      <c r="E637" s="53">
        <v>281</v>
      </c>
      <c r="F637" s="53">
        <v>269</v>
      </c>
      <c r="G637" s="53">
        <v>513</v>
      </c>
      <c r="H637" s="53">
        <v>613</v>
      </c>
      <c r="I637" s="53">
        <v>258</v>
      </c>
      <c r="J637" s="53">
        <v>71</v>
      </c>
      <c r="K637" s="53">
        <v>2005</v>
      </c>
      <c r="L637" s="45">
        <v>564850</v>
      </c>
      <c r="M637" s="45">
        <v>285341</v>
      </c>
      <c r="N637" s="45">
        <v>279509</v>
      </c>
      <c r="O637" s="57">
        <v>100.53343541710643</v>
      </c>
      <c r="P637" s="57">
        <v>96.240192623493343</v>
      </c>
      <c r="Q637" s="57">
        <v>183.53612942695941</v>
      </c>
      <c r="R637" s="57">
        <v>219.31315270706844</v>
      </c>
      <c r="S637" s="57">
        <v>92.304720062681341</v>
      </c>
      <c r="T637" s="57">
        <v>25.401686528877427</v>
      </c>
      <c r="U637" s="57">
        <v>717.32931676618648</v>
      </c>
    </row>
    <row r="638" spans="1:21">
      <c r="A638" s="50" t="s">
        <v>1103</v>
      </c>
      <c r="B638" s="53" t="s">
        <v>405</v>
      </c>
      <c r="C638" s="53" t="s">
        <v>237</v>
      </c>
      <c r="D638" s="51" t="s">
        <v>141</v>
      </c>
      <c r="E638" s="53">
        <v>45</v>
      </c>
      <c r="F638" s="53">
        <v>25</v>
      </c>
      <c r="G638" s="53">
        <v>45</v>
      </c>
      <c r="H638" s="53">
        <v>41</v>
      </c>
      <c r="I638" s="53">
        <v>29</v>
      </c>
      <c r="J638" s="53">
        <v>14</v>
      </c>
      <c r="K638" s="53">
        <v>199</v>
      </c>
      <c r="L638" s="45">
        <v>564850</v>
      </c>
      <c r="M638" s="45">
        <v>285341</v>
      </c>
      <c r="N638" s="45">
        <v>279509</v>
      </c>
      <c r="O638" s="57">
        <v>7.9667168274763203</v>
      </c>
      <c r="P638" s="57">
        <v>4.4259537930424004</v>
      </c>
      <c r="Q638" s="57">
        <v>7.9667168274763203</v>
      </c>
      <c r="R638" s="57">
        <v>7.2585642205895367</v>
      </c>
      <c r="S638" s="57">
        <v>5.1341063999291849</v>
      </c>
      <c r="T638" s="57">
        <v>2.4785341241037444</v>
      </c>
      <c r="U638" s="57">
        <v>35.230592192617507</v>
      </c>
    </row>
    <row r="639" spans="1:21">
      <c r="A639" s="50" t="s">
        <v>1104</v>
      </c>
      <c r="B639" s="53" t="s">
        <v>405</v>
      </c>
      <c r="C639" s="53" t="s">
        <v>237</v>
      </c>
      <c r="D639" s="51" t="s">
        <v>145</v>
      </c>
      <c r="E639" s="53">
        <v>55</v>
      </c>
      <c r="F639" s="53">
        <v>61</v>
      </c>
      <c r="G639" s="53">
        <v>123</v>
      </c>
      <c r="H639" s="53">
        <v>153</v>
      </c>
      <c r="I639" s="53">
        <v>123</v>
      </c>
      <c r="J639" s="53">
        <v>72</v>
      </c>
      <c r="K639" s="53">
        <v>587</v>
      </c>
      <c r="L639" s="45">
        <v>564850</v>
      </c>
      <c r="M639" s="45">
        <v>285341</v>
      </c>
      <c r="N639" s="45">
        <v>279509</v>
      </c>
      <c r="O639" s="57">
        <v>19.275183026624283</v>
      </c>
      <c r="P639" s="57">
        <v>21.377930265892388</v>
      </c>
      <c r="Q639" s="57">
        <v>43.106318404996131</v>
      </c>
      <c r="R639" s="57">
        <v>53.620054601336648</v>
      </c>
      <c r="S639" s="57">
        <v>43.106318404996131</v>
      </c>
      <c r="T639" s="57">
        <v>25.232966871217247</v>
      </c>
      <c r="U639" s="57">
        <v>205.71877157506282</v>
      </c>
    </row>
    <row r="640" spans="1:21">
      <c r="A640" s="50" t="s">
        <v>1105</v>
      </c>
      <c r="B640" s="53" t="s">
        <v>405</v>
      </c>
      <c r="C640" s="53" t="s">
        <v>240</v>
      </c>
      <c r="D640" s="51" t="s">
        <v>200</v>
      </c>
      <c r="E640" s="53">
        <v>114</v>
      </c>
      <c r="F640" s="53">
        <v>68</v>
      </c>
      <c r="G640" s="53">
        <v>165</v>
      </c>
      <c r="H640" s="53">
        <v>223</v>
      </c>
      <c r="I640" s="53">
        <v>226</v>
      </c>
      <c r="J640" s="53">
        <v>320</v>
      </c>
      <c r="K640" s="53">
        <v>1116</v>
      </c>
      <c r="L640" s="45">
        <v>1206480</v>
      </c>
      <c r="M640" s="45">
        <v>627867</v>
      </c>
      <c r="N640" s="45">
        <v>578613</v>
      </c>
      <c r="O640" s="57">
        <v>9.4489755321265161</v>
      </c>
      <c r="P640" s="57">
        <v>5.6362310191631853</v>
      </c>
      <c r="Q640" s="57">
        <v>13.676148796498905</v>
      </c>
      <c r="R640" s="57">
        <v>18.483522312843977</v>
      </c>
      <c r="S640" s="57">
        <v>18.73217956368941</v>
      </c>
      <c r="T640" s="57">
        <v>26.523440090179694</v>
      </c>
      <c r="U640" s="57">
        <v>92.500497314501686</v>
      </c>
    </row>
    <row r="641" spans="1:21">
      <c r="A641" s="50" t="s">
        <v>1106</v>
      </c>
      <c r="B641" s="53" t="s">
        <v>405</v>
      </c>
      <c r="C641" s="53" t="s">
        <v>240</v>
      </c>
      <c r="D641" s="51" t="s">
        <v>53</v>
      </c>
      <c r="E641" s="53">
        <v>887</v>
      </c>
      <c r="F641" s="53">
        <v>857</v>
      </c>
      <c r="G641" s="53">
        <v>2012</v>
      </c>
      <c r="H641" s="53">
        <v>2530</v>
      </c>
      <c r="I641" s="53">
        <v>1920</v>
      </c>
      <c r="J641" s="53">
        <v>1198</v>
      </c>
      <c r="K641" s="53">
        <v>9404</v>
      </c>
      <c r="L641" s="45">
        <v>1206480</v>
      </c>
      <c r="M641" s="45">
        <v>627867</v>
      </c>
      <c r="N641" s="45">
        <v>578613</v>
      </c>
      <c r="O641" s="57">
        <v>141.27195727757629</v>
      </c>
      <c r="P641" s="57">
        <v>136.49387529524566</v>
      </c>
      <c r="Q641" s="57">
        <v>320.45003161497579</v>
      </c>
      <c r="R641" s="57">
        <v>402.95158050988505</v>
      </c>
      <c r="S641" s="57">
        <v>305.79724686916182</v>
      </c>
      <c r="T641" s="57">
        <v>190.80474049440406</v>
      </c>
      <c r="U641" s="57">
        <v>1497.7694320612486</v>
      </c>
    </row>
    <row r="642" spans="1:21">
      <c r="A642" s="50" t="s">
        <v>1107</v>
      </c>
      <c r="B642" s="53" t="s">
        <v>405</v>
      </c>
      <c r="C642" s="53" t="s">
        <v>240</v>
      </c>
      <c r="D642" s="51" t="s">
        <v>59</v>
      </c>
      <c r="E642" s="53">
        <v>110</v>
      </c>
      <c r="F642" s="53">
        <v>87</v>
      </c>
      <c r="G642" s="53">
        <v>202</v>
      </c>
      <c r="H642" s="53">
        <v>263</v>
      </c>
      <c r="I642" s="53">
        <v>118</v>
      </c>
      <c r="J642" s="53">
        <v>77</v>
      </c>
      <c r="K642" s="53">
        <v>857</v>
      </c>
      <c r="L642" s="45">
        <v>1206480</v>
      </c>
      <c r="M642" s="45">
        <v>627867</v>
      </c>
      <c r="N642" s="45">
        <v>578613</v>
      </c>
      <c r="O642" s="57">
        <v>9.1174325309992703</v>
      </c>
      <c r="P642" s="57">
        <v>7.2110602745176049</v>
      </c>
      <c r="Q642" s="57">
        <v>16.742921556925932</v>
      </c>
      <c r="R642" s="57">
        <v>21.798952324116438</v>
      </c>
      <c r="S642" s="57">
        <v>9.7805185332537636</v>
      </c>
      <c r="T642" s="57">
        <v>6.3822027716994887</v>
      </c>
      <c r="U642" s="57">
        <v>71.033087991512502</v>
      </c>
    </row>
    <row r="643" spans="1:21">
      <c r="A643" s="50" t="s">
        <v>1108</v>
      </c>
      <c r="B643" s="53" t="s">
        <v>405</v>
      </c>
      <c r="C643" s="53" t="s">
        <v>240</v>
      </c>
      <c r="D643" s="51" t="s">
        <v>68</v>
      </c>
      <c r="E643" s="53">
        <v>83</v>
      </c>
      <c r="F643" s="53">
        <v>56</v>
      </c>
      <c r="G643" s="53">
        <v>138</v>
      </c>
      <c r="H643" s="53">
        <v>200</v>
      </c>
      <c r="I643" s="53">
        <v>210</v>
      </c>
      <c r="J643" s="53">
        <v>193</v>
      </c>
      <c r="K643" s="53">
        <v>880</v>
      </c>
      <c r="L643" s="45">
        <v>1206480</v>
      </c>
      <c r="M643" s="45">
        <v>627867</v>
      </c>
      <c r="N643" s="45">
        <v>578613</v>
      </c>
      <c r="O643" s="57">
        <v>13.219360151114806</v>
      </c>
      <c r="P643" s="57">
        <v>8.9190863670172185</v>
      </c>
      <c r="Q643" s="57">
        <v>21.979177118721005</v>
      </c>
      <c r="R643" s="57">
        <v>31.85387988220435</v>
      </c>
      <c r="S643" s="57">
        <v>33.446573876314567</v>
      </c>
      <c r="T643" s="57">
        <v>30.7389940863272</v>
      </c>
      <c r="U643" s="57">
        <v>140.15707148169915</v>
      </c>
    </row>
    <row r="644" spans="1:21">
      <c r="A644" s="50" t="s">
        <v>1109</v>
      </c>
      <c r="B644" s="53" t="s">
        <v>405</v>
      </c>
      <c r="C644" s="53" t="s">
        <v>240</v>
      </c>
      <c r="D644" s="51" t="s">
        <v>63</v>
      </c>
      <c r="E644" s="53">
        <v>676</v>
      </c>
      <c r="F644" s="53">
        <v>554</v>
      </c>
      <c r="G644" s="53">
        <v>1153</v>
      </c>
      <c r="H644" s="53">
        <v>1236</v>
      </c>
      <c r="I644" s="53">
        <v>818</v>
      </c>
      <c r="J644" s="53">
        <v>464</v>
      </c>
      <c r="K644" s="53">
        <v>4901</v>
      </c>
      <c r="L644" s="45">
        <v>1206480</v>
      </c>
      <c r="M644" s="45">
        <v>627867</v>
      </c>
      <c r="N644" s="45">
        <v>578613</v>
      </c>
      <c r="O644" s="57">
        <v>56.030767190504605</v>
      </c>
      <c r="P644" s="57">
        <v>45.918705656123599</v>
      </c>
      <c r="Q644" s="57">
        <v>95.567270074928729</v>
      </c>
      <c r="R644" s="57">
        <v>102.44678734831908</v>
      </c>
      <c r="S644" s="57">
        <v>67.800543730521852</v>
      </c>
      <c r="T644" s="57">
        <v>38.458988130760559</v>
      </c>
      <c r="U644" s="57">
        <v>406.22306213115837</v>
      </c>
    </row>
    <row r="645" spans="1:21">
      <c r="A645" s="50" t="s">
        <v>1110</v>
      </c>
      <c r="B645" s="53" t="s">
        <v>405</v>
      </c>
      <c r="C645" s="53" t="s">
        <v>240</v>
      </c>
      <c r="D645" s="51" t="s">
        <v>311</v>
      </c>
      <c r="E645" s="53">
        <v>276</v>
      </c>
      <c r="F645" s="53">
        <v>209</v>
      </c>
      <c r="G645" s="53">
        <v>448</v>
      </c>
      <c r="H645" s="53">
        <v>499</v>
      </c>
      <c r="I645" s="53">
        <v>279</v>
      </c>
      <c r="J645" s="53">
        <v>149</v>
      </c>
      <c r="K645" s="53">
        <v>1860</v>
      </c>
      <c r="L645" s="45">
        <v>1206480</v>
      </c>
      <c r="M645" s="45">
        <v>627867</v>
      </c>
      <c r="N645" s="45">
        <v>578613</v>
      </c>
      <c r="O645" s="57">
        <v>22.876467077779989</v>
      </c>
      <c r="P645" s="57">
        <v>17.323121808898613</v>
      </c>
      <c r="Q645" s="57">
        <v>37.132816126251576</v>
      </c>
      <c r="R645" s="57">
        <v>41.359989390623959</v>
      </c>
      <c r="S645" s="57">
        <v>23.125124328625422</v>
      </c>
      <c r="T645" s="57">
        <v>12.349976791989922</v>
      </c>
      <c r="U645" s="57">
        <v>154.16749552416948</v>
      </c>
    </row>
    <row r="646" spans="1:21">
      <c r="A646" s="50" t="s">
        <v>1111</v>
      </c>
      <c r="B646" s="53" t="s">
        <v>405</v>
      </c>
      <c r="C646" s="53" t="s">
        <v>240</v>
      </c>
      <c r="D646" s="51" t="s">
        <v>292</v>
      </c>
      <c r="E646" s="53">
        <v>37</v>
      </c>
      <c r="F646" s="53">
        <v>37</v>
      </c>
      <c r="G646" s="53">
        <v>88</v>
      </c>
      <c r="H646" s="53">
        <v>128</v>
      </c>
      <c r="I646" s="53">
        <v>99</v>
      </c>
      <c r="J646" s="53">
        <v>87</v>
      </c>
      <c r="K646" s="53">
        <v>476</v>
      </c>
      <c r="L646" s="45">
        <v>1206480</v>
      </c>
      <c r="M646" s="45">
        <v>627867</v>
      </c>
      <c r="N646" s="45">
        <v>578613</v>
      </c>
      <c r="O646" s="57">
        <v>3.0667727604270274</v>
      </c>
      <c r="P646" s="57">
        <v>3.0667727604270274</v>
      </c>
      <c r="Q646" s="57">
        <v>7.2939460247994159</v>
      </c>
      <c r="R646" s="57">
        <v>10.609376036071877</v>
      </c>
      <c r="S646" s="57">
        <v>8.205689277899344</v>
      </c>
      <c r="T646" s="57">
        <v>7.2110602745176049</v>
      </c>
      <c r="U646" s="57">
        <v>39.453617134142299</v>
      </c>
    </row>
    <row r="647" spans="1:21">
      <c r="A647" s="50" t="s">
        <v>1112</v>
      </c>
      <c r="B647" s="53" t="s">
        <v>405</v>
      </c>
      <c r="C647" s="53" t="s">
        <v>240</v>
      </c>
      <c r="D647" s="51" t="s">
        <v>201</v>
      </c>
      <c r="E647" s="53">
        <v>180</v>
      </c>
      <c r="F647" s="53">
        <v>112</v>
      </c>
      <c r="G647" s="53">
        <v>270</v>
      </c>
      <c r="H647" s="53">
        <v>235</v>
      </c>
      <c r="I647" s="53">
        <v>136</v>
      </c>
      <c r="J647" s="53">
        <v>79</v>
      </c>
      <c r="K647" s="53">
        <v>1012</v>
      </c>
      <c r="L647" s="45">
        <v>1206480</v>
      </c>
      <c r="M647" s="45">
        <v>627867</v>
      </c>
      <c r="N647" s="45">
        <v>578613</v>
      </c>
      <c r="O647" s="57">
        <v>14.919435050726078</v>
      </c>
      <c r="P647" s="57">
        <v>9.2832040315628941</v>
      </c>
      <c r="Q647" s="57">
        <v>22.379152576089119</v>
      </c>
      <c r="R647" s="57">
        <v>19.478151316225713</v>
      </c>
      <c r="S647" s="57">
        <v>11.272462038326371</v>
      </c>
      <c r="T647" s="57">
        <v>6.5479742722631116</v>
      </c>
      <c r="U647" s="57">
        <v>83.880379285193285</v>
      </c>
    </row>
    <row r="648" spans="1:21">
      <c r="A648" s="50" t="s">
        <v>1113</v>
      </c>
      <c r="B648" s="53" t="s">
        <v>405</v>
      </c>
      <c r="C648" s="53" t="s">
        <v>240</v>
      </c>
      <c r="D648" s="51" t="s">
        <v>150</v>
      </c>
      <c r="E648" s="53">
        <v>24</v>
      </c>
      <c r="F648" s="53">
        <v>5</v>
      </c>
      <c r="G648" s="53">
        <v>20</v>
      </c>
      <c r="H648" s="53">
        <v>22</v>
      </c>
      <c r="I648" s="53">
        <v>21</v>
      </c>
      <c r="J648" s="53">
        <v>22</v>
      </c>
      <c r="K648" s="53">
        <v>114</v>
      </c>
      <c r="L648" s="45">
        <v>1206480</v>
      </c>
      <c r="M648" s="45">
        <v>627867</v>
      </c>
      <c r="N648" s="45">
        <v>578613</v>
      </c>
      <c r="O648" s="57">
        <v>1.9892580067634773</v>
      </c>
      <c r="P648" s="57">
        <v>0.41442875140905772</v>
      </c>
      <c r="Q648" s="57">
        <v>1.6577150056362309</v>
      </c>
      <c r="R648" s="57">
        <v>1.823486506199854</v>
      </c>
      <c r="S648" s="57">
        <v>1.7406007559180425</v>
      </c>
      <c r="T648" s="57">
        <v>1.823486506199854</v>
      </c>
      <c r="U648" s="57">
        <v>9.4489755321265161</v>
      </c>
    </row>
    <row r="649" spans="1:21">
      <c r="A649" s="50" t="s">
        <v>1114</v>
      </c>
      <c r="B649" s="53" t="s">
        <v>405</v>
      </c>
      <c r="C649" s="53" t="s">
        <v>240</v>
      </c>
      <c r="D649" s="51" t="s">
        <v>94</v>
      </c>
      <c r="E649" s="53">
        <v>54</v>
      </c>
      <c r="F649" s="53">
        <v>49</v>
      </c>
      <c r="G649" s="53">
        <v>137</v>
      </c>
      <c r="H649" s="53">
        <v>188</v>
      </c>
      <c r="I649" s="53">
        <v>93</v>
      </c>
      <c r="J649" s="53">
        <v>27</v>
      </c>
      <c r="K649" s="53">
        <v>548</v>
      </c>
      <c r="L649" s="45">
        <v>1206480</v>
      </c>
      <c r="M649" s="45">
        <v>627867</v>
      </c>
      <c r="N649" s="45">
        <v>578613</v>
      </c>
      <c r="O649" s="57">
        <v>4.4758305152178242</v>
      </c>
      <c r="P649" s="57">
        <v>4.0614017638087656</v>
      </c>
      <c r="Q649" s="57">
        <v>11.355347788608182</v>
      </c>
      <c r="R649" s="57">
        <v>15.582521052980573</v>
      </c>
      <c r="S649" s="57">
        <v>7.7083747762084744</v>
      </c>
      <c r="T649" s="57">
        <v>2.2379152576089121</v>
      </c>
      <c r="U649" s="57">
        <v>45.421391154432726</v>
      </c>
    </row>
    <row r="650" spans="1:21">
      <c r="A650" s="50" t="s">
        <v>1115</v>
      </c>
      <c r="B650" s="53" t="s">
        <v>405</v>
      </c>
      <c r="C650" s="53" t="s">
        <v>240</v>
      </c>
      <c r="D650" s="51" t="s">
        <v>153</v>
      </c>
      <c r="E650" s="53">
        <v>54</v>
      </c>
      <c r="F650" s="53">
        <v>30</v>
      </c>
      <c r="G650" s="53">
        <v>35</v>
      </c>
      <c r="H650" s="53">
        <v>15</v>
      </c>
      <c r="I650" s="53">
        <v>6</v>
      </c>
      <c r="J650" s="53">
        <v>7</v>
      </c>
      <c r="K650" s="53">
        <v>147</v>
      </c>
      <c r="L650" s="45">
        <v>1206480</v>
      </c>
      <c r="M650" s="45">
        <v>627867</v>
      </c>
      <c r="N650" s="45">
        <v>578613</v>
      </c>
      <c r="O650" s="57">
        <v>4.4758305152178242</v>
      </c>
      <c r="P650" s="57">
        <v>2.4865725084543464</v>
      </c>
      <c r="Q650" s="57">
        <v>2.9010012598634041</v>
      </c>
      <c r="R650" s="57">
        <v>1.2432862542271732</v>
      </c>
      <c r="S650" s="57">
        <v>0.49731450169086933</v>
      </c>
      <c r="T650" s="57">
        <v>0.58020025197268088</v>
      </c>
      <c r="U650" s="57">
        <v>12.184205291426299</v>
      </c>
    </row>
    <row r="651" spans="1:21">
      <c r="A651" s="50" t="s">
        <v>1116</v>
      </c>
      <c r="B651" s="53" t="s">
        <v>405</v>
      </c>
      <c r="C651" s="53" t="s">
        <v>240</v>
      </c>
      <c r="D651" s="51" t="s">
        <v>154</v>
      </c>
      <c r="E651" s="53">
        <v>735</v>
      </c>
      <c r="F651" s="53">
        <v>326</v>
      </c>
      <c r="G651" s="53">
        <v>414</v>
      </c>
      <c r="H651" s="53">
        <v>293</v>
      </c>
      <c r="I651" s="53">
        <v>138</v>
      </c>
      <c r="J651" s="53">
        <v>126</v>
      </c>
      <c r="K651" s="53">
        <v>2032</v>
      </c>
      <c r="L651" s="45">
        <v>1206480</v>
      </c>
      <c r="M651" s="45">
        <v>627867</v>
      </c>
      <c r="N651" s="45">
        <v>578613</v>
      </c>
      <c r="O651" s="57">
        <v>60.921026457131497</v>
      </c>
      <c r="P651" s="57">
        <v>27.020754591870563</v>
      </c>
      <c r="Q651" s="57">
        <v>34.314700616669981</v>
      </c>
      <c r="R651" s="57">
        <v>24.285524832570783</v>
      </c>
      <c r="S651" s="57">
        <v>11.438233538889994</v>
      </c>
      <c r="T651" s="57">
        <v>10.443604535508255</v>
      </c>
      <c r="U651" s="57">
        <v>168.42384457264106</v>
      </c>
    </row>
    <row r="652" spans="1:21">
      <c r="A652" s="50" t="s">
        <v>1117</v>
      </c>
      <c r="B652" s="53" t="s">
        <v>405</v>
      </c>
      <c r="C652" s="53" t="s">
        <v>240</v>
      </c>
      <c r="D652" s="51" t="s">
        <v>98</v>
      </c>
      <c r="E652" s="53">
        <v>257</v>
      </c>
      <c r="F652" s="53">
        <v>262</v>
      </c>
      <c r="G652" s="53">
        <v>583</v>
      </c>
      <c r="H652" s="53">
        <v>690</v>
      </c>
      <c r="I652" s="53">
        <v>420</v>
      </c>
      <c r="J652" s="53">
        <v>288</v>
      </c>
      <c r="K652" s="53">
        <v>2500</v>
      </c>
      <c r="L652" s="45">
        <v>1206480</v>
      </c>
      <c r="M652" s="45">
        <v>627867</v>
      </c>
      <c r="N652" s="45">
        <v>578613</v>
      </c>
      <c r="O652" s="57">
        <v>21.301637822425569</v>
      </c>
      <c r="P652" s="57">
        <v>21.716066573834627</v>
      </c>
      <c r="Q652" s="57">
        <v>48.322392414296132</v>
      </c>
      <c r="R652" s="57">
        <v>57.191167694449973</v>
      </c>
      <c r="S652" s="57">
        <v>34.812015118360854</v>
      </c>
      <c r="T652" s="57">
        <v>23.871096081161728</v>
      </c>
      <c r="U652" s="57">
        <v>207.21437570452886</v>
      </c>
    </row>
    <row r="653" spans="1:21">
      <c r="A653" s="50" t="s">
        <v>1118</v>
      </c>
      <c r="B653" s="53" t="s">
        <v>405</v>
      </c>
      <c r="C653" s="53" t="s">
        <v>240</v>
      </c>
      <c r="D653" s="51" t="s">
        <v>301</v>
      </c>
      <c r="E653" s="53">
        <v>67</v>
      </c>
      <c r="F653" s="53">
        <v>60</v>
      </c>
      <c r="G653" s="53">
        <v>109</v>
      </c>
      <c r="H653" s="53">
        <v>67</v>
      </c>
      <c r="I653" s="53">
        <v>26</v>
      </c>
      <c r="J653" s="53">
        <v>12</v>
      </c>
      <c r="K653" s="53">
        <v>341</v>
      </c>
      <c r="L653" s="45">
        <v>1206480</v>
      </c>
      <c r="M653" s="45">
        <v>627867</v>
      </c>
      <c r="N653" s="45">
        <v>578613</v>
      </c>
      <c r="O653" s="57">
        <v>5.5533452688813743</v>
      </c>
      <c r="P653" s="57">
        <v>4.9731450169086928</v>
      </c>
      <c r="Q653" s="57">
        <v>9.0345467807174593</v>
      </c>
      <c r="R653" s="57">
        <v>5.5533452688813743</v>
      </c>
      <c r="S653" s="57">
        <v>2.1550295073271002</v>
      </c>
      <c r="T653" s="57">
        <v>0.99462900338173865</v>
      </c>
      <c r="U653" s="57">
        <v>28.264040846097739</v>
      </c>
    </row>
    <row r="654" spans="1:21">
      <c r="A654" s="50" t="s">
        <v>1119</v>
      </c>
      <c r="B654" s="53" t="s">
        <v>405</v>
      </c>
      <c r="C654" s="53" t="s">
        <v>240</v>
      </c>
      <c r="D654" s="51" t="s">
        <v>303</v>
      </c>
      <c r="E654" s="53">
        <v>179</v>
      </c>
      <c r="F654" s="53">
        <v>141</v>
      </c>
      <c r="G654" s="53">
        <v>356</v>
      </c>
      <c r="H654" s="53">
        <v>397</v>
      </c>
      <c r="I654" s="53">
        <v>239</v>
      </c>
      <c r="J654" s="53">
        <v>141</v>
      </c>
      <c r="K654" s="53">
        <v>1453</v>
      </c>
      <c r="L654" s="45">
        <v>1206480</v>
      </c>
      <c r="M654" s="45">
        <v>627867</v>
      </c>
      <c r="N654" s="45">
        <v>578613</v>
      </c>
      <c r="O654" s="57">
        <v>14.836549300444268</v>
      </c>
      <c r="P654" s="57">
        <v>11.686890789735427</v>
      </c>
      <c r="Q654" s="57">
        <v>29.507327100324911</v>
      </c>
      <c r="R654" s="57">
        <v>32.905642861879187</v>
      </c>
      <c r="S654" s="57">
        <v>19.80969431735296</v>
      </c>
      <c r="T654" s="57">
        <v>11.686890789735427</v>
      </c>
      <c r="U654" s="57">
        <v>120.4329951594722</v>
      </c>
    </row>
    <row r="655" spans="1:21">
      <c r="A655" s="50" t="s">
        <v>1120</v>
      </c>
      <c r="B655" s="53" t="s">
        <v>405</v>
      </c>
      <c r="C655" s="53" t="s">
        <v>240</v>
      </c>
      <c r="D655" s="51" t="s">
        <v>127</v>
      </c>
      <c r="E655" s="53">
        <v>130</v>
      </c>
      <c r="F655" s="53">
        <v>54</v>
      </c>
      <c r="G655" s="53">
        <v>58</v>
      </c>
      <c r="H655" s="53">
        <v>63</v>
      </c>
      <c r="I655" s="53">
        <v>30</v>
      </c>
      <c r="J655" s="53">
        <v>20</v>
      </c>
      <c r="K655" s="53">
        <v>355</v>
      </c>
      <c r="L655" s="45">
        <v>1206480</v>
      </c>
      <c r="M655" s="45">
        <v>627867</v>
      </c>
      <c r="N655" s="45">
        <v>578613</v>
      </c>
      <c r="O655" s="57">
        <v>10.775147536635503</v>
      </c>
      <c r="P655" s="57">
        <v>4.4758305152178242</v>
      </c>
      <c r="Q655" s="57">
        <v>4.8073735163450699</v>
      </c>
      <c r="R655" s="57">
        <v>5.2218022677541276</v>
      </c>
      <c r="S655" s="57">
        <v>2.4865725084543464</v>
      </c>
      <c r="T655" s="57">
        <v>1.6577150056362309</v>
      </c>
      <c r="U655" s="57">
        <v>29.424441350043097</v>
      </c>
    </row>
    <row r="656" spans="1:21">
      <c r="A656" s="50" t="s">
        <v>1121</v>
      </c>
      <c r="B656" s="53" t="s">
        <v>405</v>
      </c>
      <c r="C656" s="53" t="s">
        <v>240</v>
      </c>
      <c r="D656" s="51" t="s">
        <v>131</v>
      </c>
      <c r="E656" s="53">
        <v>120</v>
      </c>
      <c r="F656" s="53">
        <v>90</v>
      </c>
      <c r="G656" s="53">
        <v>155</v>
      </c>
      <c r="H656" s="53">
        <v>222</v>
      </c>
      <c r="I656" s="53">
        <v>177</v>
      </c>
      <c r="J656" s="53">
        <v>108</v>
      </c>
      <c r="K656" s="53">
        <v>872</v>
      </c>
      <c r="L656" s="45">
        <v>1206480</v>
      </c>
      <c r="M656" s="45">
        <v>627867</v>
      </c>
      <c r="N656" s="45">
        <v>578613</v>
      </c>
      <c r="O656" s="57">
        <v>19.112327929322614</v>
      </c>
      <c r="P656" s="57">
        <v>14.334245946991958</v>
      </c>
      <c r="Q656" s="57">
        <v>24.686756908708372</v>
      </c>
      <c r="R656" s="57">
        <v>35.357806669246827</v>
      </c>
      <c r="S656" s="57">
        <v>28.190683695750852</v>
      </c>
      <c r="T656" s="57">
        <v>17.20109513639035</v>
      </c>
      <c r="U656" s="57">
        <v>138.88291628641099</v>
      </c>
    </row>
    <row r="657" spans="1:21">
      <c r="A657" s="50" t="s">
        <v>1122</v>
      </c>
      <c r="B657" s="53" t="s">
        <v>405</v>
      </c>
      <c r="C657" s="53" t="s">
        <v>240</v>
      </c>
      <c r="D657" s="51" t="s">
        <v>160</v>
      </c>
      <c r="E657" s="53">
        <v>74</v>
      </c>
      <c r="F657" s="53">
        <v>18</v>
      </c>
      <c r="G657" s="53">
        <v>26</v>
      </c>
      <c r="H657" s="53">
        <v>12</v>
      </c>
      <c r="I657" s="53">
        <v>5</v>
      </c>
      <c r="J657" s="53">
        <v>11</v>
      </c>
      <c r="K657" s="53">
        <v>146</v>
      </c>
      <c r="L657" s="45">
        <v>1206480</v>
      </c>
      <c r="M657" s="45">
        <v>627867</v>
      </c>
      <c r="N657" s="45">
        <v>578613</v>
      </c>
      <c r="O657" s="57">
        <v>6.1335455208540548</v>
      </c>
      <c r="P657" s="57">
        <v>1.491943505072608</v>
      </c>
      <c r="Q657" s="57">
        <v>2.1550295073271002</v>
      </c>
      <c r="R657" s="57">
        <v>0.99462900338173865</v>
      </c>
      <c r="S657" s="57">
        <v>0.41442875140905772</v>
      </c>
      <c r="T657" s="57">
        <v>0.91174325309992699</v>
      </c>
      <c r="U657" s="57">
        <v>12.101319541144486</v>
      </c>
    </row>
    <row r="658" spans="1:21">
      <c r="A658" s="50" t="s">
        <v>1123</v>
      </c>
      <c r="B658" s="53" t="s">
        <v>405</v>
      </c>
      <c r="C658" s="53" t="s">
        <v>240</v>
      </c>
      <c r="D658" s="51" t="s">
        <v>163</v>
      </c>
      <c r="E658" s="53">
        <v>493</v>
      </c>
      <c r="F658" s="53">
        <v>515</v>
      </c>
      <c r="G658" s="53">
        <v>1092</v>
      </c>
      <c r="H658" s="53">
        <v>1148</v>
      </c>
      <c r="I658" s="53">
        <v>398</v>
      </c>
      <c r="J658" s="53">
        <v>129</v>
      </c>
      <c r="K658" s="53">
        <v>3775</v>
      </c>
      <c r="L658" s="45">
        <v>1206480</v>
      </c>
      <c r="M658" s="45">
        <v>627867</v>
      </c>
      <c r="N658" s="45">
        <v>578613</v>
      </c>
      <c r="O658" s="57">
        <v>85.20375449566464</v>
      </c>
      <c r="P658" s="57">
        <v>89.005950436647638</v>
      </c>
      <c r="Q658" s="57">
        <v>188.72718034333829</v>
      </c>
      <c r="R658" s="57">
        <v>198.40549728402232</v>
      </c>
      <c r="S658" s="57">
        <v>68.785181114147107</v>
      </c>
      <c r="T658" s="57">
        <v>22.294694381218534</v>
      </c>
      <c r="U658" s="57">
        <v>652.42225805503847</v>
      </c>
    </row>
    <row r="659" spans="1:21">
      <c r="A659" s="50" t="s">
        <v>1124</v>
      </c>
      <c r="B659" s="53" t="s">
        <v>405</v>
      </c>
      <c r="C659" s="53" t="s">
        <v>240</v>
      </c>
      <c r="D659" s="51" t="s">
        <v>141</v>
      </c>
      <c r="E659" s="53">
        <v>96</v>
      </c>
      <c r="F659" s="53">
        <v>56</v>
      </c>
      <c r="G659" s="53">
        <v>92</v>
      </c>
      <c r="H659" s="53">
        <v>90</v>
      </c>
      <c r="I659" s="53">
        <v>74</v>
      </c>
      <c r="J659" s="53">
        <v>32</v>
      </c>
      <c r="K659" s="53">
        <v>440</v>
      </c>
      <c r="L659" s="45">
        <v>1206480</v>
      </c>
      <c r="M659" s="45">
        <v>627867</v>
      </c>
      <c r="N659" s="45">
        <v>578613</v>
      </c>
      <c r="O659" s="57">
        <v>7.9570320270539092</v>
      </c>
      <c r="P659" s="57">
        <v>4.641602015781447</v>
      </c>
      <c r="Q659" s="57">
        <v>7.6254890259266617</v>
      </c>
      <c r="R659" s="57">
        <v>7.4597175253630388</v>
      </c>
      <c r="S659" s="57">
        <v>6.1335455208540548</v>
      </c>
      <c r="T659" s="57">
        <v>2.6523440090179693</v>
      </c>
      <c r="U659" s="57">
        <v>36.469730123997081</v>
      </c>
    </row>
    <row r="660" spans="1:21">
      <c r="A660" s="50" t="s">
        <v>1125</v>
      </c>
      <c r="B660" s="53" t="s">
        <v>405</v>
      </c>
      <c r="C660" s="53" t="s">
        <v>240</v>
      </c>
      <c r="D660" s="51" t="s">
        <v>145</v>
      </c>
      <c r="E660" s="53">
        <v>137</v>
      </c>
      <c r="F660" s="53">
        <v>101</v>
      </c>
      <c r="G660" s="53">
        <v>239</v>
      </c>
      <c r="H660" s="53">
        <v>360</v>
      </c>
      <c r="I660" s="53">
        <v>249</v>
      </c>
      <c r="J660" s="53">
        <v>131</v>
      </c>
      <c r="K660" s="53">
        <v>1217</v>
      </c>
      <c r="L660" s="45">
        <v>1206480</v>
      </c>
      <c r="M660" s="45">
        <v>627867</v>
      </c>
      <c r="N660" s="45">
        <v>578613</v>
      </c>
      <c r="O660" s="57">
        <v>21.819907719309981</v>
      </c>
      <c r="P660" s="57">
        <v>16.086209340513197</v>
      </c>
      <c r="Q660" s="57">
        <v>38.065386459234198</v>
      </c>
      <c r="R660" s="57">
        <v>57.336983787967831</v>
      </c>
      <c r="S660" s="57">
        <v>39.658080453344418</v>
      </c>
      <c r="T660" s="57">
        <v>20.864291322843851</v>
      </c>
      <c r="U660" s="57">
        <v>193.83085908321348</v>
      </c>
    </row>
    <row r="661" spans="1:21">
      <c r="A661" s="50" t="s">
        <v>1126</v>
      </c>
      <c r="B661" s="53" t="s">
        <v>405</v>
      </c>
      <c r="C661" s="53" t="s">
        <v>243</v>
      </c>
      <c r="D661" s="51" t="s">
        <v>200</v>
      </c>
      <c r="E661" s="53">
        <v>31</v>
      </c>
      <c r="F661" s="53">
        <v>26</v>
      </c>
      <c r="G661" s="53">
        <v>29</v>
      </c>
      <c r="H661" s="53">
        <v>30</v>
      </c>
      <c r="I661" s="53">
        <v>69</v>
      </c>
      <c r="J661" s="53">
        <v>70</v>
      </c>
      <c r="K661" s="53">
        <v>255</v>
      </c>
      <c r="L661" s="45">
        <v>319350</v>
      </c>
      <c r="M661" s="45">
        <v>163183</v>
      </c>
      <c r="N661" s="45">
        <v>156167</v>
      </c>
      <c r="O661" s="57">
        <v>9.7072177861280728</v>
      </c>
      <c r="P661" s="57">
        <v>8.1415374980428989</v>
      </c>
      <c r="Q661" s="57">
        <v>9.0809456708940033</v>
      </c>
      <c r="R661" s="57">
        <v>9.3940817285110381</v>
      </c>
      <c r="S661" s="57">
        <v>21.606387975575387</v>
      </c>
      <c r="T661" s="57">
        <v>21.91952403319242</v>
      </c>
      <c r="U661" s="57">
        <v>79.849694692343817</v>
      </c>
    </row>
    <row r="662" spans="1:21">
      <c r="A662" s="50" t="s">
        <v>1127</v>
      </c>
      <c r="B662" s="53" t="s">
        <v>405</v>
      </c>
      <c r="C662" s="53" t="s">
        <v>243</v>
      </c>
      <c r="D662" s="51" t="s">
        <v>53</v>
      </c>
      <c r="E662" s="53">
        <v>286</v>
      </c>
      <c r="F662" s="53">
        <v>301</v>
      </c>
      <c r="G662" s="53">
        <v>699</v>
      </c>
      <c r="H662" s="53">
        <v>743</v>
      </c>
      <c r="I662" s="53">
        <v>544</v>
      </c>
      <c r="J662" s="53">
        <v>378</v>
      </c>
      <c r="K662" s="53">
        <v>2951</v>
      </c>
      <c r="L662" s="45">
        <v>319350</v>
      </c>
      <c r="M662" s="45">
        <v>163183</v>
      </c>
      <c r="N662" s="45">
        <v>156167</v>
      </c>
      <c r="O662" s="57">
        <v>175.2633546386572</v>
      </c>
      <c r="P662" s="57">
        <v>184.45548862320217</v>
      </c>
      <c r="Q662" s="57">
        <v>428.35344367979508</v>
      </c>
      <c r="R662" s="57">
        <v>455.31703670112699</v>
      </c>
      <c r="S662" s="57">
        <v>333.3680591728305</v>
      </c>
      <c r="T662" s="57">
        <v>231.64177641053297</v>
      </c>
      <c r="U662" s="57">
        <v>1808.3991592261448</v>
      </c>
    </row>
    <row r="663" spans="1:21">
      <c r="A663" s="50" t="s">
        <v>1128</v>
      </c>
      <c r="B663" s="53" t="s">
        <v>405</v>
      </c>
      <c r="C663" s="53" t="s">
        <v>243</v>
      </c>
      <c r="D663" s="51" t="s">
        <v>59</v>
      </c>
      <c r="E663" s="53">
        <v>43</v>
      </c>
      <c r="F663" s="53">
        <v>30</v>
      </c>
      <c r="G663" s="53">
        <v>72</v>
      </c>
      <c r="H663" s="53">
        <v>92</v>
      </c>
      <c r="I663" s="53">
        <v>21</v>
      </c>
      <c r="J663" s="53">
        <v>19</v>
      </c>
      <c r="K663" s="53">
        <v>277</v>
      </c>
      <c r="L663" s="45">
        <v>319350</v>
      </c>
      <c r="M663" s="45">
        <v>163183</v>
      </c>
      <c r="N663" s="45">
        <v>156167</v>
      </c>
      <c r="O663" s="57">
        <v>13.464850477532488</v>
      </c>
      <c r="P663" s="57">
        <v>9.3940817285110381</v>
      </c>
      <c r="Q663" s="57">
        <v>22.54579614842649</v>
      </c>
      <c r="R663" s="57">
        <v>28.808517300767182</v>
      </c>
      <c r="S663" s="57">
        <v>6.5758572099577268</v>
      </c>
      <c r="T663" s="57">
        <v>5.9495850947236573</v>
      </c>
      <c r="U663" s="57">
        <v>86.738687959918579</v>
      </c>
    </row>
    <row r="664" spans="1:21">
      <c r="A664" s="50" t="s">
        <v>1129</v>
      </c>
      <c r="B664" s="53" t="s">
        <v>405</v>
      </c>
      <c r="C664" s="53" t="s">
        <v>243</v>
      </c>
      <c r="D664" s="51" t="s">
        <v>68</v>
      </c>
      <c r="E664" s="53">
        <v>16</v>
      </c>
      <c r="F664" s="53">
        <v>12</v>
      </c>
      <c r="G664" s="53">
        <v>39</v>
      </c>
      <c r="H664" s="53">
        <v>45</v>
      </c>
      <c r="I664" s="53">
        <v>52</v>
      </c>
      <c r="J664" s="53">
        <v>55</v>
      </c>
      <c r="K664" s="53">
        <v>219</v>
      </c>
      <c r="L664" s="45">
        <v>319350</v>
      </c>
      <c r="M664" s="45">
        <v>163183</v>
      </c>
      <c r="N664" s="45">
        <v>156167</v>
      </c>
      <c r="O664" s="57">
        <v>9.8049429168479563</v>
      </c>
      <c r="P664" s="57">
        <v>7.3537071876359663</v>
      </c>
      <c r="Q664" s="57">
        <v>23.899548359816894</v>
      </c>
      <c r="R664" s="57">
        <v>27.576401953634878</v>
      </c>
      <c r="S664" s="57">
        <v>31.866064479755856</v>
      </c>
      <c r="T664" s="57">
        <v>33.704491276664847</v>
      </c>
      <c r="U664" s="57">
        <v>134.2051561743564</v>
      </c>
    </row>
    <row r="665" spans="1:21">
      <c r="A665" s="50" t="s">
        <v>1130</v>
      </c>
      <c r="B665" s="53" t="s">
        <v>405</v>
      </c>
      <c r="C665" s="53" t="s">
        <v>243</v>
      </c>
      <c r="D665" s="51" t="s">
        <v>63</v>
      </c>
      <c r="E665" s="53">
        <v>241</v>
      </c>
      <c r="F665" s="53">
        <v>192</v>
      </c>
      <c r="G665" s="53">
        <v>376</v>
      </c>
      <c r="H665" s="53">
        <v>451</v>
      </c>
      <c r="I665" s="53">
        <v>278</v>
      </c>
      <c r="J665" s="53">
        <v>163</v>
      </c>
      <c r="K665" s="53">
        <v>1701</v>
      </c>
      <c r="L665" s="45">
        <v>319350</v>
      </c>
      <c r="M665" s="45">
        <v>163183</v>
      </c>
      <c r="N665" s="45">
        <v>156167</v>
      </c>
      <c r="O665" s="57">
        <v>75.465789885705334</v>
      </c>
      <c r="P665" s="57">
        <v>60.122123062470649</v>
      </c>
      <c r="Q665" s="57">
        <v>117.73915766400501</v>
      </c>
      <c r="R665" s="57">
        <v>141.2243619852826</v>
      </c>
      <c r="S665" s="57">
        <v>87.051824017535623</v>
      </c>
      <c r="T665" s="57">
        <v>51.041177391576646</v>
      </c>
      <c r="U665" s="57">
        <v>532.64443400657581</v>
      </c>
    </row>
    <row r="666" spans="1:21">
      <c r="A666" s="50" t="s">
        <v>1131</v>
      </c>
      <c r="B666" s="53" t="s">
        <v>405</v>
      </c>
      <c r="C666" s="53" t="s">
        <v>243</v>
      </c>
      <c r="D666" s="51" t="s">
        <v>311</v>
      </c>
      <c r="E666" s="53">
        <v>58</v>
      </c>
      <c r="F666" s="53">
        <v>46</v>
      </c>
      <c r="G666" s="53">
        <v>97</v>
      </c>
      <c r="H666" s="53">
        <v>128</v>
      </c>
      <c r="I666" s="53">
        <v>66</v>
      </c>
      <c r="J666" s="53">
        <v>39</v>
      </c>
      <c r="K666" s="53">
        <v>434</v>
      </c>
      <c r="L666" s="45">
        <v>319350</v>
      </c>
      <c r="M666" s="45">
        <v>163183</v>
      </c>
      <c r="N666" s="45">
        <v>156167</v>
      </c>
      <c r="O666" s="57">
        <v>18.161891341788007</v>
      </c>
      <c r="P666" s="57">
        <v>14.404258650383591</v>
      </c>
      <c r="Q666" s="57">
        <v>30.374197588852358</v>
      </c>
      <c r="R666" s="57">
        <v>40.08141537498043</v>
      </c>
      <c r="S666" s="57">
        <v>20.666979802724285</v>
      </c>
      <c r="T666" s="57">
        <v>12.212306247064348</v>
      </c>
      <c r="U666" s="57">
        <v>135.901049005793</v>
      </c>
    </row>
    <row r="667" spans="1:21">
      <c r="A667" s="50" t="s">
        <v>1132</v>
      </c>
      <c r="B667" s="53" t="s">
        <v>405</v>
      </c>
      <c r="C667" s="53" t="s">
        <v>243</v>
      </c>
      <c r="D667" s="51" t="s">
        <v>292</v>
      </c>
      <c r="E667" s="53">
        <v>14</v>
      </c>
      <c r="F667" s="53">
        <v>10</v>
      </c>
      <c r="G667" s="53">
        <v>16</v>
      </c>
      <c r="H667" s="53">
        <v>23</v>
      </c>
      <c r="I667" s="53">
        <v>21</v>
      </c>
      <c r="J667" s="53">
        <v>27</v>
      </c>
      <c r="K667" s="53">
        <v>111</v>
      </c>
      <c r="L667" s="45">
        <v>319350</v>
      </c>
      <c r="M667" s="45">
        <v>163183</v>
      </c>
      <c r="N667" s="45">
        <v>156167</v>
      </c>
      <c r="O667" s="57">
        <v>4.3839048066384843</v>
      </c>
      <c r="P667" s="57">
        <v>3.1313605761703465</v>
      </c>
      <c r="Q667" s="57">
        <v>5.0101769218725538</v>
      </c>
      <c r="R667" s="57">
        <v>7.2021293251917955</v>
      </c>
      <c r="S667" s="57">
        <v>6.5758572099577268</v>
      </c>
      <c r="T667" s="57">
        <v>8.4546735556599337</v>
      </c>
      <c r="U667" s="57">
        <v>34.758102395490837</v>
      </c>
    </row>
    <row r="668" spans="1:21">
      <c r="A668" s="50" t="s">
        <v>1133</v>
      </c>
      <c r="B668" s="53" t="s">
        <v>405</v>
      </c>
      <c r="C668" s="53" t="s">
        <v>243</v>
      </c>
      <c r="D668" s="51" t="s">
        <v>201</v>
      </c>
      <c r="E668" s="53">
        <v>48</v>
      </c>
      <c r="F668" s="53">
        <v>43</v>
      </c>
      <c r="G668" s="53">
        <v>77</v>
      </c>
      <c r="H668" s="53">
        <v>71</v>
      </c>
      <c r="I668" s="53">
        <v>42</v>
      </c>
      <c r="J668" s="53">
        <v>18</v>
      </c>
      <c r="K668" s="53">
        <v>299</v>
      </c>
      <c r="L668" s="45">
        <v>319350</v>
      </c>
      <c r="M668" s="45">
        <v>163183</v>
      </c>
      <c r="N668" s="45">
        <v>156167</v>
      </c>
      <c r="O668" s="57">
        <v>15.030530765617662</v>
      </c>
      <c r="P668" s="57">
        <v>13.464850477532488</v>
      </c>
      <c r="Q668" s="57">
        <v>24.111476436511666</v>
      </c>
      <c r="R668" s="57">
        <v>22.232660090809457</v>
      </c>
      <c r="S668" s="57">
        <v>13.151714419915454</v>
      </c>
      <c r="T668" s="57">
        <v>5.6364490371066225</v>
      </c>
      <c r="U668" s="57">
        <v>93.627681227493355</v>
      </c>
    </row>
    <row r="669" spans="1:21">
      <c r="A669" s="50" t="s">
        <v>1134</v>
      </c>
      <c r="B669" s="53" t="s">
        <v>405</v>
      </c>
      <c r="C669" s="53" t="s">
        <v>243</v>
      </c>
      <c r="D669" s="51" t="s">
        <v>150</v>
      </c>
      <c r="E669" s="53">
        <v>5</v>
      </c>
      <c r="F669" s="53">
        <v>0</v>
      </c>
      <c r="G669" s="53">
        <v>5</v>
      </c>
      <c r="H669" s="53">
        <v>11</v>
      </c>
      <c r="I669" s="53">
        <v>10</v>
      </c>
      <c r="J669" s="53">
        <v>0</v>
      </c>
      <c r="K669" s="53">
        <v>31</v>
      </c>
      <c r="L669" s="45">
        <v>319350</v>
      </c>
      <c r="M669" s="45">
        <v>163183</v>
      </c>
      <c r="N669" s="45">
        <v>156167</v>
      </c>
      <c r="O669" s="57">
        <v>1.5656802880851732</v>
      </c>
      <c r="P669" s="57" t="s">
        <v>297</v>
      </c>
      <c r="Q669" s="57">
        <v>1.5656802880851732</v>
      </c>
      <c r="R669" s="57">
        <v>3.4444966337873808</v>
      </c>
      <c r="S669" s="57">
        <v>3.1313605761703465</v>
      </c>
      <c r="T669" s="57" t="s">
        <v>297</v>
      </c>
      <c r="U669" s="57">
        <v>9.7072177861280728</v>
      </c>
    </row>
    <row r="670" spans="1:21">
      <c r="A670" s="50" t="s">
        <v>1135</v>
      </c>
      <c r="B670" s="53" t="s">
        <v>405</v>
      </c>
      <c r="C670" s="53" t="s">
        <v>243</v>
      </c>
      <c r="D670" s="51" t="s">
        <v>94</v>
      </c>
      <c r="E670" s="53">
        <v>18</v>
      </c>
      <c r="F670" s="53">
        <v>10</v>
      </c>
      <c r="G670" s="53">
        <v>32</v>
      </c>
      <c r="H670" s="53">
        <v>55</v>
      </c>
      <c r="I670" s="53">
        <v>23</v>
      </c>
      <c r="J670" s="53">
        <v>19</v>
      </c>
      <c r="K670" s="53">
        <v>157</v>
      </c>
      <c r="L670" s="45">
        <v>319350</v>
      </c>
      <c r="M670" s="45">
        <v>163183</v>
      </c>
      <c r="N670" s="45">
        <v>156167</v>
      </c>
      <c r="O670" s="57">
        <v>5.6364490371066225</v>
      </c>
      <c r="P670" s="57">
        <v>3.1313605761703465</v>
      </c>
      <c r="Q670" s="57">
        <v>10.020353843745108</v>
      </c>
      <c r="R670" s="57">
        <v>17.222483168936904</v>
      </c>
      <c r="S670" s="57">
        <v>7.2021293251917955</v>
      </c>
      <c r="T670" s="57">
        <v>5.9495850947236573</v>
      </c>
      <c r="U670" s="57">
        <v>49.162361045874441</v>
      </c>
    </row>
    <row r="671" spans="1:21">
      <c r="A671" s="50" t="s">
        <v>1136</v>
      </c>
      <c r="B671" s="53" t="s">
        <v>405</v>
      </c>
      <c r="C671" s="53" t="s">
        <v>243</v>
      </c>
      <c r="D671" s="51" t="s">
        <v>153</v>
      </c>
      <c r="E671" s="53">
        <v>5</v>
      </c>
      <c r="F671" s="53">
        <v>0</v>
      </c>
      <c r="G671" s="53">
        <v>5</v>
      </c>
      <c r="H671" s="53">
        <v>0</v>
      </c>
      <c r="I671" s="53">
        <v>0</v>
      </c>
      <c r="J671" s="53">
        <v>0</v>
      </c>
      <c r="K671" s="53">
        <v>10</v>
      </c>
      <c r="L671" s="45">
        <v>319350</v>
      </c>
      <c r="M671" s="45">
        <v>163183</v>
      </c>
      <c r="N671" s="45">
        <v>156167</v>
      </c>
      <c r="O671" s="57">
        <v>1.5656802880851732</v>
      </c>
      <c r="P671" s="57" t="s">
        <v>297</v>
      </c>
      <c r="Q671" s="57">
        <v>1.5656802880851732</v>
      </c>
      <c r="R671" s="57" t="s">
        <v>297</v>
      </c>
      <c r="S671" s="57" t="s">
        <v>297</v>
      </c>
      <c r="T671" s="57" t="s">
        <v>297</v>
      </c>
      <c r="U671" s="57">
        <v>3.1313605761703465</v>
      </c>
    </row>
    <row r="672" spans="1:21">
      <c r="A672" s="50" t="s">
        <v>1137</v>
      </c>
      <c r="B672" s="53" t="s">
        <v>405</v>
      </c>
      <c r="C672" s="53" t="s">
        <v>243</v>
      </c>
      <c r="D672" s="51" t="s">
        <v>154</v>
      </c>
      <c r="E672" s="53">
        <v>147</v>
      </c>
      <c r="F672" s="53">
        <v>56</v>
      </c>
      <c r="G672" s="53">
        <v>82</v>
      </c>
      <c r="H672" s="53">
        <v>54</v>
      </c>
      <c r="I672" s="53">
        <v>34</v>
      </c>
      <c r="J672" s="53">
        <v>15</v>
      </c>
      <c r="K672" s="53">
        <v>388</v>
      </c>
      <c r="L672" s="45">
        <v>319350</v>
      </c>
      <c r="M672" s="45">
        <v>163183</v>
      </c>
      <c r="N672" s="45">
        <v>156167</v>
      </c>
      <c r="O672" s="57">
        <v>46.031000469704082</v>
      </c>
      <c r="P672" s="57">
        <v>17.535619226553937</v>
      </c>
      <c r="Q672" s="57">
        <v>25.677156724596838</v>
      </c>
      <c r="R672" s="57">
        <v>16.909347111319867</v>
      </c>
      <c r="S672" s="57">
        <v>10.646625958979177</v>
      </c>
      <c r="T672" s="57">
        <v>4.697040864255519</v>
      </c>
      <c r="U672" s="57">
        <v>121.49679035540943</v>
      </c>
    </row>
    <row r="673" spans="1:21">
      <c r="A673" s="50" t="s">
        <v>1138</v>
      </c>
      <c r="B673" s="53" t="s">
        <v>405</v>
      </c>
      <c r="C673" s="53" t="s">
        <v>243</v>
      </c>
      <c r="D673" s="51" t="s">
        <v>98</v>
      </c>
      <c r="E673" s="53">
        <v>74</v>
      </c>
      <c r="F673" s="53">
        <v>60</v>
      </c>
      <c r="G673" s="53">
        <v>176</v>
      </c>
      <c r="H673" s="53">
        <v>177</v>
      </c>
      <c r="I673" s="53">
        <v>115</v>
      </c>
      <c r="J673" s="53">
        <v>83</v>
      </c>
      <c r="K673" s="53">
        <v>685</v>
      </c>
      <c r="L673" s="45">
        <v>319350</v>
      </c>
      <c r="M673" s="45">
        <v>163183</v>
      </c>
      <c r="N673" s="45">
        <v>156167</v>
      </c>
      <c r="O673" s="57">
        <v>23.172068263660559</v>
      </c>
      <c r="P673" s="57">
        <v>18.788163457022076</v>
      </c>
      <c r="Q673" s="57">
        <v>55.111946140598093</v>
      </c>
      <c r="R673" s="57">
        <v>55.425082198215122</v>
      </c>
      <c r="S673" s="57">
        <v>36.010646625958984</v>
      </c>
      <c r="T673" s="57">
        <v>25.990292782213874</v>
      </c>
      <c r="U673" s="57">
        <v>214.49819946766871</v>
      </c>
    </row>
    <row r="674" spans="1:21">
      <c r="A674" s="50" t="s">
        <v>1139</v>
      </c>
      <c r="B674" s="53" t="s">
        <v>405</v>
      </c>
      <c r="C674" s="53" t="s">
        <v>243</v>
      </c>
      <c r="D674" s="51" t="s">
        <v>301</v>
      </c>
      <c r="E674" s="53">
        <v>20</v>
      </c>
      <c r="F674" s="53">
        <v>23</v>
      </c>
      <c r="G674" s="53">
        <v>33</v>
      </c>
      <c r="H674" s="53">
        <v>11</v>
      </c>
      <c r="I674" s="53">
        <v>10</v>
      </c>
      <c r="J674" s="53">
        <v>5</v>
      </c>
      <c r="K674" s="53">
        <v>102</v>
      </c>
      <c r="L674" s="45">
        <v>319350</v>
      </c>
      <c r="M674" s="45">
        <v>163183</v>
      </c>
      <c r="N674" s="45">
        <v>156167</v>
      </c>
      <c r="O674" s="57">
        <v>6.2627211523406929</v>
      </c>
      <c r="P674" s="57">
        <v>7.2021293251917955</v>
      </c>
      <c r="Q674" s="57">
        <v>10.333489901362142</v>
      </c>
      <c r="R674" s="57">
        <v>3.4444966337873808</v>
      </c>
      <c r="S674" s="57">
        <v>3.1313605761703465</v>
      </c>
      <c r="T674" s="57">
        <v>1.5656802880851732</v>
      </c>
      <c r="U674" s="57">
        <v>31.93987787693753</v>
      </c>
    </row>
    <row r="675" spans="1:21">
      <c r="A675" s="50" t="s">
        <v>1140</v>
      </c>
      <c r="B675" s="53" t="s">
        <v>405</v>
      </c>
      <c r="C675" s="53" t="s">
        <v>243</v>
      </c>
      <c r="D675" s="51" t="s">
        <v>303</v>
      </c>
      <c r="E675" s="53">
        <v>55</v>
      </c>
      <c r="F675" s="53">
        <v>48</v>
      </c>
      <c r="G675" s="53">
        <v>99</v>
      </c>
      <c r="H675" s="53">
        <v>123</v>
      </c>
      <c r="I675" s="53">
        <v>85</v>
      </c>
      <c r="J675" s="53">
        <v>53</v>
      </c>
      <c r="K675" s="53">
        <v>463</v>
      </c>
      <c r="L675" s="45">
        <v>319350</v>
      </c>
      <c r="M675" s="45">
        <v>163183</v>
      </c>
      <c r="N675" s="45">
        <v>156167</v>
      </c>
      <c r="O675" s="57">
        <v>17.222483168936904</v>
      </c>
      <c r="P675" s="57">
        <v>15.030530765617662</v>
      </c>
      <c r="Q675" s="57">
        <v>31.000469704086427</v>
      </c>
      <c r="R675" s="57">
        <v>38.515735086895255</v>
      </c>
      <c r="S675" s="57">
        <v>26.61656489744794</v>
      </c>
      <c r="T675" s="57">
        <v>16.596211053702834</v>
      </c>
      <c r="U675" s="57">
        <v>144.98199467668701</v>
      </c>
    </row>
    <row r="676" spans="1:21">
      <c r="A676" s="50" t="s">
        <v>1141</v>
      </c>
      <c r="B676" s="53" t="s">
        <v>405</v>
      </c>
      <c r="C676" s="53" t="s">
        <v>243</v>
      </c>
      <c r="D676" s="51" t="s">
        <v>127</v>
      </c>
      <c r="E676" s="53">
        <v>49</v>
      </c>
      <c r="F676" s="53">
        <v>17</v>
      </c>
      <c r="G676" s="53">
        <v>24</v>
      </c>
      <c r="H676" s="53">
        <v>19</v>
      </c>
      <c r="I676" s="53">
        <v>13</v>
      </c>
      <c r="J676" s="53">
        <v>0</v>
      </c>
      <c r="K676" s="53">
        <v>122</v>
      </c>
      <c r="L676" s="45">
        <v>319350</v>
      </c>
      <c r="M676" s="45">
        <v>163183</v>
      </c>
      <c r="N676" s="45">
        <v>156167</v>
      </c>
      <c r="O676" s="57">
        <v>15.343666823234697</v>
      </c>
      <c r="P676" s="57">
        <v>5.3233129794895886</v>
      </c>
      <c r="Q676" s="57">
        <v>7.5152653828088312</v>
      </c>
      <c r="R676" s="57">
        <v>5.9495850947236573</v>
      </c>
      <c r="S676" s="57">
        <v>4.0707687490214495</v>
      </c>
      <c r="T676" s="57" t="s">
        <v>297</v>
      </c>
      <c r="U676" s="57">
        <v>38.202599029278218</v>
      </c>
    </row>
    <row r="677" spans="1:21">
      <c r="A677" s="50" t="s">
        <v>1142</v>
      </c>
      <c r="B677" s="53" t="s">
        <v>405</v>
      </c>
      <c r="C677" s="53" t="s">
        <v>243</v>
      </c>
      <c r="D677" s="51" t="s">
        <v>131</v>
      </c>
      <c r="E677" s="53">
        <v>25</v>
      </c>
      <c r="F677" s="53">
        <v>16</v>
      </c>
      <c r="G677" s="53">
        <v>63</v>
      </c>
      <c r="H677" s="53">
        <v>70</v>
      </c>
      <c r="I677" s="53">
        <v>36</v>
      </c>
      <c r="J677" s="53">
        <v>32</v>
      </c>
      <c r="K677" s="53">
        <v>242</v>
      </c>
      <c r="L677" s="45">
        <v>319350</v>
      </c>
      <c r="M677" s="45">
        <v>163183</v>
      </c>
      <c r="N677" s="45">
        <v>156167</v>
      </c>
      <c r="O677" s="57">
        <v>15.320223307574931</v>
      </c>
      <c r="P677" s="57">
        <v>9.8049429168479563</v>
      </c>
      <c r="Q677" s="57">
        <v>38.606962735088828</v>
      </c>
      <c r="R677" s="57">
        <v>42.896625261209806</v>
      </c>
      <c r="S677" s="57">
        <v>22.0611215629079</v>
      </c>
      <c r="T677" s="57">
        <v>19.609885833695913</v>
      </c>
      <c r="U677" s="57">
        <v>148.29976161732532</v>
      </c>
    </row>
    <row r="678" spans="1:21">
      <c r="A678" s="50" t="s">
        <v>1143</v>
      </c>
      <c r="B678" s="53" t="s">
        <v>405</v>
      </c>
      <c r="C678" s="53" t="s">
        <v>243</v>
      </c>
      <c r="D678" s="51" t="s">
        <v>160</v>
      </c>
      <c r="E678" s="53">
        <v>24</v>
      </c>
      <c r="F678" s="53">
        <v>5</v>
      </c>
      <c r="G678" s="53">
        <v>11</v>
      </c>
      <c r="H678" s="53">
        <v>0</v>
      </c>
      <c r="I678" s="53">
        <v>5</v>
      </c>
      <c r="J678" s="53">
        <v>0</v>
      </c>
      <c r="K678" s="53">
        <v>45</v>
      </c>
      <c r="L678" s="45">
        <v>319350</v>
      </c>
      <c r="M678" s="45">
        <v>163183</v>
      </c>
      <c r="N678" s="45">
        <v>156167</v>
      </c>
      <c r="O678" s="57">
        <v>7.5152653828088312</v>
      </c>
      <c r="P678" s="57">
        <v>1.5656802880851732</v>
      </c>
      <c r="Q678" s="57">
        <v>3.4444966337873808</v>
      </c>
      <c r="R678" s="57" t="s">
        <v>297</v>
      </c>
      <c r="S678" s="57">
        <v>1.5656802880851732</v>
      </c>
      <c r="T678" s="57" t="s">
        <v>297</v>
      </c>
      <c r="U678" s="57">
        <v>14.091122592766556</v>
      </c>
    </row>
    <row r="679" spans="1:21">
      <c r="A679" s="50" t="s">
        <v>1144</v>
      </c>
      <c r="B679" s="53" t="s">
        <v>405</v>
      </c>
      <c r="C679" s="53" t="s">
        <v>243</v>
      </c>
      <c r="D679" s="51" t="s">
        <v>163</v>
      </c>
      <c r="E679" s="53">
        <v>201</v>
      </c>
      <c r="F679" s="53">
        <v>168</v>
      </c>
      <c r="G679" s="53">
        <v>526</v>
      </c>
      <c r="H679" s="53">
        <v>490</v>
      </c>
      <c r="I679" s="53">
        <v>182</v>
      </c>
      <c r="J679" s="53">
        <v>32</v>
      </c>
      <c r="K679" s="53">
        <v>1599</v>
      </c>
      <c r="L679" s="45">
        <v>319350</v>
      </c>
      <c r="M679" s="45">
        <v>163183</v>
      </c>
      <c r="N679" s="45">
        <v>156167</v>
      </c>
      <c r="O679" s="57">
        <v>128.70836988608349</v>
      </c>
      <c r="P679" s="57">
        <v>107.57714497941306</v>
      </c>
      <c r="Q679" s="57">
        <v>336.81891820935277</v>
      </c>
      <c r="R679" s="57">
        <v>313.76667285662143</v>
      </c>
      <c r="S679" s="57">
        <v>116.54190706103081</v>
      </c>
      <c r="T679" s="57">
        <v>20.490884757983441</v>
      </c>
      <c r="U679" s="57">
        <v>1023.903897750485</v>
      </c>
    </row>
    <row r="680" spans="1:21">
      <c r="A680" s="50" t="s">
        <v>1145</v>
      </c>
      <c r="B680" s="53" t="s">
        <v>405</v>
      </c>
      <c r="C680" s="53" t="s">
        <v>243</v>
      </c>
      <c r="D680" s="51" t="s">
        <v>141</v>
      </c>
      <c r="E680" s="53">
        <v>19</v>
      </c>
      <c r="F680" s="53">
        <v>9</v>
      </c>
      <c r="G680" s="53">
        <v>18</v>
      </c>
      <c r="H680" s="53">
        <v>22</v>
      </c>
      <c r="I680" s="53">
        <v>23</v>
      </c>
      <c r="J680" s="53">
        <v>10</v>
      </c>
      <c r="K680" s="53">
        <v>101</v>
      </c>
      <c r="L680" s="45">
        <v>319350</v>
      </c>
      <c r="M680" s="45">
        <v>163183</v>
      </c>
      <c r="N680" s="45">
        <v>156167</v>
      </c>
      <c r="O680" s="57">
        <v>5.9495850947236573</v>
      </c>
      <c r="P680" s="57">
        <v>2.8182245185533112</v>
      </c>
      <c r="Q680" s="57">
        <v>5.6364490371066225</v>
      </c>
      <c r="R680" s="57">
        <v>6.8889932675747616</v>
      </c>
      <c r="S680" s="57">
        <v>7.2021293251917955</v>
      </c>
      <c r="T680" s="57">
        <v>3.1313605761703465</v>
      </c>
      <c r="U680" s="57">
        <v>31.626741819320497</v>
      </c>
    </row>
    <row r="681" spans="1:21">
      <c r="A681" s="50" t="s">
        <v>1146</v>
      </c>
      <c r="B681" s="53" t="s">
        <v>405</v>
      </c>
      <c r="C681" s="53" t="s">
        <v>243</v>
      </c>
      <c r="D681" s="51" t="s">
        <v>145</v>
      </c>
      <c r="E681" s="53">
        <v>33</v>
      </c>
      <c r="F681" s="53">
        <v>50</v>
      </c>
      <c r="G681" s="53">
        <v>109</v>
      </c>
      <c r="H681" s="53">
        <v>117</v>
      </c>
      <c r="I681" s="53">
        <v>89</v>
      </c>
      <c r="J681" s="53">
        <v>43</v>
      </c>
      <c r="K681" s="53">
        <v>441</v>
      </c>
      <c r="L681" s="45">
        <v>319350</v>
      </c>
      <c r="M681" s="45">
        <v>163183</v>
      </c>
      <c r="N681" s="45">
        <v>156167</v>
      </c>
      <c r="O681" s="57">
        <v>20.222694765998909</v>
      </c>
      <c r="P681" s="57">
        <v>30.640446615149862</v>
      </c>
      <c r="Q681" s="57">
        <v>66.796173621026696</v>
      </c>
      <c r="R681" s="57">
        <v>71.698645079450671</v>
      </c>
      <c r="S681" s="57">
        <v>54.53999497496676</v>
      </c>
      <c r="T681" s="57">
        <v>26.350784089028885</v>
      </c>
      <c r="U681" s="57">
        <v>270.24873914562181</v>
      </c>
    </row>
    <row r="682" spans="1:21">
      <c r="A682" s="50" t="s">
        <v>1147</v>
      </c>
      <c r="B682" s="53" t="s">
        <v>405</v>
      </c>
      <c r="C682" s="53" t="s">
        <v>245</v>
      </c>
      <c r="D682" s="51" t="s">
        <v>200</v>
      </c>
      <c r="E682" s="53">
        <v>70</v>
      </c>
      <c r="F682" s="53">
        <v>32</v>
      </c>
      <c r="G682" s="53">
        <v>107</v>
      </c>
      <c r="H682" s="53">
        <v>183</v>
      </c>
      <c r="I682" s="53">
        <v>128</v>
      </c>
      <c r="J682" s="53">
        <v>94</v>
      </c>
      <c r="K682" s="53">
        <v>614</v>
      </c>
      <c r="L682" s="45">
        <v>570900</v>
      </c>
      <c r="M682" s="45">
        <v>295551</v>
      </c>
      <c r="N682" s="45">
        <v>275349</v>
      </c>
      <c r="O682" s="57">
        <v>12.261341741110526</v>
      </c>
      <c r="P682" s="57">
        <v>5.6051847959362409</v>
      </c>
      <c r="Q682" s="57">
        <v>18.742336661411805</v>
      </c>
      <c r="R682" s="57">
        <v>32.054650551760382</v>
      </c>
      <c r="S682" s="57">
        <v>22.420739183744963</v>
      </c>
      <c r="T682" s="57">
        <v>16.46523033806271</v>
      </c>
      <c r="U682" s="57">
        <v>107.54948327202662</v>
      </c>
    </row>
    <row r="683" spans="1:21">
      <c r="A683" s="50" t="s">
        <v>1148</v>
      </c>
      <c r="B683" s="53" t="s">
        <v>405</v>
      </c>
      <c r="C683" s="53" t="s">
        <v>245</v>
      </c>
      <c r="D683" s="51" t="s">
        <v>53</v>
      </c>
      <c r="E683" s="53">
        <v>396</v>
      </c>
      <c r="F683" s="53">
        <v>357</v>
      </c>
      <c r="G683" s="53">
        <v>939</v>
      </c>
      <c r="H683" s="53">
        <v>1201</v>
      </c>
      <c r="I683" s="53">
        <v>890</v>
      </c>
      <c r="J683" s="53">
        <v>524</v>
      </c>
      <c r="K683" s="53">
        <v>4307</v>
      </c>
      <c r="L683" s="45">
        <v>570900</v>
      </c>
      <c r="M683" s="45">
        <v>295551</v>
      </c>
      <c r="N683" s="45">
        <v>275349</v>
      </c>
      <c r="O683" s="57">
        <v>133.98702761959865</v>
      </c>
      <c r="P683" s="57">
        <v>120.79133550554725</v>
      </c>
      <c r="Q683" s="57">
        <v>317.71166397677558</v>
      </c>
      <c r="R683" s="57">
        <v>406.3596468968131</v>
      </c>
      <c r="S683" s="57">
        <v>301.13246106424953</v>
      </c>
      <c r="T683" s="57">
        <v>177.29596584007498</v>
      </c>
      <c r="U683" s="57">
        <v>1457.2781009030591</v>
      </c>
    </row>
    <row r="684" spans="1:21">
      <c r="A684" s="50" t="s">
        <v>1149</v>
      </c>
      <c r="B684" s="53" t="s">
        <v>405</v>
      </c>
      <c r="C684" s="53" t="s">
        <v>245</v>
      </c>
      <c r="D684" s="51" t="s">
        <v>59</v>
      </c>
      <c r="E684" s="53">
        <v>56</v>
      </c>
      <c r="F684" s="53">
        <v>43</v>
      </c>
      <c r="G684" s="53">
        <v>94</v>
      </c>
      <c r="H684" s="53">
        <v>105</v>
      </c>
      <c r="I684" s="53">
        <v>53</v>
      </c>
      <c r="J684" s="53">
        <v>30</v>
      </c>
      <c r="K684" s="53">
        <v>381</v>
      </c>
      <c r="L684" s="45">
        <v>570900</v>
      </c>
      <c r="M684" s="45">
        <v>295551</v>
      </c>
      <c r="N684" s="45">
        <v>275349</v>
      </c>
      <c r="O684" s="57">
        <v>9.8090733928884219</v>
      </c>
      <c r="P684" s="57">
        <v>7.5319670695393244</v>
      </c>
      <c r="Q684" s="57">
        <v>16.46523033806271</v>
      </c>
      <c r="R684" s="57">
        <v>18.392012611665791</v>
      </c>
      <c r="S684" s="57">
        <v>9.2835873182693991</v>
      </c>
      <c r="T684" s="57">
        <v>5.2548607461902259</v>
      </c>
      <c r="U684" s="57">
        <v>66.736731476615859</v>
      </c>
    </row>
    <row r="685" spans="1:21">
      <c r="A685" s="50" t="s">
        <v>1150</v>
      </c>
      <c r="B685" s="53" t="s">
        <v>405</v>
      </c>
      <c r="C685" s="53" t="s">
        <v>245</v>
      </c>
      <c r="D685" s="51" t="s">
        <v>68</v>
      </c>
      <c r="E685" s="53">
        <v>37</v>
      </c>
      <c r="F685" s="53">
        <v>40</v>
      </c>
      <c r="G685" s="53">
        <v>66</v>
      </c>
      <c r="H685" s="53">
        <v>87</v>
      </c>
      <c r="I685" s="53">
        <v>94</v>
      </c>
      <c r="J685" s="53">
        <v>62</v>
      </c>
      <c r="K685" s="53">
        <v>386</v>
      </c>
      <c r="L685" s="45">
        <v>570900</v>
      </c>
      <c r="M685" s="45">
        <v>295551</v>
      </c>
      <c r="N685" s="45">
        <v>275349</v>
      </c>
      <c r="O685" s="57">
        <v>12.518989954356439</v>
      </c>
      <c r="P685" s="57">
        <v>13.534043193898853</v>
      </c>
      <c r="Q685" s="57">
        <v>22.331171269933108</v>
      </c>
      <c r="R685" s="57">
        <v>29.436543946730005</v>
      </c>
      <c r="S685" s="57">
        <v>31.805001505662304</v>
      </c>
      <c r="T685" s="57">
        <v>20.977766950543224</v>
      </c>
      <c r="U685" s="57">
        <v>130.60351682112392</v>
      </c>
    </row>
    <row r="686" spans="1:21">
      <c r="A686" s="50" t="s">
        <v>1151</v>
      </c>
      <c r="B686" s="53" t="s">
        <v>405</v>
      </c>
      <c r="C686" s="53" t="s">
        <v>245</v>
      </c>
      <c r="D686" s="51" t="s">
        <v>63</v>
      </c>
      <c r="E686" s="53">
        <v>371</v>
      </c>
      <c r="F686" s="53">
        <v>259</v>
      </c>
      <c r="G686" s="53">
        <v>545</v>
      </c>
      <c r="H686" s="53">
        <v>486</v>
      </c>
      <c r="I686" s="53">
        <v>322</v>
      </c>
      <c r="J686" s="53">
        <v>139</v>
      </c>
      <c r="K686" s="53">
        <v>2122</v>
      </c>
      <c r="L686" s="45">
        <v>570900</v>
      </c>
      <c r="M686" s="45">
        <v>295551</v>
      </c>
      <c r="N686" s="45">
        <v>275349</v>
      </c>
      <c r="O686" s="57">
        <v>64.985111227885795</v>
      </c>
      <c r="P686" s="57">
        <v>45.366964442108952</v>
      </c>
      <c r="Q686" s="57">
        <v>95.463303555789096</v>
      </c>
      <c r="R686" s="57">
        <v>85.128744088281664</v>
      </c>
      <c r="S686" s="57">
        <v>56.402172009108426</v>
      </c>
      <c r="T686" s="57">
        <v>24.347521457348048</v>
      </c>
      <c r="U686" s="57">
        <v>371.69381678052196</v>
      </c>
    </row>
    <row r="687" spans="1:21">
      <c r="A687" s="50" t="s">
        <v>1152</v>
      </c>
      <c r="B687" s="53" t="s">
        <v>405</v>
      </c>
      <c r="C687" s="53" t="s">
        <v>245</v>
      </c>
      <c r="D687" s="51" t="s">
        <v>311</v>
      </c>
      <c r="E687" s="53">
        <v>97</v>
      </c>
      <c r="F687" s="53">
        <v>69</v>
      </c>
      <c r="G687" s="53">
        <v>156</v>
      </c>
      <c r="H687" s="53">
        <v>191</v>
      </c>
      <c r="I687" s="53">
        <v>131</v>
      </c>
      <c r="J687" s="53">
        <v>55</v>
      </c>
      <c r="K687" s="53">
        <v>699</v>
      </c>
      <c r="L687" s="45">
        <v>570900</v>
      </c>
      <c r="M687" s="45">
        <v>295551</v>
      </c>
      <c r="N687" s="45">
        <v>275349</v>
      </c>
      <c r="O687" s="57">
        <v>16.990716412681731</v>
      </c>
      <c r="P687" s="57">
        <v>12.086179716237519</v>
      </c>
      <c r="Q687" s="57">
        <v>27.325275880189174</v>
      </c>
      <c r="R687" s="57">
        <v>33.455946750744438</v>
      </c>
      <c r="S687" s="57">
        <v>22.946225258363988</v>
      </c>
      <c r="T687" s="57">
        <v>9.6339113680154149</v>
      </c>
      <c r="U687" s="57">
        <v>122.43825538623227</v>
      </c>
    </row>
    <row r="688" spans="1:21">
      <c r="A688" s="50" t="s">
        <v>1153</v>
      </c>
      <c r="B688" s="53" t="s">
        <v>405</v>
      </c>
      <c r="C688" s="53" t="s">
        <v>245</v>
      </c>
      <c r="D688" s="51" t="s">
        <v>292</v>
      </c>
      <c r="E688" s="53">
        <v>10</v>
      </c>
      <c r="F688" s="53">
        <v>18</v>
      </c>
      <c r="G688" s="53">
        <v>38</v>
      </c>
      <c r="H688" s="53">
        <v>46</v>
      </c>
      <c r="I688" s="53">
        <v>45</v>
      </c>
      <c r="J688" s="53">
        <v>39</v>
      </c>
      <c r="K688" s="53">
        <v>196</v>
      </c>
      <c r="L688" s="45">
        <v>570900</v>
      </c>
      <c r="M688" s="45">
        <v>295551</v>
      </c>
      <c r="N688" s="45">
        <v>275349</v>
      </c>
      <c r="O688" s="57">
        <v>1.7516202487300754</v>
      </c>
      <c r="P688" s="57">
        <v>3.1529164477141354</v>
      </c>
      <c r="Q688" s="57">
        <v>6.6561569451742857</v>
      </c>
      <c r="R688" s="57">
        <v>8.0574531441583463</v>
      </c>
      <c r="S688" s="57">
        <v>7.8822911192853384</v>
      </c>
      <c r="T688" s="57">
        <v>6.8313189700472936</v>
      </c>
      <c r="U688" s="57">
        <v>34.331756875109477</v>
      </c>
    </row>
    <row r="689" spans="1:21">
      <c r="A689" s="50" t="s">
        <v>1154</v>
      </c>
      <c r="B689" s="53" t="s">
        <v>405</v>
      </c>
      <c r="C689" s="53" t="s">
        <v>245</v>
      </c>
      <c r="D689" s="51" t="s">
        <v>201</v>
      </c>
      <c r="E689" s="53">
        <v>85</v>
      </c>
      <c r="F689" s="53">
        <v>60</v>
      </c>
      <c r="G689" s="53">
        <v>102</v>
      </c>
      <c r="H689" s="53">
        <v>84</v>
      </c>
      <c r="I689" s="53">
        <v>65</v>
      </c>
      <c r="J689" s="53">
        <v>37</v>
      </c>
      <c r="K689" s="53">
        <v>433</v>
      </c>
      <c r="L689" s="45">
        <v>570900</v>
      </c>
      <c r="M689" s="45">
        <v>295551</v>
      </c>
      <c r="N689" s="45">
        <v>275349</v>
      </c>
      <c r="O689" s="57">
        <v>14.888772114205642</v>
      </c>
      <c r="P689" s="57">
        <v>10.509721492380452</v>
      </c>
      <c r="Q689" s="57">
        <v>17.866526537046767</v>
      </c>
      <c r="R689" s="57">
        <v>14.713610089332633</v>
      </c>
      <c r="S689" s="57">
        <v>11.385531616745491</v>
      </c>
      <c r="T689" s="57">
        <v>6.4809949203012787</v>
      </c>
      <c r="U689" s="57">
        <v>75.845156770012267</v>
      </c>
    </row>
    <row r="690" spans="1:21">
      <c r="A690" s="50" t="s">
        <v>1155</v>
      </c>
      <c r="B690" s="53" t="s">
        <v>405</v>
      </c>
      <c r="C690" s="53" t="s">
        <v>245</v>
      </c>
      <c r="D690" s="51" t="s">
        <v>150</v>
      </c>
      <c r="E690" s="53">
        <v>13</v>
      </c>
      <c r="F690" s="53">
        <v>5</v>
      </c>
      <c r="G690" s="53">
        <v>6</v>
      </c>
      <c r="H690" s="53">
        <v>11</v>
      </c>
      <c r="I690" s="53">
        <v>13</v>
      </c>
      <c r="J690" s="53">
        <v>0</v>
      </c>
      <c r="K690" s="53">
        <v>48</v>
      </c>
      <c r="L690" s="45">
        <v>570900</v>
      </c>
      <c r="M690" s="45">
        <v>295551</v>
      </c>
      <c r="N690" s="45">
        <v>275349</v>
      </c>
      <c r="O690" s="57">
        <v>2.277106323349098</v>
      </c>
      <c r="P690" s="57">
        <v>0.87581012436503769</v>
      </c>
      <c r="Q690" s="57">
        <v>1.0509721492380451</v>
      </c>
      <c r="R690" s="57">
        <v>1.9267822736030831</v>
      </c>
      <c r="S690" s="57">
        <v>2.277106323349098</v>
      </c>
      <c r="T690" s="57" t="s">
        <v>297</v>
      </c>
      <c r="U690" s="57">
        <v>8.4077771939043604</v>
      </c>
    </row>
    <row r="691" spans="1:21">
      <c r="A691" s="50" t="s">
        <v>1156</v>
      </c>
      <c r="B691" s="53" t="s">
        <v>405</v>
      </c>
      <c r="C691" s="53" t="s">
        <v>245</v>
      </c>
      <c r="D691" s="51" t="s">
        <v>94</v>
      </c>
      <c r="E691" s="53">
        <v>18</v>
      </c>
      <c r="F691" s="53">
        <v>29</v>
      </c>
      <c r="G691" s="53">
        <v>40</v>
      </c>
      <c r="H691" s="53">
        <v>58</v>
      </c>
      <c r="I691" s="53">
        <v>32</v>
      </c>
      <c r="J691" s="53">
        <v>14</v>
      </c>
      <c r="K691" s="53">
        <v>191</v>
      </c>
      <c r="L691" s="45">
        <v>570900</v>
      </c>
      <c r="M691" s="45">
        <v>295551</v>
      </c>
      <c r="N691" s="45">
        <v>275349</v>
      </c>
      <c r="O691" s="57">
        <v>3.1529164477141354</v>
      </c>
      <c r="P691" s="57">
        <v>5.0796987213172189</v>
      </c>
      <c r="Q691" s="57">
        <v>7.0064809949203015</v>
      </c>
      <c r="R691" s="57">
        <v>10.159397442634438</v>
      </c>
      <c r="S691" s="57">
        <v>5.6051847959362409</v>
      </c>
      <c r="T691" s="57">
        <v>2.4522683482221055</v>
      </c>
      <c r="U691" s="57">
        <v>33.455946750744438</v>
      </c>
    </row>
    <row r="692" spans="1:21">
      <c r="A692" s="50" t="s">
        <v>1157</v>
      </c>
      <c r="B692" s="53" t="s">
        <v>405</v>
      </c>
      <c r="C692" s="53" t="s">
        <v>245</v>
      </c>
      <c r="D692" s="51" t="s">
        <v>153</v>
      </c>
      <c r="E692" s="53">
        <v>15</v>
      </c>
      <c r="F692" s="53">
        <v>7</v>
      </c>
      <c r="G692" s="53">
        <v>12</v>
      </c>
      <c r="H692" s="53">
        <v>5</v>
      </c>
      <c r="I692" s="53">
        <v>5</v>
      </c>
      <c r="J692" s="53">
        <v>0</v>
      </c>
      <c r="K692" s="53">
        <v>44</v>
      </c>
      <c r="L692" s="45">
        <v>570900</v>
      </c>
      <c r="M692" s="45">
        <v>295551</v>
      </c>
      <c r="N692" s="45">
        <v>275349</v>
      </c>
      <c r="O692" s="57">
        <v>2.627430373095113</v>
      </c>
      <c r="P692" s="57">
        <v>1.2261341741110527</v>
      </c>
      <c r="Q692" s="57">
        <v>2.1019442984760901</v>
      </c>
      <c r="R692" s="57">
        <v>0.87581012436503769</v>
      </c>
      <c r="S692" s="57">
        <v>0.87581012436503769</v>
      </c>
      <c r="T692" s="57" t="s">
        <v>297</v>
      </c>
      <c r="U692" s="57">
        <v>7.7071290944123323</v>
      </c>
    </row>
    <row r="693" spans="1:21">
      <c r="A693" s="50" t="s">
        <v>1158</v>
      </c>
      <c r="B693" s="53" t="s">
        <v>405</v>
      </c>
      <c r="C693" s="53" t="s">
        <v>245</v>
      </c>
      <c r="D693" s="51" t="s">
        <v>154</v>
      </c>
      <c r="E693" s="53">
        <v>289</v>
      </c>
      <c r="F693" s="53">
        <v>132</v>
      </c>
      <c r="G693" s="53">
        <v>184</v>
      </c>
      <c r="H693" s="53">
        <v>108</v>
      </c>
      <c r="I693" s="53">
        <v>58</v>
      </c>
      <c r="J693" s="53">
        <v>30</v>
      </c>
      <c r="K693" s="53">
        <v>801</v>
      </c>
      <c r="L693" s="45">
        <v>570900</v>
      </c>
      <c r="M693" s="45">
        <v>295551</v>
      </c>
      <c r="N693" s="45">
        <v>275349</v>
      </c>
      <c r="O693" s="57">
        <v>50.621825188299177</v>
      </c>
      <c r="P693" s="57">
        <v>23.121387283236995</v>
      </c>
      <c r="Q693" s="57">
        <v>32.229812576633385</v>
      </c>
      <c r="R693" s="57">
        <v>18.917498686284812</v>
      </c>
      <c r="S693" s="57">
        <v>10.159397442634438</v>
      </c>
      <c r="T693" s="57">
        <v>5.2548607461902259</v>
      </c>
      <c r="U693" s="57">
        <v>140.30478192327902</v>
      </c>
    </row>
    <row r="694" spans="1:21">
      <c r="A694" s="50" t="s">
        <v>1159</v>
      </c>
      <c r="B694" s="53" t="s">
        <v>405</v>
      </c>
      <c r="C694" s="53" t="s">
        <v>245</v>
      </c>
      <c r="D694" s="51" t="s">
        <v>98</v>
      </c>
      <c r="E694" s="53">
        <v>140</v>
      </c>
      <c r="F694" s="53">
        <v>109</v>
      </c>
      <c r="G694" s="53">
        <v>275</v>
      </c>
      <c r="H694" s="53">
        <v>276</v>
      </c>
      <c r="I694" s="53">
        <v>159</v>
      </c>
      <c r="J694" s="53">
        <v>97</v>
      </c>
      <c r="K694" s="53">
        <v>1056</v>
      </c>
      <c r="L694" s="45">
        <v>570900</v>
      </c>
      <c r="M694" s="45">
        <v>295551</v>
      </c>
      <c r="N694" s="45">
        <v>275349</v>
      </c>
      <c r="O694" s="57">
        <v>24.522683482221051</v>
      </c>
      <c r="P694" s="57">
        <v>19.092660711157823</v>
      </c>
      <c r="Q694" s="57">
        <v>48.169556840077071</v>
      </c>
      <c r="R694" s="57">
        <v>48.344718864950075</v>
      </c>
      <c r="S694" s="57">
        <v>27.850761954808199</v>
      </c>
      <c r="T694" s="57">
        <v>16.990716412681731</v>
      </c>
      <c r="U694" s="57">
        <v>184.97109826589596</v>
      </c>
    </row>
    <row r="695" spans="1:21">
      <c r="A695" s="50" t="s">
        <v>1160</v>
      </c>
      <c r="B695" s="53" t="s">
        <v>405</v>
      </c>
      <c r="C695" s="53" t="s">
        <v>245</v>
      </c>
      <c r="D695" s="51" t="s">
        <v>301</v>
      </c>
      <c r="E695" s="53">
        <v>35</v>
      </c>
      <c r="F695" s="53">
        <v>31</v>
      </c>
      <c r="G695" s="53">
        <v>34</v>
      </c>
      <c r="H695" s="53">
        <v>30</v>
      </c>
      <c r="I695" s="53">
        <v>13</v>
      </c>
      <c r="J695" s="53">
        <v>0</v>
      </c>
      <c r="K695" s="53">
        <v>143</v>
      </c>
      <c r="L695" s="45">
        <v>570900</v>
      </c>
      <c r="M695" s="45">
        <v>295551</v>
      </c>
      <c r="N695" s="45">
        <v>275349</v>
      </c>
      <c r="O695" s="57">
        <v>6.1306708705552628</v>
      </c>
      <c r="P695" s="57">
        <v>5.4300227710632338</v>
      </c>
      <c r="Q695" s="57">
        <v>5.9555088456822567</v>
      </c>
      <c r="R695" s="57">
        <v>5.2548607461902259</v>
      </c>
      <c r="S695" s="57">
        <v>2.277106323349098</v>
      </c>
      <c r="T695" s="57" t="s">
        <v>297</v>
      </c>
      <c r="U695" s="57">
        <v>25.048169556840076</v>
      </c>
    </row>
    <row r="696" spans="1:21">
      <c r="A696" s="50" t="s">
        <v>1161</v>
      </c>
      <c r="B696" s="53" t="s">
        <v>405</v>
      </c>
      <c r="C696" s="53" t="s">
        <v>245</v>
      </c>
      <c r="D696" s="51" t="s">
        <v>303</v>
      </c>
      <c r="E696" s="53">
        <v>92</v>
      </c>
      <c r="F696" s="53">
        <v>64</v>
      </c>
      <c r="G696" s="53">
        <v>173</v>
      </c>
      <c r="H696" s="53">
        <v>167</v>
      </c>
      <c r="I696" s="53">
        <v>103</v>
      </c>
      <c r="J696" s="53">
        <v>55</v>
      </c>
      <c r="K696" s="53">
        <v>654</v>
      </c>
      <c r="L696" s="45">
        <v>570900</v>
      </c>
      <c r="M696" s="45">
        <v>295551</v>
      </c>
      <c r="N696" s="45">
        <v>275349</v>
      </c>
      <c r="O696" s="57">
        <v>16.114906288316693</v>
      </c>
      <c r="P696" s="57">
        <v>11.210369591872482</v>
      </c>
      <c r="Q696" s="57">
        <v>30.303030303030305</v>
      </c>
      <c r="R696" s="57">
        <v>29.252058153792259</v>
      </c>
      <c r="S696" s="57">
        <v>18.041688561919777</v>
      </c>
      <c r="T696" s="57">
        <v>9.6339113680154149</v>
      </c>
      <c r="U696" s="57">
        <v>114.55596426694693</v>
      </c>
    </row>
    <row r="697" spans="1:21">
      <c r="A697" s="50" t="s">
        <v>1162</v>
      </c>
      <c r="B697" s="53" t="s">
        <v>405</v>
      </c>
      <c r="C697" s="53" t="s">
        <v>245</v>
      </c>
      <c r="D697" s="51" t="s">
        <v>127</v>
      </c>
      <c r="E697" s="53">
        <v>44</v>
      </c>
      <c r="F697" s="53">
        <v>20</v>
      </c>
      <c r="G697" s="53">
        <v>35</v>
      </c>
      <c r="H697" s="53">
        <v>27</v>
      </c>
      <c r="I697" s="53">
        <v>22</v>
      </c>
      <c r="J697" s="53">
        <v>10</v>
      </c>
      <c r="K697" s="53">
        <v>158</v>
      </c>
      <c r="L697" s="45">
        <v>570900</v>
      </c>
      <c r="M697" s="45">
        <v>295551</v>
      </c>
      <c r="N697" s="45">
        <v>275349</v>
      </c>
      <c r="O697" s="57">
        <v>7.7071290944123323</v>
      </c>
      <c r="P697" s="57">
        <v>3.5032404974601508</v>
      </c>
      <c r="Q697" s="57">
        <v>6.1306708705552628</v>
      </c>
      <c r="R697" s="57">
        <v>4.7293746715712031</v>
      </c>
      <c r="S697" s="57">
        <v>3.8535645472061661</v>
      </c>
      <c r="T697" s="57">
        <v>1.7516202487300754</v>
      </c>
      <c r="U697" s="57">
        <v>27.675599929935188</v>
      </c>
    </row>
    <row r="698" spans="1:21">
      <c r="A698" s="50" t="s">
        <v>1163</v>
      </c>
      <c r="B698" s="53" t="s">
        <v>405</v>
      </c>
      <c r="C698" s="53" t="s">
        <v>245</v>
      </c>
      <c r="D698" s="51" t="s">
        <v>131</v>
      </c>
      <c r="E698" s="53">
        <v>39</v>
      </c>
      <c r="F698" s="53">
        <v>48</v>
      </c>
      <c r="G698" s="53">
        <v>83</v>
      </c>
      <c r="H698" s="53">
        <v>87</v>
      </c>
      <c r="I698" s="53">
        <v>74</v>
      </c>
      <c r="J698" s="53">
        <v>30</v>
      </c>
      <c r="K698" s="53">
        <v>361</v>
      </c>
      <c r="L698" s="45">
        <v>570900</v>
      </c>
      <c r="M698" s="45">
        <v>295551</v>
      </c>
      <c r="N698" s="45">
        <v>275349</v>
      </c>
      <c r="O698" s="57">
        <v>13.195692114051383</v>
      </c>
      <c r="P698" s="57">
        <v>16.240851832678622</v>
      </c>
      <c r="Q698" s="57">
        <v>28.08313962734012</v>
      </c>
      <c r="R698" s="57">
        <v>29.436543946730005</v>
      </c>
      <c r="S698" s="57">
        <v>25.037979908712877</v>
      </c>
      <c r="T698" s="57">
        <v>10.15053239542414</v>
      </c>
      <c r="U698" s="57">
        <v>122.14473982493715</v>
      </c>
    </row>
    <row r="699" spans="1:21">
      <c r="A699" s="50" t="s">
        <v>1164</v>
      </c>
      <c r="B699" s="53" t="s">
        <v>405</v>
      </c>
      <c r="C699" s="53" t="s">
        <v>245</v>
      </c>
      <c r="D699" s="51" t="s">
        <v>160</v>
      </c>
      <c r="E699" s="53">
        <v>23</v>
      </c>
      <c r="F699" s="53">
        <v>5</v>
      </c>
      <c r="G699" s="53">
        <v>10</v>
      </c>
      <c r="H699" s="53">
        <v>5</v>
      </c>
      <c r="I699" s="53">
        <v>5</v>
      </c>
      <c r="J699" s="53">
        <v>0</v>
      </c>
      <c r="K699" s="53">
        <v>48</v>
      </c>
      <c r="L699" s="45">
        <v>570900</v>
      </c>
      <c r="M699" s="45">
        <v>295551</v>
      </c>
      <c r="N699" s="45">
        <v>275349</v>
      </c>
      <c r="O699" s="57">
        <v>4.0287265720791732</v>
      </c>
      <c r="P699" s="57">
        <v>0.87581012436503769</v>
      </c>
      <c r="Q699" s="57">
        <v>1.7516202487300754</v>
      </c>
      <c r="R699" s="57">
        <v>0.87581012436503769</v>
      </c>
      <c r="S699" s="57">
        <v>0.87581012436503769</v>
      </c>
      <c r="T699" s="57" t="s">
        <v>297</v>
      </c>
      <c r="U699" s="57">
        <v>8.4077771939043604</v>
      </c>
    </row>
    <row r="700" spans="1:21">
      <c r="A700" s="50" t="s">
        <v>1165</v>
      </c>
      <c r="B700" s="53" t="s">
        <v>405</v>
      </c>
      <c r="C700" s="53" t="s">
        <v>245</v>
      </c>
      <c r="D700" s="51" t="s">
        <v>163</v>
      </c>
      <c r="E700" s="53">
        <v>255</v>
      </c>
      <c r="F700" s="53">
        <v>258</v>
      </c>
      <c r="G700" s="53">
        <v>484</v>
      </c>
      <c r="H700" s="53">
        <v>415</v>
      </c>
      <c r="I700" s="53">
        <v>176</v>
      </c>
      <c r="J700" s="53">
        <v>55</v>
      </c>
      <c r="K700" s="53">
        <v>1643</v>
      </c>
      <c r="L700" s="45">
        <v>570900</v>
      </c>
      <c r="M700" s="45">
        <v>295551</v>
      </c>
      <c r="N700" s="45">
        <v>275349</v>
      </c>
      <c r="O700" s="57">
        <v>92.609742544915719</v>
      </c>
      <c r="P700" s="57">
        <v>93.699268927797078</v>
      </c>
      <c r="Q700" s="57">
        <v>175.77692310485963</v>
      </c>
      <c r="R700" s="57">
        <v>150.71781629858833</v>
      </c>
      <c r="S700" s="57">
        <v>63.918881129039875</v>
      </c>
      <c r="T700" s="57">
        <v>19.974650352824959</v>
      </c>
      <c r="U700" s="57">
        <v>596.69728235802563</v>
      </c>
    </row>
    <row r="701" spans="1:21">
      <c r="A701" s="50" t="s">
        <v>1166</v>
      </c>
      <c r="B701" s="53" t="s">
        <v>405</v>
      </c>
      <c r="C701" s="53" t="s">
        <v>245</v>
      </c>
      <c r="D701" s="51" t="s">
        <v>141</v>
      </c>
      <c r="E701" s="53">
        <v>56</v>
      </c>
      <c r="F701" s="53">
        <v>28</v>
      </c>
      <c r="G701" s="53">
        <v>46</v>
      </c>
      <c r="H701" s="53">
        <v>40</v>
      </c>
      <c r="I701" s="53">
        <v>24</v>
      </c>
      <c r="J701" s="53">
        <v>15</v>
      </c>
      <c r="K701" s="53">
        <v>209</v>
      </c>
      <c r="L701" s="45">
        <v>570900</v>
      </c>
      <c r="M701" s="45">
        <v>295551</v>
      </c>
      <c r="N701" s="45">
        <v>275349</v>
      </c>
      <c r="O701" s="57">
        <v>9.8090733928884219</v>
      </c>
      <c r="P701" s="57">
        <v>4.904536696444211</v>
      </c>
      <c r="Q701" s="57">
        <v>8.0574531441583463</v>
      </c>
      <c r="R701" s="57">
        <v>7.0064809949203015</v>
      </c>
      <c r="S701" s="57">
        <v>4.2038885969521802</v>
      </c>
      <c r="T701" s="57">
        <v>2.627430373095113</v>
      </c>
      <c r="U701" s="57">
        <v>36.608863198458572</v>
      </c>
    </row>
    <row r="702" spans="1:21">
      <c r="A702" s="50" t="s">
        <v>1167</v>
      </c>
      <c r="B702" s="53" t="s">
        <v>405</v>
      </c>
      <c r="C702" s="53" t="s">
        <v>245</v>
      </c>
      <c r="D702" s="51" t="s">
        <v>145</v>
      </c>
      <c r="E702" s="53">
        <v>76</v>
      </c>
      <c r="F702" s="53">
        <v>50</v>
      </c>
      <c r="G702" s="53">
        <v>148</v>
      </c>
      <c r="H702" s="53">
        <v>157</v>
      </c>
      <c r="I702" s="53">
        <v>103</v>
      </c>
      <c r="J702" s="53">
        <v>53</v>
      </c>
      <c r="K702" s="53">
        <v>587</v>
      </c>
      <c r="L702" s="45">
        <v>570900</v>
      </c>
      <c r="M702" s="45">
        <v>295551</v>
      </c>
      <c r="N702" s="45">
        <v>275349</v>
      </c>
      <c r="O702" s="57">
        <v>25.714682068407825</v>
      </c>
      <c r="P702" s="57">
        <v>16.917553992373566</v>
      </c>
      <c r="Q702" s="57">
        <v>50.075959817425755</v>
      </c>
      <c r="R702" s="57">
        <v>53.121119536053001</v>
      </c>
      <c r="S702" s="57">
        <v>34.850161224289543</v>
      </c>
      <c r="T702" s="57">
        <v>17.932607231915981</v>
      </c>
      <c r="U702" s="57">
        <v>198.61208387046565</v>
      </c>
    </row>
    <row r="703" spans="1:21">
      <c r="A703" s="50" t="s">
        <v>1168</v>
      </c>
      <c r="B703" s="53" t="s">
        <v>405</v>
      </c>
      <c r="C703" s="53" t="s">
        <v>247</v>
      </c>
      <c r="D703" s="51" t="s">
        <v>200</v>
      </c>
      <c r="E703" s="53">
        <v>75</v>
      </c>
      <c r="F703" s="53">
        <v>50</v>
      </c>
      <c r="G703" s="53">
        <v>121</v>
      </c>
      <c r="H703" s="53">
        <v>163</v>
      </c>
      <c r="I703" s="53">
        <v>141</v>
      </c>
      <c r="J703" s="53">
        <v>195</v>
      </c>
      <c r="K703" s="53">
        <v>745</v>
      </c>
      <c r="L703" s="45">
        <v>825490</v>
      </c>
      <c r="M703" s="45">
        <v>424400</v>
      </c>
      <c r="N703" s="45">
        <v>401090</v>
      </c>
      <c r="O703" s="57">
        <v>9.0855128469151651</v>
      </c>
      <c r="P703" s="57">
        <v>6.0570085646101104</v>
      </c>
      <c r="Q703" s="57">
        <v>14.657960726356466</v>
      </c>
      <c r="R703" s="57">
        <v>19.745847920628961</v>
      </c>
      <c r="S703" s="57">
        <v>17.080764152200512</v>
      </c>
      <c r="T703" s="57">
        <v>23.622333401979432</v>
      </c>
      <c r="U703" s="57">
        <v>90.249427612690653</v>
      </c>
    </row>
    <row r="704" spans="1:21">
      <c r="A704" s="50" t="s">
        <v>1169</v>
      </c>
      <c r="B704" s="53" t="s">
        <v>405</v>
      </c>
      <c r="C704" s="53" t="s">
        <v>247</v>
      </c>
      <c r="D704" s="51" t="s">
        <v>53</v>
      </c>
      <c r="E704" s="53">
        <v>529</v>
      </c>
      <c r="F704" s="53">
        <v>542</v>
      </c>
      <c r="G704" s="53">
        <v>1466</v>
      </c>
      <c r="H704" s="53">
        <v>1871</v>
      </c>
      <c r="I704" s="53">
        <v>1222</v>
      </c>
      <c r="J704" s="53">
        <v>798</v>
      </c>
      <c r="K704" s="53">
        <v>6428</v>
      </c>
      <c r="L704" s="45">
        <v>825490</v>
      </c>
      <c r="M704" s="45">
        <v>424400</v>
      </c>
      <c r="N704" s="45">
        <v>401090</v>
      </c>
      <c r="O704" s="57">
        <v>124.64655984919887</v>
      </c>
      <c r="P704" s="57">
        <v>127.70970782280868</v>
      </c>
      <c r="Q704" s="57">
        <v>345.42884071630533</v>
      </c>
      <c r="R704" s="57">
        <v>440.85768143261072</v>
      </c>
      <c r="S704" s="57">
        <v>287.9359095193214</v>
      </c>
      <c r="T704" s="57">
        <v>188.0301602262017</v>
      </c>
      <c r="U704" s="57">
        <v>1514.6088595664467</v>
      </c>
    </row>
    <row r="705" spans="1:21">
      <c r="A705" s="50" t="s">
        <v>1170</v>
      </c>
      <c r="B705" s="53" t="s">
        <v>405</v>
      </c>
      <c r="C705" s="53" t="s">
        <v>247</v>
      </c>
      <c r="D705" s="51" t="s">
        <v>59</v>
      </c>
      <c r="E705" s="53">
        <v>108</v>
      </c>
      <c r="F705" s="53">
        <v>65</v>
      </c>
      <c r="G705" s="53">
        <v>190</v>
      </c>
      <c r="H705" s="53">
        <v>232</v>
      </c>
      <c r="I705" s="53">
        <v>70</v>
      </c>
      <c r="J705" s="53">
        <v>40</v>
      </c>
      <c r="K705" s="53">
        <v>705</v>
      </c>
      <c r="L705" s="45">
        <v>825490</v>
      </c>
      <c r="M705" s="45">
        <v>424400</v>
      </c>
      <c r="N705" s="45">
        <v>401090</v>
      </c>
      <c r="O705" s="57">
        <v>13.083138499557839</v>
      </c>
      <c r="P705" s="57">
        <v>7.8741111339931438</v>
      </c>
      <c r="Q705" s="57">
        <v>23.016632545518419</v>
      </c>
      <c r="R705" s="57">
        <v>28.104519739790913</v>
      </c>
      <c r="S705" s="57">
        <v>8.479811990454154</v>
      </c>
      <c r="T705" s="57">
        <v>4.8456068516880881</v>
      </c>
      <c r="U705" s="57">
        <v>85.403820761002549</v>
      </c>
    </row>
    <row r="706" spans="1:21">
      <c r="A706" s="50" t="s">
        <v>1171</v>
      </c>
      <c r="B706" s="53" t="s">
        <v>405</v>
      </c>
      <c r="C706" s="53" t="s">
        <v>247</v>
      </c>
      <c r="D706" s="51" t="s">
        <v>68</v>
      </c>
      <c r="E706" s="53">
        <v>36</v>
      </c>
      <c r="F706" s="53">
        <v>39</v>
      </c>
      <c r="G706" s="53">
        <v>97</v>
      </c>
      <c r="H706" s="53">
        <v>123</v>
      </c>
      <c r="I706" s="53">
        <v>143</v>
      </c>
      <c r="J706" s="53">
        <v>142</v>
      </c>
      <c r="K706" s="53">
        <v>580</v>
      </c>
      <c r="L706" s="45">
        <v>825490</v>
      </c>
      <c r="M706" s="45">
        <v>424400</v>
      </c>
      <c r="N706" s="45">
        <v>401090</v>
      </c>
      <c r="O706" s="57">
        <v>8.482563619227145</v>
      </c>
      <c r="P706" s="57">
        <v>9.1894439208294063</v>
      </c>
      <c r="Q706" s="57">
        <v>22.855796418473137</v>
      </c>
      <c r="R706" s="57">
        <v>28.98209236569274</v>
      </c>
      <c r="S706" s="57">
        <v>33.694627709707824</v>
      </c>
      <c r="T706" s="57">
        <v>33.459000942507068</v>
      </c>
      <c r="U706" s="57">
        <v>136.66352497643732</v>
      </c>
    </row>
    <row r="707" spans="1:21">
      <c r="A707" s="50" t="s">
        <v>1172</v>
      </c>
      <c r="B707" s="53" t="s">
        <v>405</v>
      </c>
      <c r="C707" s="53" t="s">
        <v>247</v>
      </c>
      <c r="D707" s="51" t="s">
        <v>63</v>
      </c>
      <c r="E707" s="53">
        <v>458</v>
      </c>
      <c r="F707" s="53">
        <v>407</v>
      </c>
      <c r="G707" s="53">
        <v>794</v>
      </c>
      <c r="H707" s="53">
        <v>812</v>
      </c>
      <c r="I707" s="53">
        <v>566</v>
      </c>
      <c r="J707" s="53">
        <v>309</v>
      </c>
      <c r="K707" s="53">
        <v>3346</v>
      </c>
      <c r="L707" s="45">
        <v>825490</v>
      </c>
      <c r="M707" s="45">
        <v>424400</v>
      </c>
      <c r="N707" s="45">
        <v>401090</v>
      </c>
      <c r="O707" s="57">
        <v>55.482198451828609</v>
      </c>
      <c r="P707" s="57">
        <v>49.304049715926304</v>
      </c>
      <c r="Q707" s="57">
        <v>96.185296006008542</v>
      </c>
      <c r="R707" s="57">
        <v>98.3658190892682</v>
      </c>
      <c r="S707" s="57">
        <v>68.565336951386456</v>
      </c>
      <c r="T707" s="57">
        <v>37.432312929290482</v>
      </c>
      <c r="U707" s="57">
        <v>405.33501314370858</v>
      </c>
    </row>
    <row r="708" spans="1:21">
      <c r="A708" s="50" t="s">
        <v>1173</v>
      </c>
      <c r="B708" s="53" t="s">
        <v>405</v>
      </c>
      <c r="C708" s="53" t="s">
        <v>247</v>
      </c>
      <c r="D708" s="51" t="s">
        <v>311</v>
      </c>
      <c r="E708" s="53">
        <v>160</v>
      </c>
      <c r="F708" s="53">
        <v>143</v>
      </c>
      <c r="G708" s="53">
        <v>255</v>
      </c>
      <c r="H708" s="53">
        <v>294</v>
      </c>
      <c r="I708" s="53">
        <v>176</v>
      </c>
      <c r="J708" s="53">
        <v>83</v>
      </c>
      <c r="K708" s="53">
        <v>1111</v>
      </c>
      <c r="L708" s="45">
        <v>825490</v>
      </c>
      <c r="M708" s="45">
        <v>424400</v>
      </c>
      <c r="N708" s="45">
        <v>401090</v>
      </c>
      <c r="O708" s="57">
        <v>19.382427406752353</v>
      </c>
      <c r="P708" s="57">
        <v>17.323044494784916</v>
      </c>
      <c r="Q708" s="57">
        <v>30.890743679511562</v>
      </c>
      <c r="R708" s="57">
        <v>35.615210359907451</v>
      </c>
      <c r="S708" s="57">
        <v>21.320670147427588</v>
      </c>
      <c r="T708" s="57">
        <v>10.054634217252783</v>
      </c>
      <c r="U708" s="57">
        <v>134.58673030563665</v>
      </c>
    </row>
    <row r="709" spans="1:21">
      <c r="A709" s="50" t="s">
        <v>1174</v>
      </c>
      <c r="B709" s="53" t="s">
        <v>405</v>
      </c>
      <c r="C709" s="53" t="s">
        <v>247</v>
      </c>
      <c r="D709" s="51" t="s">
        <v>292</v>
      </c>
      <c r="E709" s="53">
        <v>28</v>
      </c>
      <c r="F709" s="53">
        <v>22</v>
      </c>
      <c r="G709" s="53">
        <v>52</v>
      </c>
      <c r="H709" s="53">
        <v>91</v>
      </c>
      <c r="I709" s="53">
        <v>57</v>
      </c>
      <c r="J709" s="53">
        <v>56</v>
      </c>
      <c r="K709" s="53">
        <v>306</v>
      </c>
      <c r="L709" s="45">
        <v>825490</v>
      </c>
      <c r="M709" s="45">
        <v>424400</v>
      </c>
      <c r="N709" s="45">
        <v>401090</v>
      </c>
      <c r="O709" s="57">
        <v>3.3919247961816619</v>
      </c>
      <c r="P709" s="57">
        <v>2.6650837684284485</v>
      </c>
      <c r="Q709" s="57">
        <v>6.299288907194514</v>
      </c>
      <c r="R709" s="57">
        <v>11.023755587590401</v>
      </c>
      <c r="S709" s="57">
        <v>6.9049897636555269</v>
      </c>
      <c r="T709" s="57">
        <v>6.7838495923633237</v>
      </c>
      <c r="U709" s="57">
        <v>37.068892415413877</v>
      </c>
    </row>
    <row r="710" spans="1:21">
      <c r="A710" s="50" t="s">
        <v>1175</v>
      </c>
      <c r="B710" s="53" t="s">
        <v>405</v>
      </c>
      <c r="C710" s="53" t="s">
        <v>247</v>
      </c>
      <c r="D710" s="51" t="s">
        <v>201</v>
      </c>
      <c r="E710" s="53">
        <v>109</v>
      </c>
      <c r="F710" s="53">
        <v>76</v>
      </c>
      <c r="G710" s="53">
        <v>166</v>
      </c>
      <c r="H710" s="53">
        <v>153</v>
      </c>
      <c r="I710" s="53">
        <v>105</v>
      </c>
      <c r="J710" s="53">
        <v>57</v>
      </c>
      <c r="K710" s="53">
        <v>666</v>
      </c>
      <c r="L710" s="45">
        <v>825490</v>
      </c>
      <c r="M710" s="45">
        <v>424400</v>
      </c>
      <c r="N710" s="45">
        <v>401090</v>
      </c>
      <c r="O710" s="57">
        <v>13.204278670850039</v>
      </c>
      <c r="P710" s="57">
        <v>9.2066530182073674</v>
      </c>
      <c r="Q710" s="57">
        <v>20.109268434505566</v>
      </c>
      <c r="R710" s="57">
        <v>18.534446207706939</v>
      </c>
      <c r="S710" s="57">
        <v>12.719717985681232</v>
      </c>
      <c r="T710" s="57">
        <v>6.9049897636555269</v>
      </c>
      <c r="U710" s="57">
        <v>80.679354080606672</v>
      </c>
    </row>
    <row r="711" spans="1:21">
      <c r="A711" s="50" t="s">
        <v>1176</v>
      </c>
      <c r="B711" s="53" t="s">
        <v>405</v>
      </c>
      <c r="C711" s="53" t="s">
        <v>247</v>
      </c>
      <c r="D711" s="51" t="s">
        <v>150</v>
      </c>
      <c r="E711" s="53">
        <v>11</v>
      </c>
      <c r="F711" s="53">
        <v>10</v>
      </c>
      <c r="G711" s="53">
        <v>15</v>
      </c>
      <c r="H711" s="53">
        <v>20</v>
      </c>
      <c r="I711" s="53">
        <v>13</v>
      </c>
      <c r="J711" s="53">
        <v>13</v>
      </c>
      <c r="K711" s="53">
        <v>82</v>
      </c>
      <c r="L711" s="45">
        <v>825490</v>
      </c>
      <c r="M711" s="45">
        <v>424400</v>
      </c>
      <c r="N711" s="45">
        <v>401090</v>
      </c>
      <c r="O711" s="57">
        <v>1.3325418842142243</v>
      </c>
      <c r="P711" s="57">
        <v>1.211401712922022</v>
      </c>
      <c r="Q711" s="57">
        <v>1.8171025693830329</v>
      </c>
      <c r="R711" s="57">
        <v>2.4228034258440441</v>
      </c>
      <c r="S711" s="57">
        <v>1.5748222267986285</v>
      </c>
      <c r="T711" s="57">
        <v>1.5748222267986285</v>
      </c>
      <c r="U711" s="57">
        <v>9.9334940459605807</v>
      </c>
    </row>
    <row r="712" spans="1:21">
      <c r="A712" s="50" t="s">
        <v>1177</v>
      </c>
      <c r="B712" s="53" t="s">
        <v>405</v>
      </c>
      <c r="C712" s="53" t="s">
        <v>247</v>
      </c>
      <c r="D712" s="51" t="s">
        <v>94</v>
      </c>
      <c r="E712" s="53">
        <v>46</v>
      </c>
      <c r="F712" s="53">
        <v>38</v>
      </c>
      <c r="G712" s="53">
        <v>105</v>
      </c>
      <c r="H712" s="53">
        <v>91</v>
      </c>
      <c r="I712" s="53">
        <v>54</v>
      </c>
      <c r="J712" s="53">
        <v>22</v>
      </c>
      <c r="K712" s="53">
        <v>356</v>
      </c>
      <c r="L712" s="45">
        <v>825490</v>
      </c>
      <c r="M712" s="45">
        <v>424400</v>
      </c>
      <c r="N712" s="45">
        <v>401090</v>
      </c>
      <c r="O712" s="57">
        <v>5.5724478794413015</v>
      </c>
      <c r="P712" s="57">
        <v>4.6033265091036837</v>
      </c>
      <c r="Q712" s="57">
        <v>12.719717985681232</v>
      </c>
      <c r="R712" s="57">
        <v>11.023755587590401</v>
      </c>
      <c r="S712" s="57">
        <v>6.5415692497789193</v>
      </c>
      <c r="T712" s="57">
        <v>2.6650837684284485</v>
      </c>
      <c r="U712" s="57">
        <v>43.125900980023985</v>
      </c>
    </row>
    <row r="713" spans="1:21">
      <c r="A713" s="50" t="s">
        <v>1178</v>
      </c>
      <c r="B713" s="53" t="s">
        <v>405</v>
      </c>
      <c r="C713" s="53" t="s">
        <v>247</v>
      </c>
      <c r="D713" s="51" t="s">
        <v>153</v>
      </c>
      <c r="E713" s="53">
        <v>46</v>
      </c>
      <c r="F713" s="53">
        <v>19</v>
      </c>
      <c r="G713" s="53">
        <v>16</v>
      </c>
      <c r="H713" s="53">
        <v>17</v>
      </c>
      <c r="I713" s="53">
        <v>5</v>
      </c>
      <c r="J713" s="53">
        <v>0</v>
      </c>
      <c r="K713" s="53">
        <v>103</v>
      </c>
      <c r="L713" s="45">
        <v>825490</v>
      </c>
      <c r="M713" s="45">
        <v>424400</v>
      </c>
      <c r="N713" s="45">
        <v>401090</v>
      </c>
      <c r="O713" s="57">
        <v>5.5724478794413015</v>
      </c>
      <c r="P713" s="57">
        <v>2.3016632545518418</v>
      </c>
      <c r="Q713" s="57">
        <v>1.9382427406752354</v>
      </c>
      <c r="R713" s="57">
        <v>2.0593829119674378</v>
      </c>
      <c r="S713" s="57">
        <v>0.60570085646101102</v>
      </c>
      <c r="T713" s="57" t="s">
        <v>297</v>
      </c>
      <c r="U713" s="57">
        <v>12.477437643096829</v>
      </c>
    </row>
    <row r="714" spans="1:21">
      <c r="A714" s="50" t="s">
        <v>1179</v>
      </c>
      <c r="B714" s="53" t="s">
        <v>405</v>
      </c>
      <c r="C714" s="53" t="s">
        <v>247</v>
      </c>
      <c r="D714" s="51" t="s">
        <v>154</v>
      </c>
      <c r="E714" s="53">
        <v>356</v>
      </c>
      <c r="F714" s="53">
        <v>184</v>
      </c>
      <c r="G714" s="53">
        <v>250</v>
      </c>
      <c r="H714" s="53">
        <v>179</v>
      </c>
      <c r="I714" s="53">
        <v>95</v>
      </c>
      <c r="J714" s="53">
        <v>50</v>
      </c>
      <c r="K714" s="53">
        <v>1114</v>
      </c>
      <c r="L714" s="45">
        <v>825490</v>
      </c>
      <c r="M714" s="45">
        <v>424400</v>
      </c>
      <c r="N714" s="45">
        <v>401090</v>
      </c>
      <c r="O714" s="57">
        <v>43.125900980023985</v>
      </c>
      <c r="P714" s="57">
        <v>22.289791517765206</v>
      </c>
      <c r="Q714" s="57">
        <v>30.285042823050553</v>
      </c>
      <c r="R714" s="57">
        <v>21.684090661304197</v>
      </c>
      <c r="S714" s="57">
        <v>11.50831627275921</v>
      </c>
      <c r="T714" s="57">
        <v>6.0570085646101104</v>
      </c>
      <c r="U714" s="57">
        <v>134.95015081951325</v>
      </c>
    </row>
    <row r="715" spans="1:21">
      <c r="A715" s="50" t="s">
        <v>1180</v>
      </c>
      <c r="B715" s="53" t="s">
        <v>405</v>
      </c>
      <c r="C715" s="53" t="s">
        <v>247</v>
      </c>
      <c r="D715" s="51" t="s">
        <v>98</v>
      </c>
      <c r="E715" s="53">
        <v>156</v>
      </c>
      <c r="F715" s="53">
        <v>173</v>
      </c>
      <c r="G715" s="53">
        <v>457</v>
      </c>
      <c r="H715" s="53">
        <v>496</v>
      </c>
      <c r="I715" s="53">
        <v>385</v>
      </c>
      <c r="J715" s="53">
        <v>265</v>
      </c>
      <c r="K715" s="53">
        <v>1932</v>
      </c>
      <c r="L715" s="45">
        <v>825490</v>
      </c>
      <c r="M715" s="45">
        <v>424400</v>
      </c>
      <c r="N715" s="45">
        <v>401090</v>
      </c>
      <c r="O715" s="57">
        <v>18.897866721583544</v>
      </c>
      <c r="P715" s="57">
        <v>20.957249633550983</v>
      </c>
      <c r="Q715" s="57">
        <v>55.361058280536405</v>
      </c>
      <c r="R715" s="57">
        <v>60.085524960932297</v>
      </c>
      <c r="S715" s="57">
        <v>46.638965947497844</v>
      </c>
      <c r="T715" s="57">
        <v>32.102145392433584</v>
      </c>
      <c r="U715" s="57">
        <v>234.04281093653466</v>
      </c>
    </row>
    <row r="716" spans="1:21">
      <c r="A716" s="50" t="s">
        <v>1181</v>
      </c>
      <c r="B716" s="53" t="s">
        <v>405</v>
      </c>
      <c r="C716" s="53" t="s">
        <v>247</v>
      </c>
      <c r="D716" s="51" t="s">
        <v>301</v>
      </c>
      <c r="E716" s="53">
        <v>53</v>
      </c>
      <c r="F716" s="53">
        <v>54</v>
      </c>
      <c r="G716" s="53">
        <v>86</v>
      </c>
      <c r="H716" s="53">
        <v>40</v>
      </c>
      <c r="I716" s="53">
        <v>11</v>
      </c>
      <c r="J716" s="53">
        <v>0</v>
      </c>
      <c r="K716" s="53">
        <v>244</v>
      </c>
      <c r="L716" s="45">
        <v>825490</v>
      </c>
      <c r="M716" s="45">
        <v>424400</v>
      </c>
      <c r="N716" s="45">
        <v>401090</v>
      </c>
      <c r="O716" s="57">
        <v>6.4204290784867171</v>
      </c>
      <c r="P716" s="57">
        <v>6.5415692497789193</v>
      </c>
      <c r="Q716" s="57">
        <v>10.41805473112939</v>
      </c>
      <c r="R716" s="57">
        <v>4.8456068516880881</v>
      </c>
      <c r="S716" s="57">
        <v>1.3325418842142243</v>
      </c>
      <c r="T716" s="57" t="s">
        <v>297</v>
      </c>
      <c r="U716" s="57">
        <v>29.558201795297339</v>
      </c>
    </row>
    <row r="717" spans="1:21">
      <c r="A717" s="50" t="s">
        <v>1182</v>
      </c>
      <c r="B717" s="53" t="s">
        <v>405</v>
      </c>
      <c r="C717" s="53" t="s">
        <v>247</v>
      </c>
      <c r="D717" s="51" t="s">
        <v>303</v>
      </c>
      <c r="E717" s="53">
        <v>135</v>
      </c>
      <c r="F717" s="53">
        <v>122</v>
      </c>
      <c r="G717" s="53">
        <v>267</v>
      </c>
      <c r="H717" s="53">
        <v>288</v>
      </c>
      <c r="I717" s="53">
        <v>181</v>
      </c>
      <c r="J717" s="53">
        <v>109</v>
      </c>
      <c r="K717" s="53">
        <v>1102</v>
      </c>
      <c r="L717" s="45">
        <v>825490</v>
      </c>
      <c r="M717" s="45">
        <v>424400</v>
      </c>
      <c r="N717" s="45">
        <v>401090</v>
      </c>
      <c r="O717" s="57">
        <v>16.353923124447299</v>
      </c>
      <c r="P717" s="57">
        <v>14.77910089764867</v>
      </c>
      <c r="Q717" s="57">
        <v>32.344425735017992</v>
      </c>
      <c r="R717" s="57">
        <v>34.888369332154234</v>
      </c>
      <c r="S717" s="57">
        <v>21.926371003888597</v>
      </c>
      <c r="T717" s="57">
        <v>13.204278670850039</v>
      </c>
      <c r="U717" s="57">
        <v>133.49646876400683</v>
      </c>
    </row>
    <row r="718" spans="1:21">
      <c r="A718" s="50" t="s">
        <v>1183</v>
      </c>
      <c r="B718" s="53" t="s">
        <v>405</v>
      </c>
      <c r="C718" s="53" t="s">
        <v>247</v>
      </c>
      <c r="D718" s="51" t="s">
        <v>127</v>
      </c>
      <c r="E718" s="53">
        <v>69</v>
      </c>
      <c r="F718" s="53">
        <v>23</v>
      </c>
      <c r="G718" s="53">
        <v>31</v>
      </c>
      <c r="H718" s="53">
        <v>50</v>
      </c>
      <c r="I718" s="53">
        <v>14</v>
      </c>
      <c r="J718" s="53">
        <v>10</v>
      </c>
      <c r="K718" s="53">
        <v>197</v>
      </c>
      <c r="L718" s="45">
        <v>825490</v>
      </c>
      <c r="M718" s="45">
        <v>424400</v>
      </c>
      <c r="N718" s="45">
        <v>401090</v>
      </c>
      <c r="O718" s="57">
        <v>8.3586718191619518</v>
      </c>
      <c r="P718" s="57">
        <v>2.7862239397206507</v>
      </c>
      <c r="Q718" s="57">
        <v>3.7553453100582685</v>
      </c>
      <c r="R718" s="57">
        <v>6.0570085646101104</v>
      </c>
      <c r="S718" s="57">
        <v>1.6959623980908309</v>
      </c>
      <c r="T718" s="57">
        <v>1.211401712922022</v>
      </c>
      <c r="U718" s="57">
        <v>23.864613744563837</v>
      </c>
    </row>
    <row r="719" spans="1:21">
      <c r="A719" s="50" t="s">
        <v>1184</v>
      </c>
      <c r="B719" s="53" t="s">
        <v>405</v>
      </c>
      <c r="C719" s="53" t="s">
        <v>247</v>
      </c>
      <c r="D719" s="51" t="s">
        <v>131</v>
      </c>
      <c r="E719" s="53">
        <v>86</v>
      </c>
      <c r="F719" s="53">
        <v>35</v>
      </c>
      <c r="G719" s="53">
        <v>122</v>
      </c>
      <c r="H719" s="53">
        <v>128</v>
      </c>
      <c r="I719" s="53">
        <v>110</v>
      </c>
      <c r="J719" s="53">
        <v>92</v>
      </c>
      <c r="K719" s="53">
        <v>573</v>
      </c>
      <c r="L719" s="45">
        <v>825490</v>
      </c>
      <c r="M719" s="45">
        <v>424400</v>
      </c>
      <c r="N719" s="45">
        <v>401090</v>
      </c>
      <c r="O719" s="57">
        <v>20.263901979264844</v>
      </c>
      <c r="P719" s="57">
        <v>8.2469368520263906</v>
      </c>
      <c r="Q719" s="57">
        <v>28.746465598491991</v>
      </c>
      <c r="R719" s="57">
        <v>30.160226201696513</v>
      </c>
      <c r="S719" s="57">
        <v>25.918944392082942</v>
      </c>
      <c r="T719" s="57">
        <v>21.677662582469367</v>
      </c>
      <c r="U719" s="57">
        <v>135.01413760603205</v>
      </c>
    </row>
    <row r="720" spans="1:21">
      <c r="A720" s="50" t="s">
        <v>1185</v>
      </c>
      <c r="B720" s="53" t="s">
        <v>405</v>
      </c>
      <c r="C720" s="53" t="s">
        <v>247</v>
      </c>
      <c r="D720" s="51" t="s">
        <v>160</v>
      </c>
      <c r="E720" s="53">
        <v>51</v>
      </c>
      <c r="F720" s="53">
        <v>14</v>
      </c>
      <c r="G720" s="53">
        <v>5</v>
      </c>
      <c r="H720" s="53">
        <v>13</v>
      </c>
      <c r="I720" s="53">
        <v>0</v>
      </c>
      <c r="J720" s="53">
        <v>5</v>
      </c>
      <c r="K720" s="53">
        <v>88</v>
      </c>
      <c r="L720" s="45">
        <v>825490</v>
      </c>
      <c r="M720" s="45">
        <v>424400</v>
      </c>
      <c r="N720" s="45">
        <v>401090</v>
      </c>
      <c r="O720" s="57">
        <v>6.1781487359023126</v>
      </c>
      <c r="P720" s="57">
        <v>1.6959623980908309</v>
      </c>
      <c r="Q720" s="57">
        <v>0.60570085646101102</v>
      </c>
      <c r="R720" s="57">
        <v>1.5748222267986285</v>
      </c>
      <c r="S720" s="57" t="s">
        <v>297</v>
      </c>
      <c r="T720" s="57">
        <v>0.60570085646101102</v>
      </c>
      <c r="U720" s="57">
        <v>10.660335073713794</v>
      </c>
    </row>
    <row r="721" spans="1:21">
      <c r="A721" s="50" t="s">
        <v>1186</v>
      </c>
      <c r="B721" s="53" t="s">
        <v>405</v>
      </c>
      <c r="C721" s="53" t="s">
        <v>247</v>
      </c>
      <c r="D721" s="51" t="s">
        <v>163</v>
      </c>
      <c r="E721" s="53">
        <v>423</v>
      </c>
      <c r="F721" s="53">
        <v>394</v>
      </c>
      <c r="G721" s="53">
        <v>1098</v>
      </c>
      <c r="H721" s="53">
        <v>1178</v>
      </c>
      <c r="I721" s="53">
        <v>420</v>
      </c>
      <c r="J721" s="53">
        <v>147</v>
      </c>
      <c r="K721" s="53">
        <v>3660</v>
      </c>
      <c r="L721" s="45">
        <v>825490</v>
      </c>
      <c r="M721" s="45">
        <v>424400</v>
      </c>
      <c r="N721" s="45">
        <v>401090</v>
      </c>
      <c r="O721" s="57">
        <v>105.46261437582586</v>
      </c>
      <c r="P721" s="57">
        <v>98.23231693634844</v>
      </c>
      <c r="Q721" s="57">
        <v>273.75402029469694</v>
      </c>
      <c r="R721" s="57">
        <v>293.69966840360019</v>
      </c>
      <c r="S721" s="57">
        <v>104.71465257174199</v>
      </c>
      <c r="T721" s="57">
        <v>36.650128400109701</v>
      </c>
      <c r="U721" s="57">
        <v>912.51340098232322</v>
      </c>
    </row>
    <row r="722" spans="1:21">
      <c r="A722" s="50" t="s">
        <v>1187</v>
      </c>
      <c r="B722" s="53" t="s">
        <v>405</v>
      </c>
      <c r="C722" s="53" t="s">
        <v>247</v>
      </c>
      <c r="D722" s="51" t="s">
        <v>141</v>
      </c>
      <c r="E722" s="53">
        <v>52</v>
      </c>
      <c r="F722" s="53">
        <v>27</v>
      </c>
      <c r="G722" s="53">
        <v>56</v>
      </c>
      <c r="H722" s="53">
        <v>52</v>
      </c>
      <c r="I722" s="53">
        <v>32</v>
      </c>
      <c r="J722" s="53">
        <v>29</v>
      </c>
      <c r="K722" s="53">
        <v>248</v>
      </c>
      <c r="L722" s="45">
        <v>825490</v>
      </c>
      <c r="M722" s="45">
        <v>424400</v>
      </c>
      <c r="N722" s="45">
        <v>401090</v>
      </c>
      <c r="O722" s="57">
        <v>6.299288907194514</v>
      </c>
      <c r="P722" s="57">
        <v>3.2707846248894596</v>
      </c>
      <c r="Q722" s="57">
        <v>6.7838495923633237</v>
      </c>
      <c r="R722" s="57">
        <v>6.299288907194514</v>
      </c>
      <c r="S722" s="57">
        <v>3.8764854813504708</v>
      </c>
      <c r="T722" s="57">
        <v>3.5130649674738641</v>
      </c>
      <c r="U722" s="57">
        <v>30.042762480466148</v>
      </c>
    </row>
    <row r="723" spans="1:21">
      <c r="A723" s="50" t="s">
        <v>1188</v>
      </c>
      <c r="B723" s="53" t="s">
        <v>405</v>
      </c>
      <c r="C723" s="53" t="s">
        <v>247</v>
      </c>
      <c r="D723" s="51" t="s">
        <v>145</v>
      </c>
      <c r="E723" s="53">
        <v>103</v>
      </c>
      <c r="F723" s="53">
        <v>98</v>
      </c>
      <c r="G723" s="53">
        <v>197</v>
      </c>
      <c r="H723" s="53">
        <v>250</v>
      </c>
      <c r="I723" s="53">
        <v>163</v>
      </c>
      <c r="J723" s="53">
        <v>103</v>
      </c>
      <c r="K723" s="53">
        <v>914</v>
      </c>
      <c r="L723" s="45">
        <v>825490</v>
      </c>
      <c r="M723" s="45">
        <v>424400</v>
      </c>
      <c r="N723" s="45">
        <v>401090</v>
      </c>
      <c r="O723" s="57">
        <v>24.269557021677663</v>
      </c>
      <c r="P723" s="57">
        <v>23.091423185673893</v>
      </c>
      <c r="Q723" s="57">
        <v>46.418473138548542</v>
      </c>
      <c r="R723" s="57">
        <v>58.906691800188497</v>
      </c>
      <c r="S723" s="57">
        <v>38.407163053722904</v>
      </c>
      <c r="T723" s="57">
        <v>24.269557021677663</v>
      </c>
      <c r="U723" s="57">
        <v>215.36286522148919</v>
      </c>
    </row>
    <row r="724" spans="1:21">
      <c r="A724" s="50" t="s">
        <v>1189</v>
      </c>
      <c r="B724" s="53" t="s">
        <v>405</v>
      </c>
      <c r="C724" s="53" t="s">
        <v>249</v>
      </c>
      <c r="D724" s="51" t="s">
        <v>200</v>
      </c>
      <c r="E724" s="53">
        <v>0</v>
      </c>
      <c r="F724" s="53">
        <v>0</v>
      </c>
      <c r="G724" s="53">
        <v>0</v>
      </c>
      <c r="H724" s="53">
        <v>5</v>
      </c>
      <c r="I724" s="53">
        <v>0</v>
      </c>
      <c r="J724" s="53">
        <v>0</v>
      </c>
      <c r="K724" s="53">
        <v>5</v>
      </c>
      <c r="L724" s="45">
        <v>21220</v>
      </c>
      <c r="M724" s="45">
        <v>10749</v>
      </c>
      <c r="N724" s="45">
        <v>10471</v>
      </c>
      <c r="O724" s="57" t="s">
        <v>297</v>
      </c>
      <c r="P724" s="57" t="s">
        <v>297</v>
      </c>
      <c r="Q724" s="57" t="s">
        <v>297</v>
      </c>
      <c r="R724" s="57">
        <v>23.562676720075402</v>
      </c>
      <c r="S724" s="57" t="s">
        <v>297</v>
      </c>
      <c r="T724" s="57" t="s">
        <v>297</v>
      </c>
      <c r="U724" s="57">
        <v>23.562676720075402</v>
      </c>
    </row>
    <row r="725" spans="1:21">
      <c r="A725" s="50" t="s">
        <v>1190</v>
      </c>
      <c r="B725" s="53" t="s">
        <v>405</v>
      </c>
      <c r="C725" s="53" t="s">
        <v>249</v>
      </c>
      <c r="D725" s="51" t="s">
        <v>53</v>
      </c>
      <c r="E725" s="53">
        <v>5</v>
      </c>
      <c r="F725" s="53">
        <v>34</v>
      </c>
      <c r="G725" s="53">
        <v>35</v>
      </c>
      <c r="H725" s="53">
        <v>37</v>
      </c>
      <c r="I725" s="53">
        <v>33</v>
      </c>
      <c r="J725" s="53">
        <v>25</v>
      </c>
      <c r="K725" s="53">
        <v>169</v>
      </c>
      <c r="L725" s="45">
        <v>21220</v>
      </c>
      <c r="M725" s="45">
        <v>10749</v>
      </c>
      <c r="N725" s="45">
        <v>10471</v>
      </c>
      <c r="O725" s="57">
        <v>46.515954972555583</v>
      </c>
      <c r="P725" s="57">
        <v>316.30849381337799</v>
      </c>
      <c r="Q725" s="57">
        <v>325.61168480788911</v>
      </c>
      <c r="R725" s="57">
        <v>344.21806679691139</v>
      </c>
      <c r="S725" s="57">
        <v>307.00530281886682</v>
      </c>
      <c r="T725" s="57">
        <v>232.57977486277792</v>
      </c>
      <c r="U725" s="57">
        <v>1572.239278072379</v>
      </c>
    </row>
    <row r="726" spans="1:21">
      <c r="A726" s="50" t="s">
        <v>1191</v>
      </c>
      <c r="B726" s="53" t="s">
        <v>405</v>
      </c>
      <c r="C726" s="53" t="s">
        <v>249</v>
      </c>
      <c r="D726" s="51" t="s">
        <v>59</v>
      </c>
      <c r="E726" s="53">
        <v>5</v>
      </c>
      <c r="F726" s="53">
        <v>5</v>
      </c>
      <c r="G726" s="53">
        <v>0</v>
      </c>
      <c r="H726" s="53">
        <v>5</v>
      </c>
      <c r="I726" s="53">
        <v>0</v>
      </c>
      <c r="J726" s="53">
        <v>0</v>
      </c>
      <c r="K726" s="53">
        <v>15</v>
      </c>
      <c r="L726" s="45">
        <v>21220</v>
      </c>
      <c r="M726" s="45">
        <v>10749</v>
      </c>
      <c r="N726" s="45">
        <v>10471</v>
      </c>
      <c r="O726" s="57">
        <v>23.562676720075402</v>
      </c>
      <c r="P726" s="57">
        <v>23.562676720075402</v>
      </c>
      <c r="Q726" s="57" t="s">
        <v>297</v>
      </c>
      <c r="R726" s="57">
        <v>23.562676720075402</v>
      </c>
      <c r="S726" s="57" t="s">
        <v>297</v>
      </c>
      <c r="T726" s="57" t="s">
        <v>297</v>
      </c>
      <c r="U726" s="57">
        <v>70.688030160226205</v>
      </c>
    </row>
    <row r="727" spans="1:21">
      <c r="A727" s="50" t="s">
        <v>1192</v>
      </c>
      <c r="B727" s="53" t="s">
        <v>405</v>
      </c>
      <c r="C727" s="53" t="s">
        <v>249</v>
      </c>
      <c r="D727" s="51" t="s">
        <v>68</v>
      </c>
      <c r="E727" s="53">
        <v>0</v>
      </c>
      <c r="F727" s="53">
        <v>0</v>
      </c>
      <c r="G727" s="53">
        <v>0</v>
      </c>
      <c r="H727" s="53">
        <v>0</v>
      </c>
      <c r="I727" s="53">
        <v>0</v>
      </c>
      <c r="J727" s="53">
        <v>0</v>
      </c>
      <c r="K727" s="53">
        <v>0</v>
      </c>
      <c r="L727" s="45">
        <v>21220</v>
      </c>
      <c r="M727" s="45">
        <v>10749</v>
      </c>
      <c r="N727" s="45">
        <v>10471</v>
      </c>
      <c r="O727" s="57" t="s">
        <v>297</v>
      </c>
      <c r="P727" s="57" t="s">
        <v>297</v>
      </c>
      <c r="Q727" s="57" t="s">
        <v>297</v>
      </c>
      <c r="R727" s="57" t="s">
        <v>297</v>
      </c>
      <c r="S727" s="57" t="s">
        <v>297</v>
      </c>
      <c r="T727" s="57" t="s">
        <v>297</v>
      </c>
      <c r="U727" s="57" t="s">
        <v>297</v>
      </c>
    </row>
    <row r="728" spans="1:21">
      <c r="A728" s="50" t="s">
        <v>1193</v>
      </c>
      <c r="B728" s="53" t="s">
        <v>405</v>
      </c>
      <c r="C728" s="53" t="s">
        <v>249</v>
      </c>
      <c r="D728" s="51" t="s">
        <v>63</v>
      </c>
      <c r="E728" s="53">
        <v>13</v>
      </c>
      <c r="F728" s="53">
        <v>11</v>
      </c>
      <c r="G728" s="53">
        <v>21</v>
      </c>
      <c r="H728" s="53">
        <v>25</v>
      </c>
      <c r="I728" s="53">
        <v>17</v>
      </c>
      <c r="J728" s="53">
        <v>5</v>
      </c>
      <c r="K728" s="53">
        <v>92</v>
      </c>
      <c r="L728" s="45">
        <v>21220</v>
      </c>
      <c r="M728" s="45">
        <v>10749</v>
      </c>
      <c r="N728" s="45">
        <v>10471</v>
      </c>
      <c r="O728" s="57">
        <v>61.262959472196044</v>
      </c>
      <c r="P728" s="57">
        <v>51.837888784165884</v>
      </c>
      <c r="Q728" s="57">
        <v>98.963242224316687</v>
      </c>
      <c r="R728" s="57">
        <v>117.81338360037699</v>
      </c>
      <c r="S728" s="57">
        <v>80.113100848256352</v>
      </c>
      <c r="T728" s="57">
        <v>23.562676720075402</v>
      </c>
      <c r="U728" s="57">
        <v>433.55325164938733</v>
      </c>
    </row>
    <row r="729" spans="1:21">
      <c r="A729" s="50" t="s">
        <v>1194</v>
      </c>
      <c r="B729" s="53" t="s">
        <v>405</v>
      </c>
      <c r="C729" s="53" t="s">
        <v>249</v>
      </c>
      <c r="D729" s="51" t="s">
        <v>311</v>
      </c>
      <c r="E729" s="53">
        <v>0</v>
      </c>
      <c r="F729" s="53">
        <v>5</v>
      </c>
      <c r="G729" s="53">
        <v>11</v>
      </c>
      <c r="H729" s="53">
        <v>10</v>
      </c>
      <c r="I729" s="53">
        <v>5</v>
      </c>
      <c r="J729" s="53">
        <v>0</v>
      </c>
      <c r="K729" s="53">
        <v>31</v>
      </c>
      <c r="L729" s="45">
        <v>21220</v>
      </c>
      <c r="M729" s="45">
        <v>10749</v>
      </c>
      <c r="N729" s="45">
        <v>10471</v>
      </c>
      <c r="O729" s="57" t="s">
        <v>297</v>
      </c>
      <c r="P729" s="57">
        <v>23.562676720075402</v>
      </c>
      <c r="Q729" s="57">
        <v>51.837888784165884</v>
      </c>
      <c r="R729" s="57">
        <v>47.125353440150803</v>
      </c>
      <c r="S729" s="57">
        <v>23.562676720075402</v>
      </c>
      <c r="T729" s="57" t="s">
        <v>297</v>
      </c>
      <c r="U729" s="57">
        <v>146.08859566446748</v>
      </c>
    </row>
    <row r="730" spans="1:21">
      <c r="A730" s="50" t="s">
        <v>1195</v>
      </c>
      <c r="B730" s="53" t="s">
        <v>405</v>
      </c>
      <c r="C730" s="53" t="s">
        <v>249</v>
      </c>
      <c r="D730" s="51" t="s">
        <v>292</v>
      </c>
      <c r="E730" s="53">
        <v>0</v>
      </c>
      <c r="F730" s="53">
        <v>0</v>
      </c>
      <c r="G730" s="53">
        <v>0</v>
      </c>
      <c r="H730" s="53">
        <v>0</v>
      </c>
      <c r="I730" s="53">
        <v>0</v>
      </c>
      <c r="J730" s="53">
        <v>0</v>
      </c>
      <c r="K730" s="53">
        <v>0</v>
      </c>
      <c r="L730" s="45">
        <v>21220</v>
      </c>
      <c r="M730" s="45">
        <v>10749</v>
      </c>
      <c r="N730" s="45">
        <v>10471</v>
      </c>
      <c r="O730" s="57" t="s">
        <v>297</v>
      </c>
      <c r="P730" s="57" t="s">
        <v>297</v>
      </c>
      <c r="Q730" s="57" t="s">
        <v>297</v>
      </c>
      <c r="R730" s="57" t="s">
        <v>297</v>
      </c>
      <c r="S730" s="57" t="s">
        <v>297</v>
      </c>
      <c r="T730" s="57" t="s">
        <v>297</v>
      </c>
      <c r="U730" s="57" t="s">
        <v>297</v>
      </c>
    </row>
    <row r="731" spans="1:21">
      <c r="A731" s="50" t="s">
        <v>1196</v>
      </c>
      <c r="B731" s="53" t="s">
        <v>405</v>
      </c>
      <c r="C731" s="53" t="s">
        <v>249</v>
      </c>
      <c r="D731" s="51" t="s">
        <v>201</v>
      </c>
      <c r="E731" s="53">
        <v>0</v>
      </c>
      <c r="F731" s="53">
        <v>5</v>
      </c>
      <c r="G731" s="53">
        <v>5</v>
      </c>
      <c r="H731" s="53">
        <v>10</v>
      </c>
      <c r="I731" s="53">
        <v>0</v>
      </c>
      <c r="J731" s="53">
        <v>0</v>
      </c>
      <c r="K731" s="53">
        <v>20</v>
      </c>
      <c r="L731" s="45">
        <v>21220</v>
      </c>
      <c r="M731" s="45">
        <v>10749</v>
      </c>
      <c r="N731" s="45">
        <v>10471</v>
      </c>
      <c r="O731" s="57" t="s">
        <v>297</v>
      </c>
      <c r="P731" s="57">
        <v>23.562676720075402</v>
      </c>
      <c r="Q731" s="57">
        <v>23.562676720075402</v>
      </c>
      <c r="R731" s="57">
        <v>47.125353440150803</v>
      </c>
      <c r="S731" s="57" t="s">
        <v>297</v>
      </c>
      <c r="T731" s="57" t="s">
        <v>297</v>
      </c>
      <c r="U731" s="57">
        <v>94.250706880301607</v>
      </c>
    </row>
    <row r="732" spans="1:21">
      <c r="A732" s="50" t="s">
        <v>1197</v>
      </c>
      <c r="B732" s="53" t="s">
        <v>405</v>
      </c>
      <c r="C732" s="53" t="s">
        <v>249</v>
      </c>
      <c r="D732" s="51" t="s">
        <v>150</v>
      </c>
      <c r="E732" s="53">
        <v>0</v>
      </c>
      <c r="F732" s="53">
        <v>0</v>
      </c>
      <c r="G732" s="53">
        <v>0</v>
      </c>
      <c r="H732" s="53">
        <v>0</v>
      </c>
      <c r="I732" s="53">
        <v>0</v>
      </c>
      <c r="J732" s="53">
        <v>0</v>
      </c>
      <c r="K732" s="53">
        <v>0</v>
      </c>
      <c r="L732" s="45">
        <v>21220</v>
      </c>
      <c r="M732" s="45">
        <v>10749</v>
      </c>
      <c r="N732" s="45">
        <v>10471</v>
      </c>
      <c r="O732" s="57" t="s">
        <v>297</v>
      </c>
      <c r="P732" s="57" t="s">
        <v>297</v>
      </c>
      <c r="Q732" s="57" t="s">
        <v>297</v>
      </c>
      <c r="R732" s="57" t="s">
        <v>297</v>
      </c>
      <c r="S732" s="57" t="s">
        <v>297</v>
      </c>
      <c r="T732" s="57" t="s">
        <v>297</v>
      </c>
      <c r="U732" s="57" t="s">
        <v>297</v>
      </c>
    </row>
    <row r="733" spans="1:21">
      <c r="A733" s="50" t="s">
        <v>1198</v>
      </c>
      <c r="B733" s="53" t="s">
        <v>405</v>
      </c>
      <c r="C733" s="53" t="s">
        <v>249</v>
      </c>
      <c r="D733" s="51" t="s">
        <v>94</v>
      </c>
      <c r="E733" s="53">
        <v>0</v>
      </c>
      <c r="F733" s="53">
        <v>0</v>
      </c>
      <c r="G733" s="53">
        <v>0</v>
      </c>
      <c r="H733" s="53">
        <v>0</v>
      </c>
      <c r="I733" s="53">
        <v>5</v>
      </c>
      <c r="J733" s="53">
        <v>0</v>
      </c>
      <c r="K733" s="53">
        <v>5</v>
      </c>
      <c r="L733" s="45">
        <v>21220</v>
      </c>
      <c r="M733" s="45">
        <v>10749</v>
      </c>
      <c r="N733" s="45">
        <v>10471</v>
      </c>
      <c r="O733" s="57" t="s">
        <v>297</v>
      </c>
      <c r="P733" s="57" t="s">
        <v>297</v>
      </c>
      <c r="Q733" s="57" t="s">
        <v>297</v>
      </c>
      <c r="R733" s="57" t="s">
        <v>297</v>
      </c>
      <c r="S733" s="57">
        <v>23.562676720075402</v>
      </c>
      <c r="T733" s="57" t="s">
        <v>297</v>
      </c>
      <c r="U733" s="57">
        <v>23.562676720075402</v>
      </c>
    </row>
    <row r="734" spans="1:21">
      <c r="A734" s="50" t="s">
        <v>1199</v>
      </c>
      <c r="B734" s="53" t="s">
        <v>405</v>
      </c>
      <c r="C734" s="53" t="s">
        <v>249</v>
      </c>
      <c r="D734" s="51" t="s">
        <v>153</v>
      </c>
      <c r="E734" s="53">
        <v>0</v>
      </c>
      <c r="F734" s="53">
        <v>0</v>
      </c>
      <c r="G734" s="53">
        <v>0</v>
      </c>
      <c r="H734" s="53">
        <v>0</v>
      </c>
      <c r="I734" s="53">
        <v>0</v>
      </c>
      <c r="J734" s="53">
        <v>0</v>
      </c>
      <c r="K734" s="53">
        <v>0</v>
      </c>
      <c r="L734" s="45">
        <v>21220</v>
      </c>
      <c r="M734" s="45">
        <v>10749</v>
      </c>
      <c r="N734" s="45">
        <v>10471</v>
      </c>
      <c r="O734" s="57" t="s">
        <v>297</v>
      </c>
      <c r="P734" s="57" t="s">
        <v>297</v>
      </c>
      <c r="Q734" s="57" t="s">
        <v>297</v>
      </c>
      <c r="R734" s="57" t="s">
        <v>297</v>
      </c>
      <c r="S734" s="57" t="s">
        <v>297</v>
      </c>
      <c r="T734" s="57" t="s">
        <v>297</v>
      </c>
      <c r="U734" s="57" t="s">
        <v>297</v>
      </c>
    </row>
    <row r="735" spans="1:21">
      <c r="A735" s="50" t="s">
        <v>1200</v>
      </c>
      <c r="B735" s="53" t="s">
        <v>405</v>
      </c>
      <c r="C735" s="53" t="s">
        <v>249</v>
      </c>
      <c r="D735" s="51" t="s">
        <v>154</v>
      </c>
      <c r="E735" s="53">
        <v>11</v>
      </c>
      <c r="F735" s="53">
        <v>5</v>
      </c>
      <c r="G735" s="53">
        <v>5</v>
      </c>
      <c r="H735" s="53">
        <v>0</v>
      </c>
      <c r="I735" s="53">
        <v>0</v>
      </c>
      <c r="J735" s="53">
        <v>0</v>
      </c>
      <c r="K735" s="53">
        <v>21</v>
      </c>
      <c r="L735" s="45">
        <v>21220</v>
      </c>
      <c r="M735" s="45">
        <v>10749</v>
      </c>
      <c r="N735" s="45">
        <v>10471</v>
      </c>
      <c r="O735" s="57">
        <v>51.837888784165884</v>
      </c>
      <c r="P735" s="57">
        <v>23.562676720075402</v>
      </c>
      <c r="Q735" s="57">
        <v>23.562676720075402</v>
      </c>
      <c r="R735" s="57" t="s">
        <v>297</v>
      </c>
      <c r="S735" s="57" t="s">
        <v>297</v>
      </c>
      <c r="T735" s="57" t="s">
        <v>297</v>
      </c>
      <c r="U735" s="57">
        <v>98.963242224316687</v>
      </c>
    </row>
    <row r="736" spans="1:21">
      <c r="A736" s="50" t="s">
        <v>1201</v>
      </c>
      <c r="B736" s="53" t="s">
        <v>405</v>
      </c>
      <c r="C736" s="53" t="s">
        <v>249</v>
      </c>
      <c r="D736" s="51" t="s">
        <v>98</v>
      </c>
      <c r="E736" s="53">
        <v>5</v>
      </c>
      <c r="F736" s="53">
        <v>0</v>
      </c>
      <c r="G736" s="53">
        <v>5</v>
      </c>
      <c r="H736" s="53">
        <v>10</v>
      </c>
      <c r="I736" s="53">
        <v>5</v>
      </c>
      <c r="J736" s="53">
        <v>0</v>
      </c>
      <c r="K736" s="53">
        <v>25</v>
      </c>
      <c r="L736" s="45">
        <v>21220</v>
      </c>
      <c r="M736" s="45">
        <v>10749</v>
      </c>
      <c r="N736" s="45">
        <v>10471</v>
      </c>
      <c r="O736" s="57">
        <v>23.562676720075402</v>
      </c>
      <c r="P736" s="57" t="s">
        <v>297</v>
      </c>
      <c r="Q736" s="57">
        <v>23.562676720075402</v>
      </c>
      <c r="R736" s="57">
        <v>47.125353440150803</v>
      </c>
      <c r="S736" s="57">
        <v>23.562676720075402</v>
      </c>
      <c r="T736" s="57" t="s">
        <v>297</v>
      </c>
      <c r="U736" s="57">
        <v>117.81338360037699</v>
      </c>
    </row>
    <row r="737" spans="1:21">
      <c r="A737" s="50" t="s">
        <v>1202</v>
      </c>
      <c r="B737" s="53" t="s">
        <v>405</v>
      </c>
      <c r="C737" s="53" t="s">
        <v>249</v>
      </c>
      <c r="D737" s="51" t="s">
        <v>301</v>
      </c>
      <c r="E737" s="53">
        <v>0</v>
      </c>
      <c r="F737" s="53">
        <v>0</v>
      </c>
      <c r="G737" s="53">
        <v>0</v>
      </c>
      <c r="H737" s="53">
        <v>0</v>
      </c>
      <c r="I737" s="53">
        <v>0</v>
      </c>
      <c r="J737" s="53">
        <v>0</v>
      </c>
      <c r="K737" s="53">
        <v>0</v>
      </c>
      <c r="L737" s="45">
        <v>21220</v>
      </c>
      <c r="M737" s="45">
        <v>10749</v>
      </c>
      <c r="N737" s="45">
        <v>10471</v>
      </c>
      <c r="O737" s="57" t="s">
        <v>297</v>
      </c>
      <c r="P737" s="57" t="s">
        <v>297</v>
      </c>
      <c r="Q737" s="57" t="s">
        <v>297</v>
      </c>
      <c r="R737" s="57" t="s">
        <v>297</v>
      </c>
      <c r="S737" s="57" t="s">
        <v>297</v>
      </c>
      <c r="T737" s="57" t="s">
        <v>297</v>
      </c>
      <c r="U737" s="57" t="s">
        <v>297</v>
      </c>
    </row>
    <row r="738" spans="1:21">
      <c r="A738" s="50" t="s">
        <v>1203</v>
      </c>
      <c r="B738" s="53" t="s">
        <v>405</v>
      </c>
      <c r="C738" s="53" t="s">
        <v>249</v>
      </c>
      <c r="D738" s="51" t="s">
        <v>303</v>
      </c>
      <c r="E738" s="53">
        <v>0</v>
      </c>
      <c r="F738" s="53">
        <v>5</v>
      </c>
      <c r="G738" s="53">
        <v>5</v>
      </c>
      <c r="H738" s="53">
        <v>5</v>
      </c>
      <c r="I738" s="53">
        <v>0</v>
      </c>
      <c r="J738" s="53">
        <v>0</v>
      </c>
      <c r="K738" s="53">
        <v>15</v>
      </c>
      <c r="L738" s="45">
        <v>21220</v>
      </c>
      <c r="M738" s="45">
        <v>10749</v>
      </c>
      <c r="N738" s="45">
        <v>10471</v>
      </c>
      <c r="O738" s="57" t="s">
        <v>297</v>
      </c>
      <c r="P738" s="57">
        <v>23.562676720075402</v>
      </c>
      <c r="Q738" s="57">
        <v>23.562676720075402</v>
      </c>
      <c r="R738" s="57">
        <v>23.562676720075402</v>
      </c>
      <c r="S738" s="57" t="s">
        <v>297</v>
      </c>
      <c r="T738" s="57" t="s">
        <v>297</v>
      </c>
      <c r="U738" s="57">
        <v>70.688030160226205</v>
      </c>
    </row>
    <row r="739" spans="1:21">
      <c r="A739" s="50" t="s">
        <v>1204</v>
      </c>
      <c r="B739" s="53" t="s">
        <v>405</v>
      </c>
      <c r="C739" s="53" t="s">
        <v>249</v>
      </c>
      <c r="D739" s="51" t="s">
        <v>127</v>
      </c>
      <c r="E739" s="53">
        <v>0</v>
      </c>
      <c r="F739" s="53">
        <v>0</v>
      </c>
      <c r="G739" s="53">
        <v>5</v>
      </c>
      <c r="H739" s="53">
        <v>0</v>
      </c>
      <c r="I739" s="53">
        <v>0</v>
      </c>
      <c r="J739" s="53">
        <v>0</v>
      </c>
      <c r="K739" s="53">
        <v>5</v>
      </c>
      <c r="L739" s="45">
        <v>21220</v>
      </c>
      <c r="M739" s="45">
        <v>10749</v>
      </c>
      <c r="N739" s="45">
        <v>10471</v>
      </c>
      <c r="O739" s="57" t="s">
        <v>297</v>
      </c>
      <c r="P739" s="57" t="s">
        <v>297</v>
      </c>
      <c r="Q739" s="57">
        <v>23.562676720075402</v>
      </c>
      <c r="R739" s="57" t="s">
        <v>297</v>
      </c>
      <c r="S739" s="57" t="s">
        <v>297</v>
      </c>
      <c r="T739" s="57" t="s">
        <v>297</v>
      </c>
      <c r="U739" s="57">
        <v>23.562676720075402</v>
      </c>
    </row>
    <row r="740" spans="1:21">
      <c r="A740" s="50" t="s">
        <v>1205</v>
      </c>
      <c r="B740" s="53" t="s">
        <v>405</v>
      </c>
      <c r="C740" s="53" t="s">
        <v>249</v>
      </c>
      <c r="D740" s="51" t="s">
        <v>131</v>
      </c>
      <c r="E740" s="53">
        <v>0</v>
      </c>
      <c r="F740" s="53">
        <v>0</v>
      </c>
      <c r="G740" s="53">
        <v>6</v>
      </c>
      <c r="H740" s="53">
        <v>5</v>
      </c>
      <c r="I740" s="53">
        <v>0</v>
      </c>
      <c r="J740" s="53">
        <v>0</v>
      </c>
      <c r="K740" s="53">
        <v>11</v>
      </c>
      <c r="L740" s="45">
        <v>21220</v>
      </c>
      <c r="M740" s="45">
        <v>10749</v>
      </c>
      <c r="N740" s="45">
        <v>10471</v>
      </c>
      <c r="O740" s="57" t="s">
        <v>297</v>
      </c>
      <c r="P740" s="57" t="s">
        <v>297</v>
      </c>
      <c r="Q740" s="57">
        <v>55.81914596706671</v>
      </c>
      <c r="R740" s="57">
        <v>46.515954972555583</v>
      </c>
      <c r="S740" s="57" t="s">
        <v>297</v>
      </c>
      <c r="T740" s="57" t="s">
        <v>297</v>
      </c>
      <c r="U740" s="57">
        <v>102.33510093962229</v>
      </c>
    </row>
    <row r="741" spans="1:21">
      <c r="A741" s="50" t="s">
        <v>1206</v>
      </c>
      <c r="B741" s="53" t="s">
        <v>405</v>
      </c>
      <c r="C741" s="53" t="s">
        <v>249</v>
      </c>
      <c r="D741" s="51" t="s">
        <v>160</v>
      </c>
      <c r="E741" s="53">
        <v>0</v>
      </c>
      <c r="F741" s="53">
        <v>0</v>
      </c>
      <c r="G741" s="53">
        <v>0</v>
      </c>
      <c r="H741" s="53">
        <v>0</v>
      </c>
      <c r="I741" s="53">
        <v>0</v>
      </c>
      <c r="J741" s="53">
        <v>0</v>
      </c>
      <c r="K741" s="53">
        <v>0</v>
      </c>
      <c r="L741" s="45">
        <v>21220</v>
      </c>
      <c r="M741" s="45">
        <v>10749</v>
      </c>
      <c r="N741" s="45">
        <v>10471</v>
      </c>
      <c r="O741" s="57" t="s">
        <v>297</v>
      </c>
      <c r="P741" s="57" t="s">
        <v>297</v>
      </c>
      <c r="Q741" s="57" t="s">
        <v>297</v>
      </c>
      <c r="R741" s="57" t="s">
        <v>297</v>
      </c>
      <c r="S741" s="57" t="s">
        <v>297</v>
      </c>
      <c r="T741" s="57" t="s">
        <v>297</v>
      </c>
      <c r="U741" s="57" t="s">
        <v>297</v>
      </c>
    </row>
    <row r="742" spans="1:21">
      <c r="A742" s="50" t="s">
        <v>1207</v>
      </c>
      <c r="B742" s="53" t="s">
        <v>405</v>
      </c>
      <c r="C742" s="53" t="s">
        <v>249</v>
      </c>
      <c r="D742" s="51" t="s">
        <v>163</v>
      </c>
      <c r="E742" s="53">
        <v>12</v>
      </c>
      <c r="F742" s="53">
        <v>9</v>
      </c>
      <c r="G742" s="53">
        <v>25</v>
      </c>
      <c r="H742" s="53">
        <v>29</v>
      </c>
      <c r="I742" s="53">
        <v>6</v>
      </c>
      <c r="J742" s="53">
        <v>0</v>
      </c>
      <c r="K742" s="53">
        <v>81</v>
      </c>
      <c r="L742" s="45">
        <v>21220</v>
      </c>
      <c r="M742" s="45">
        <v>10749</v>
      </c>
      <c r="N742" s="45">
        <v>10471</v>
      </c>
      <c r="O742" s="57">
        <v>114.6022347435775</v>
      </c>
      <c r="P742" s="57">
        <v>85.95167605768313</v>
      </c>
      <c r="Q742" s="57">
        <v>238.75465571578644</v>
      </c>
      <c r="R742" s="57">
        <v>276.95540063031228</v>
      </c>
      <c r="S742" s="57">
        <v>57.301117371788749</v>
      </c>
      <c r="T742" s="57" t="s">
        <v>297</v>
      </c>
      <c r="U742" s="57">
        <v>773.56508451914817</v>
      </c>
    </row>
    <row r="743" spans="1:21">
      <c r="A743" s="50" t="s">
        <v>1208</v>
      </c>
      <c r="B743" s="53" t="s">
        <v>405</v>
      </c>
      <c r="C743" s="53" t="s">
        <v>249</v>
      </c>
      <c r="D743" s="51" t="s">
        <v>141</v>
      </c>
      <c r="E743" s="53">
        <v>0</v>
      </c>
      <c r="F743" s="53">
        <v>0</v>
      </c>
      <c r="G743" s="53">
        <v>0</v>
      </c>
      <c r="H743" s="53">
        <v>0</v>
      </c>
      <c r="I743" s="53">
        <v>0</v>
      </c>
      <c r="J743" s="53">
        <v>0</v>
      </c>
      <c r="K743" s="53">
        <v>0</v>
      </c>
      <c r="L743" s="45">
        <v>21220</v>
      </c>
      <c r="M743" s="45">
        <v>10749</v>
      </c>
      <c r="N743" s="45">
        <v>10471</v>
      </c>
      <c r="O743" s="57" t="s">
        <v>297</v>
      </c>
      <c r="P743" s="57" t="s">
        <v>297</v>
      </c>
      <c r="Q743" s="57" t="s">
        <v>297</v>
      </c>
      <c r="R743" s="57" t="s">
        <v>297</v>
      </c>
      <c r="S743" s="57" t="s">
        <v>297</v>
      </c>
      <c r="T743" s="57" t="s">
        <v>297</v>
      </c>
      <c r="U743" s="57" t="s">
        <v>297</v>
      </c>
    </row>
    <row r="744" spans="1:21">
      <c r="A744" s="50" t="s">
        <v>1209</v>
      </c>
      <c r="B744" s="53" t="s">
        <v>405</v>
      </c>
      <c r="C744" s="53" t="s">
        <v>249</v>
      </c>
      <c r="D744" s="51" t="s">
        <v>145</v>
      </c>
      <c r="E744" s="53">
        <v>5</v>
      </c>
      <c r="F744" s="53">
        <v>5</v>
      </c>
      <c r="G744" s="53">
        <v>6</v>
      </c>
      <c r="H744" s="53">
        <v>5</v>
      </c>
      <c r="I744" s="53">
        <v>6</v>
      </c>
      <c r="J744" s="53">
        <v>0</v>
      </c>
      <c r="K744" s="53">
        <v>27</v>
      </c>
      <c r="L744" s="45">
        <v>21220</v>
      </c>
      <c r="M744" s="45">
        <v>10749</v>
      </c>
      <c r="N744" s="45">
        <v>10471</v>
      </c>
      <c r="O744" s="57">
        <v>46.515954972555583</v>
      </c>
      <c r="P744" s="57">
        <v>46.515954972555583</v>
      </c>
      <c r="Q744" s="57">
        <v>55.81914596706671</v>
      </c>
      <c r="R744" s="57">
        <v>46.515954972555583</v>
      </c>
      <c r="S744" s="57">
        <v>55.81914596706671</v>
      </c>
      <c r="T744" s="57" t="s">
        <v>297</v>
      </c>
      <c r="U744" s="57">
        <v>251.18615685180015</v>
      </c>
    </row>
    <row r="745" spans="1:21">
      <c r="A745" s="50" t="s">
        <v>1210</v>
      </c>
      <c r="B745" s="53" t="s">
        <v>405</v>
      </c>
      <c r="C745" s="53" t="s">
        <v>251</v>
      </c>
      <c r="D745" s="51" t="s">
        <v>200</v>
      </c>
      <c r="E745" s="53">
        <v>0</v>
      </c>
      <c r="F745" s="53">
        <v>0</v>
      </c>
      <c r="G745" s="53">
        <v>0</v>
      </c>
      <c r="H745" s="53">
        <v>10</v>
      </c>
      <c r="I745" s="53">
        <v>0</v>
      </c>
      <c r="J745" s="53">
        <v>5</v>
      </c>
      <c r="K745" s="53">
        <v>15</v>
      </c>
      <c r="L745" s="45">
        <v>23060</v>
      </c>
      <c r="M745" s="45">
        <v>11380</v>
      </c>
      <c r="N745" s="45">
        <v>11680</v>
      </c>
      <c r="O745" s="57" t="s">
        <v>297</v>
      </c>
      <c r="P745" s="57" t="s">
        <v>297</v>
      </c>
      <c r="Q745" s="57" t="s">
        <v>297</v>
      </c>
      <c r="R745" s="57">
        <v>43.365134431916736</v>
      </c>
      <c r="S745" s="57" t="s">
        <v>297</v>
      </c>
      <c r="T745" s="57">
        <v>21.682567215958368</v>
      </c>
      <c r="U745" s="57">
        <v>65.047701647875115</v>
      </c>
    </row>
    <row r="746" spans="1:21">
      <c r="A746" s="50" t="s">
        <v>1211</v>
      </c>
      <c r="B746" s="53" t="s">
        <v>405</v>
      </c>
      <c r="C746" s="53" t="s">
        <v>251</v>
      </c>
      <c r="D746" s="51" t="s">
        <v>53</v>
      </c>
      <c r="E746" s="53">
        <v>25</v>
      </c>
      <c r="F746" s="53">
        <v>19</v>
      </c>
      <c r="G746" s="53">
        <v>51</v>
      </c>
      <c r="H746" s="53">
        <v>44</v>
      </c>
      <c r="I746" s="53">
        <v>30</v>
      </c>
      <c r="J746" s="53">
        <v>15</v>
      </c>
      <c r="K746" s="53">
        <v>184</v>
      </c>
      <c r="L746" s="45">
        <v>23060</v>
      </c>
      <c r="M746" s="45">
        <v>11380</v>
      </c>
      <c r="N746" s="45">
        <v>11680</v>
      </c>
      <c r="O746" s="57">
        <v>219.68365553602814</v>
      </c>
      <c r="P746" s="57">
        <v>166.95957820738138</v>
      </c>
      <c r="Q746" s="57">
        <v>448.15465729349734</v>
      </c>
      <c r="R746" s="57">
        <v>386.6432337434095</v>
      </c>
      <c r="S746" s="57">
        <v>263.62038664323376</v>
      </c>
      <c r="T746" s="57">
        <v>131.81019332161688</v>
      </c>
      <c r="U746" s="57">
        <v>1616.8717047451671</v>
      </c>
    </row>
    <row r="747" spans="1:21">
      <c r="A747" s="50" t="s">
        <v>1212</v>
      </c>
      <c r="B747" s="53" t="s">
        <v>405</v>
      </c>
      <c r="C747" s="53" t="s">
        <v>251</v>
      </c>
      <c r="D747" s="51" t="s">
        <v>59</v>
      </c>
      <c r="E747" s="53">
        <v>0</v>
      </c>
      <c r="F747" s="53">
        <v>0</v>
      </c>
      <c r="G747" s="53">
        <v>5</v>
      </c>
      <c r="H747" s="53">
        <v>5</v>
      </c>
      <c r="I747" s="53">
        <v>0</v>
      </c>
      <c r="J747" s="53">
        <v>0</v>
      </c>
      <c r="K747" s="53">
        <v>10</v>
      </c>
      <c r="L747" s="45">
        <v>23060</v>
      </c>
      <c r="M747" s="45">
        <v>11380</v>
      </c>
      <c r="N747" s="45">
        <v>11680</v>
      </c>
      <c r="O747" s="57" t="s">
        <v>297</v>
      </c>
      <c r="P747" s="57" t="s">
        <v>297</v>
      </c>
      <c r="Q747" s="57">
        <v>21.682567215958368</v>
      </c>
      <c r="R747" s="57">
        <v>21.682567215958368</v>
      </c>
      <c r="S747" s="57" t="s">
        <v>297</v>
      </c>
      <c r="T747" s="57" t="s">
        <v>297</v>
      </c>
      <c r="U747" s="57">
        <v>43.365134431916736</v>
      </c>
    </row>
    <row r="748" spans="1:21">
      <c r="A748" s="50" t="s">
        <v>1213</v>
      </c>
      <c r="B748" s="53" t="s">
        <v>405</v>
      </c>
      <c r="C748" s="53" t="s">
        <v>251</v>
      </c>
      <c r="D748" s="51" t="s">
        <v>68</v>
      </c>
      <c r="E748" s="53">
        <v>0</v>
      </c>
      <c r="F748" s="53">
        <v>0</v>
      </c>
      <c r="G748" s="53">
        <v>0</v>
      </c>
      <c r="H748" s="53">
        <v>5</v>
      </c>
      <c r="I748" s="53">
        <v>5</v>
      </c>
      <c r="J748" s="53">
        <v>0</v>
      </c>
      <c r="K748" s="53">
        <v>10</v>
      </c>
      <c r="L748" s="45">
        <v>23060</v>
      </c>
      <c r="M748" s="45">
        <v>11380</v>
      </c>
      <c r="N748" s="45">
        <v>11680</v>
      </c>
      <c r="O748" s="57" t="s">
        <v>297</v>
      </c>
      <c r="P748" s="57" t="s">
        <v>297</v>
      </c>
      <c r="Q748" s="57" t="s">
        <v>297</v>
      </c>
      <c r="R748" s="57">
        <v>43.936731107205624</v>
      </c>
      <c r="S748" s="57">
        <v>43.936731107205624</v>
      </c>
      <c r="T748" s="57" t="s">
        <v>297</v>
      </c>
      <c r="U748" s="57">
        <v>87.873462214411248</v>
      </c>
    </row>
    <row r="749" spans="1:21">
      <c r="A749" s="50" t="s">
        <v>1214</v>
      </c>
      <c r="B749" s="53" t="s">
        <v>405</v>
      </c>
      <c r="C749" s="53" t="s">
        <v>251</v>
      </c>
      <c r="D749" s="51" t="s">
        <v>63</v>
      </c>
      <c r="E749" s="53">
        <v>14</v>
      </c>
      <c r="F749" s="53">
        <v>5</v>
      </c>
      <c r="G749" s="53">
        <v>24</v>
      </c>
      <c r="H749" s="53">
        <v>22</v>
      </c>
      <c r="I749" s="53">
        <v>21</v>
      </c>
      <c r="J749" s="53">
        <v>10</v>
      </c>
      <c r="K749" s="53">
        <v>96</v>
      </c>
      <c r="L749" s="45">
        <v>23060</v>
      </c>
      <c r="M749" s="45">
        <v>11380</v>
      </c>
      <c r="N749" s="45">
        <v>11680</v>
      </c>
      <c r="O749" s="57">
        <v>60.711188204683438</v>
      </c>
      <c r="P749" s="57">
        <v>21.682567215958368</v>
      </c>
      <c r="Q749" s="57">
        <v>104.07632263660018</v>
      </c>
      <c r="R749" s="57">
        <v>95.403295750216827</v>
      </c>
      <c r="S749" s="57">
        <v>91.06678230702515</v>
      </c>
      <c r="T749" s="57">
        <v>43.365134431916736</v>
      </c>
      <c r="U749" s="57">
        <v>416.30529054640073</v>
      </c>
    </row>
    <row r="750" spans="1:21">
      <c r="A750" s="50" t="s">
        <v>1215</v>
      </c>
      <c r="B750" s="53" t="s">
        <v>405</v>
      </c>
      <c r="C750" s="53" t="s">
        <v>251</v>
      </c>
      <c r="D750" s="51" t="s">
        <v>311</v>
      </c>
      <c r="E750" s="53">
        <v>0</v>
      </c>
      <c r="F750" s="53">
        <v>5</v>
      </c>
      <c r="G750" s="53">
        <v>5</v>
      </c>
      <c r="H750" s="53">
        <v>14</v>
      </c>
      <c r="I750" s="53">
        <v>10</v>
      </c>
      <c r="J750" s="53">
        <v>0</v>
      </c>
      <c r="K750" s="53">
        <v>34</v>
      </c>
      <c r="L750" s="45">
        <v>23060</v>
      </c>
      <c r="M750" s="45">
        <v>11380</v>
      </c>
      <c r="N750" s="45">
        <v>11680</v>
      </c>
      <c r="O750" s="57" t="s">
        <v>297</v>
      </c>
      <c r="P750" s="57">
        <v>21.682567215958368</v>
      </c>
      <c r="Q750" s="57">
        <v>21.682567215958368</v>
      </c>
      <c r="R750" s="57">
        <v>60.711188204683438</v>
      </c>
      <c r="S750" s="57">
        <v>43.365134431916736</v>
      </c>
      <c r="T750" s="57" t="s">
        <v>297</v>
      </c>
      <c r="U750" s="57">
        <v>147.44145706851691</v>
      </c>
    </row>
    <row r="751" spans="1:21">
      <c r="A751" s="50" t="s">
        <v>1216</v>
      </c>
      <c r="B751" s="53" t="s">
        <v>405</v>
      </c>
      <c r="C751" s="53" t="s">
        <v>251</v>
      </c>
      <c r="D751" s="51" t="s">
        <v>292</v>
      </c>
      <c r="E751" s="53">
        <v>0</v>
      </c>
      <c r="F751" s="53">
        <v>0</v>
      </c>
      <c r="G751" s="53">
        <v>0</v>
      </c>
      <c r="H751" s="53">
        <v>0</v>
      </c>
      <c r="I751" s="53">
        <v>5</v>
      </c>
      <c r="J751" s="53">
        <v>0</v>
      </c>
      <c r="K751" s="53">
        <v>5</v>
      </c>
      <c r="L751" s="45">
        <v>23060</v>
      </c>
      <c r="M751" s="45">
        <v>11380</v>
      </c>
      <c r="N751" s="45">
        <v>11680</v>
      </c>
      <c r="O751" s="57" t="s">
        <v>297</v>
      </c>
      <c r="P751" s="57" t="s">
        <v>297</v>
      </c>
      <c r="Q751" s="57" t="s">
        <v>297</v>
      </c>
      <c r="R751" s="57" t="s">
        <v>297</v>
      </c>
      <c r="S751" s="57">
        <v>21.682567215958368</v>
      </c>
      <c r="T751" s="57" t="s">
        <v>297</v>
      </c>
      <c r="U751" s="57">
        <v>21.682567215958368</v>
      </c>
    </row>
    <row r="752" spans="1:21">
      <c r="A752" s="50" t="s">
        <v>1217</v>
      </c>
      <c r="B752" s="53" t="s">
        <v>405</v>
      </c>
      <c r="C752" s="53" t="s">
        <v>251</v>
      </c>
      <c r="D752" s="51" t="s">
        <v>201</v>
      </c>
      <c r="E752" s="53">
        <v>0</v>
      </c>
      <c r="F752" s="53">
        <v>0</v>
      </c>
      <c r="G752" s="53">
        <v>5</v>
      </c>
      <c r="H752" s="53">
        <v>5</v>
      </c>
      <c r="I752" s="53">
        <v>5</v>
      </c>
      <c r="J752" s="53">
        <v>0</v>
      </c>
      <c r="K752" s="53">
        <v>15</v>
      </c>
      <c r="L752" s="45">
        <v>23060</v>
      </c>
      <c r="M752" s="45">
        <v>11380</v>
      </c>
      <c r="N752" s="45">
        <v>11680</v>
      </c>
      <c r="O752" s="57" t="s">
        <v>297</v>
      </c>
      <c r="P752" s="57" t="s">
        <v>297</v>
      </c>
      <c r="Q752" s="57">
        <v>21.682567215958368</v>
      </c>
      <c r="R752" s="57">
        <v>21.682567215958368</v>
      </c>
      <c r="S752" s="57">
        <v>21.682567215958368</v>
      </c>
      <c r="T752" s="57" t="s">
        <v>297</v>
      </c>
      <c r="U752" s="57">
        <v>65.047701647875115</v>
      </c>
    </row>
    <row r="753" spans="1:21">
      <c r="A753" s="50" t="s">
        <v>1218</v>
      </c>
      <c r="B753" s="53" t="s">
        <v>405</v>
      </c>
      <c r="C753" s="53" t="s">
        <v>251</v>
      </c>
      <c r="D753" s="51" t="s">
        <v>150</v>
      </c>
      <c r="E753" s="53">
        <v>0</v>
      </c>
      <c r="F753" s="53">
        <v>0</v>
      </c>
      <c r="G753" s="53">
        <v>0</v>
      </c>
      <c r="H753" s="53">
        <v>0</v>
      </c>
      <c r="I753" s="53">
        <v>0</v>
      </c>
      <c r="J753" s="53">
        <v>0</v>
      </c>
      <c r="K753" s="53">
        <v>0</v>
      </c>
      <c r="L753" s="45">
        <v>23060</v>
      </c>
      <c r="M753" s="45">
        <v>11380</v>
      </c>
      <c r="N753" s="45">
        <v>11680</v>
      </c>
      <c r="O753" s="57" t="s">
        <v>297</v>
      </c>
      <c r="P753" s="57" t="s">
        <v>297</v>
      </c>
      <c r="Q753" s="57" t="s">
        <v>297</v>
      </c>
      <c r="R753" s="57" t="s">
        <v>297</v>
      </c>
      <c r="S753" s="57" t="s">
        <v>297</v>
      </c>
      <c r="T753" s="57" t="s">
        <v>297</v>
      </c>
      <c r="U753" s="57" t="s">
        <v>297</v>
      </c>
    </row>
    <row r="754" spans="1:21">
      <c r="A754" s="50" t="s">
        <v>1219</v>
      </c>
      <c r="B754" s="53" t="s">
        <v>405</v>
      </c>
      <c r="C754" s="53" t="s">
        <v>251</v>
      </c>
      <c r="D754" s="51" t="s">
        <v>94</v>
      </c>
      <c r="E754" s="53">
        <v>0</v>
      </c>
      <c r="F754" s="53">
        <v>0</v>
      </c>
      <c r="G754" s="53">
        <v>0</v>
      </c>
      <c r="H754" s="53">
        <v>0</v>
      </c>
      <c r="I754" s="53">
        <v>0</v>
      </c>
      <c r="J754" s="53">
        <v>0</v>
      </c>
      <c r="K754" s="53">
        <v>0</v>
      </c>
      <c r="L754" s="45">
        <v>23060</v>
      </c>
      <c r="M754" s="45">
        <v>11380</v>
      </c>
      <c r="N754" s="45">
        <v>11680</v>
      </c>
      <c r="O754" s="57" t="s">
        <v>297</v>
      </c>
      <c r="P754" s="57" t="s">
        <v>297</v>
      </c>
      <c r="Q754" s="57" t="s">
        <v>297</v>
      </c>
      <c r="R754" s="57" t="s">
        <v>297</v>
      </c>
      <c r="S754" s="57" t="s">
        <v>297</v>
      </c>
      <c r="T754" s="57" t="s">
        <v>297</v>
      </c>
      <c r="U754" s="57" t="s">
        <v>297</v>
      </c>
    </row>
    <row r="755" spans="1:21">
      <c r="A755" s="50" t="s">
        <v>1220</v>
      </c>
      <c r="B755" s="53" t="s">
        <v>405</v>
      </c>
      <c r="C755" s="53" t="s">
        <v>251</v>
      </c>
      <c r="D755" s="51" t="s">
        <v>153</v>
      </c>
      <c r="E755" s="53">
        <v>0</v>
      </c>
      <c r="F755" s="53">
        <v>0</v>
      </c>
      <c r="G755" s="53">
        <v>0</v>
      </c>
      <c r="H755" s="53">
        <v>0</v>
      </c>
      <c r="I755" s="53">
        <v>0</v>
      </c>
      <c r="J755" s="53">
        <v>0</v>
      </c>
      <c r="K755" s="53">
        <v>0</v>
      </c>
      <c r="L755" s="45">
        <v>23060</v>
      </c>
      <c r="M755" s="45">
        <v>11380</v>
      </c>
      <c r="N755" s="45">
        <v>11680</v>
      </c>
      <c r="O755" s="57" t="s">
        <v>297</v>
      </c>
      <c r="P755" s="57" t="s">
        <v>297</v>
      </c>
      <c r="Q755" s="57" t="s">
        <v>297</v>
      </c>
      <c r="R755" s="57" t="s">
        <v>297</v>
      </c>
      <c r="S755" s="57" t="s">
        <v>297</v>
      </c>
      <c r="T755" s="57" t="s">
        <v>297</v>
      </c>
      <c r="U755" s="57" t="s">
        <v>297</v>
      </c>
    </row>
    <row r="756" spans="1:21">
      <c r="A756" s="50" t="s">
        <v>1221</v>
      </c>
      <c r="B756" s="53" t="s">
        <v>405</v>
      </c>
      <c r="C756" s="53" t="s">
        <v>251</v>
      </c>
      <c r="D756" s="51" t="s">
        <v>154</v>
      </c>
      <c r="E756" s="53">
        <v>7</v>
      </c>
      <c r="F756" s="53">
        <v>0</v>
      </c>
      <c r="G756" s="53">
        <v>5</v>
      </c>
      <c r="H756" s="53">
        <v>0</v>
      </c>
      <c r="I756" s="53">
        <v>0</v>
      </c>
      <c r="J756" s="53">
        <v>0</v>
      </c>
      <c r="K756" s="53">
        <v>12</v>
      </c>
      <c r="L756" s="45">
        <v>23060</v>
      </c>
      <c r="M756" s="45">
        <v>11380</v>
      </c>
      <c r="N756" s="45">
        <v>11680</v>
      </c>
      <c r="O756" s="57">
        <v>30.355594102341719</v>
      </c>
      <c r="P756" s="57" t="s">
        <v>297</v>
      </c>
      <c r="Q756" s="57">
        <v>21.682567215958368</v>
      </c>
      <c r="R756" s="57" t="s">
        <v>297</v>
      </c>
      <c r="S756" s="57" t="s">
        <v>297</v>
      </c>
      <c r="T756" s="57" t="s">
        <v>297</v>
      </c>
      <c r="U756" s="57">
        <v>52.038161318300091</v>
      </c>
    </row>
    <row r="757" spans="1:21">
      <c r="A757" s="50" t="s">
        <v>1222</v>
      </c>
      <c r="B757" s="53" t="s">
        <v>405</v>
      </c>
      <c r="C757" s="53" t="s">
        <v>251</v>
      </c>
      <c r="D757" s="51" t="s">
        <v>98</v>
      </c>
      <c r="E757" s="53">
        <v>0</v>
      </c>
      <c r="F757" s="53">
        <v>0</v>
      </c>
      <c r="G757" s="53">
        <v>5</v>
      </c>
      <c r="H757" s="53">
        <v>9</v>
      </c>
      <c r="I757" s="53">
        <v>10</v>
      </c>
      <c r="J757" s="53">
        <v>5</v>
      </c>
      <c r="K757" s="53">
        <v>29</v>
      </c>
      <c r="L757" s="45">
        <v>23060</v>
      </c>
      <c r="M757" s="45">
        <v>11380</v>
      </c>
      <c r="N757" s="45">
        <v>11680</v>
      </c>
      <c r="O757" s="57" t="s">
        <v>297</v>
      </c>
      <c r="P757" s="57" t="s">
        <v>297</v>
      </c>
      <c r="Q757" s="57">
        <v>21.682567215958368</v>
      </c>
      <c r="R757" s="57">
        <v>39.028620988725066</v>
      </c>
      <c r="S757" s="57">
        <v>43.365134431916736</v>
      </c>
      <c r="T757" s="57">
        <v>21.682567215958368</v>
      </c>
      <c r="U757" s="57">
        <v>125.75888985255854</v>
      </c>
    </row>
    <row r="758" spans="1:21">
      <c r="A758" s="50" t="s">
        <v>1223</v>
      </c>
      <c r="B758" s="53" t="s">
        <v>405</v>
      </c>
      <c r="C758" s="53" t="s">
        <v>251</v>
      </c>
      <c r="D758" s="51" t="s">
        <v>301</v>
      </c>
      <c r="E758" s="53">
        <v>0</v>
      </c>
      <c r="F758" s="53">
        <v>0</v>
      </c>
      <c r="G758" s="53">
        <v>5</v>
      </c>
      <c r="H758" s="53">
        <v>0</v>
      </c>
      <c r="I758" s="53">
        <v>0</v>
      </c>
      <c r="J758" s="53">
        <v>0</v>
      </c>
      <c r="K758" s="53">
        <v>5</v>
      </c>
      <c r="L758" s="45">
        <v>23060</v>
      </c>
      <c r="M758" s="45">
        <v>11380</v>
      </c>
      <c r="N758" s="45">
        <v>11680</v>
      </c>
      <c r="O758" s="57" t="s">
        <v>297</v>
      </c>
      <c r="P758" s="57" t="s">
        <v>297</v>
      </c>
      <c r="Q758" s="57">
        <v>21.682567215958368</v>
      </c>
      <c r="R758" s="57" t="s">
        <v>297</v>
      </c>
      <c r="S758" s="57" t="s">
        <v>297</v>
      </c>
      <c r="T758" s="57" t="s">
        <v>297</v>
      </c>
      <c r="U758" s="57">
        <v>21.682567215958368</v>
      </c>
    </row>
    <row r="759" spans="1:21">
      <c r="A759" s="50" t="s">
        <v>1224</v>
      </c>
      <c r="B759" s="53" t="s">
        <v>405</v>
      </c>
      <c r="C759" s="53" t="s">
        <v>251</v>
      </c>
      <c r="D759" s="51" t="s">
        <v>303</v>
      </c>
      <c r="E759" s="53">
        <v>0</v>
      </c>
      <c r="F759" s="53">
        <v>0</v>
      </c>
      <c r="G759" s="53">
        <v>5</v>
      </c>
      <c r="H759" s="53">
        <v>7</v>
      </c>
      <c r="I759" s="53">
        <v>0</v>
      </c>
      <c r="J759" s="53">
        <v>5</v>
      </c>
      <c r="K759" s="53">
        <v>17</v>
      </c>
      <c r="L759" s="45">
        <v>23060</v>
      </c>
      <c r="M759" s="45">
        <v>11380</v>
      </c>
      <c r="N759" s="45">
        <v>11680</v>
      </c>
      <c r="O759" s="57" t="s">
        <v>297</v>
      </c>
      <c r="P759" s="57" t="s">
        <v>297</v>
      </c>
      <c r="Q759" s="57">
        <v>21.682567215958368</v>
      </c>
      <c r="R759" s="57">
        <v>30.355594102341719</v>
      </c>
      <c r="S759" s="57" t="s">
        <v>297</v>
      </c>
      <c r="T759" s="57">
        <v>21.682567215958368</v>
      </c>
      <c r="U759" s="57">
        <v>73.720728534258456</v>
      </c>
    </row>
    <row r="760" spans="1:21">
      <c r="A760" s="50" t="s">
        <v>1225</v>
      </c>
      <c r="B760" s="53" t="s">
        <v>405</v>
      </c>
      <c r="C760" s="53" t="s">
        <v>251</v>
      </c>
      <c r="D760" s="51" t="s">
        <v>127</v>
      </c>
      <c r="E760" s="53">
        <v>0</v>
      </c>
      <c r="F760" s="53">
        <v>0</v>
      </c>
      <c r="G760" s="53">
        <v>0</v>
      </c>
      <c r="H760" s="53">
        <v>0</v>
      </c>
      <c r="I760" s="53">
        <v>0</v>
      </c>
      <c r="J760" s="53">
        <v>0</v>
      </c>
      <c r="K760" s="53">
        <v>0</v>
      </c>
      <c r="L760" s="45">
        <v>23060</v>
      </c>
      <c r="M760" s="45">
        <v>11380</v>
      </c>
      <c r="N760" s="45">
        <v>11680</v>
      </c>
      <c r="O760" s="57" t="s">
        <v>297</v>
      </c>
      <c r="P760" s="57" t="s">
        <v>297</v>
      </c>
      <c r="Q760" s="57" t="s">
        <v>297</v>
      </c>
      <c r="R760" s="57" t="s">
        <v>297</v>
      </c>
      <c r="S760" s="57" t="s">
        <v>297</v>
      </c>
      <c r="T760" s="57" t="s">
        <v>297</v>
      </c>
      <c r="U760" s="57" t="s">
        <v>297</v>
      </c>
    </row>
    <row r="761" spans="1:21">
      <c r="A761" s="50" t="s">
        <v>1226</v>
      </c>
      <c r="B761" s="53" t="s">
        <v>405</v>
      </c>
      <c r="C761" s="53" t="s">
        <v>251</v>
      </c>
      <c r="D761" s="51" t="s">
        <v>131</v>
      </c>
      <c r="E761" s="53">
        <v>0</v>
      </c>
      <c r="F761" s="53">
        <v>0</v>
      </c>
      <c r="G761" s="53">
        <v>7</v>
      </c>
      <c r="H761" s="53">
        <v>5</v>
      </c>
      <c r="I761" s="53">
        <v>5</v>
      </c>
      <c r="J761" s="53">
        <v>0</v>
      </c>
      <c r="K761" s="53">
        <v>17</v>
      </c>
      <c r="L761" s="45">
        <v>23060</v>
      </c>
      <c r="M761" s="45">
        <v>11380</v>
      </c>
      <c r="N761" s="45">
        <v>11680</v>
      </c>
      <c r="O761" s="57" t="s">
        <v>297</v>
      </c>
      <c r="P761" s="57" t="s">
        <v>297</v>
      </c>
      <c r="Q761" s="57">
        <v>61.511423550087869</v>
      </c>
      <c r="R761" s="57">
        <v>43.936731107205624</v>
      </c>
      <c r="S761" s="57">
        <v>43.936731107205624</v>
      </c>
      <c r="T761" s="57" t="s">
        <v>297</v>
      </c>
      <c r="U761" s="57">
        <v>149.3848857644991</v>
      </c>
    </row>
    <row r="762" spans="1:21">
      <c r="A762" s="50" t="s">
        <v>1227</v>
      </c>
      <c r="B762" s="53" t="s">
        <v>405</v>
      </c>
      <c r="C762" s="53" t="s">
        <v>251</v>
      </c>
      <c r="D762" s="51" t="s">
        <v>160</v>
      </c>
      <c r="E762" s="53">
        <v>0</v>
      </c>
      <c r="F762" s="53">
        <v>0</v>
      </c>
      <c r="G762" s="53">
        <v>0</v>
      </c>
      <c r="H762" s="53">
        <v>0</v>
      </c>
      <c r="I762" s="53">
        <v>0</v>
      </c>
      <c r="J762" s="53">
        <v>0</v>
      </c>
      <c r="K762" s="53">
        <v>0</v>
      </c>
      <c r="L762" s="45">
        <v>23060</v>
      </c>
      <c r="M762" s="45">
        <v>11380</v>
      </c>
      <c r="N762" s="45">
        <v>11680</v>
      </c>
      <c r="O762" s="57" t="s">
        <v>297</v>
      </c>
      <c r="P762" s="57" t="s">
        <v>297</v>
      </c>
      <c r="Q762" s="57" t="s">
        <v>297</v>
      </c>
      <c r="R762" s="57" t="s">
        <v>297</v>
      </c>
      <c r="S762" s="57" t="s">
        <v>297</v>
      </c>
      <c r="T762" s="57" t="s">
        <v>297</v>
      </c>
      <c r="U762" s="57" t="s">
        <v>297</v>
      </c>
    </row>
    <row r="763" spans="1:21">
      <c r="A763" s="50" t="s">
        <v>1228</v>
      </c>
      <c r="B763" s="53" t="s">
        <v>405</v>
      </c>
      <c r="C763" s="53" t="s">
        <v>251</v>
      </c>
      <c r="D763" s="51" t="s">
        <v>163</v>
      </c>
      <c r="E763" s="53">
        <v>19</v>
      </c>
      <c r="F763" s="53">
        <v>16</v>
      </c>
      <c r="G763" s="53">
        <v>23</v>
      </c>
      <c r="H763" s="53">
        <v>24</v>
      </c>
      <c r="I763" s="53">
        <v>11</v>
      </c>
      <c r="J763" s="53">
        <v>0</v>
      </c>
      <c r="K763" s="53">
        <v>93</v>
      </c>
      <c r="L763" s="45">
        <v>23060</v>
      </c>
      <c r="M763" s="45">
        <v>11380</v>
      </c>
      <c r="N763" s="45">
        <v>11680</v>
      </c>
      <c r="O763" s="57">
        <v>162.67123287671234</v>
      </c>
      <c r="P763" s="57">
        <v>136.98630136986301</v>
      </c>
      <c r="Q763" s="57">
        <v>196.91780821917808</v>
      </c>
      <c r="R763" s="57">
        <v>205.47945205479451</v>
      </c>
      <c r="S763" s="57">
        <v>94.178082191780831</v>
      </c>
      <c r="T763" s="57" t="s">
        <v>297</v>
      </c>
      <c r="U763" s="57">
        <v>796.23287671232879</v>
      </c>
    </row>
    <row r="764" spans="1:21">
      <c r="A764" s="50" t="s">
        <v>1229</v>
      </c>
      <c r="B764" s="53" t="s">
        <v>405</v>
      </c>
      <c r="C764" s="53" t="s">
        <v>251</v>
      </c>
      <c r="D764" s="51" t="s">
        <v>141</v>
      </c>
      <c r="E764" s="53">
        <v>0</v>
      </c>
      <c r="F764" s="53">
        <v>0</v>
      </c>
      <c r="G764" s="53">
        <v>0</v>
      </c>
      <c r="H764" s="53">
        <v>0</v>
      </c>
      <c r="I764" s="53">
        <v>0</v>
      </c>
      <c r="J764" s="53">
        <v>0</v>
      </c>
      <c r="K764" s="53">
        <v>0</v>
      </c>
      <c r="L764" s="45">
        <v>23060</v>
      </c>
      <c r="M764" s="45">
        <v>11380</v>
      </c>
      <c r="N764" s="45">
        <v>11680</v>
      </c>
      <c r="O764" s="57" t="s">
        <v>297</v>
      </c>
      <c r="P764" s="57" t="s">
        <v>297</v>
      </c>
      <c r="Q764" s="57" t="s">
        <v>297</v>
      </c>
      <c r="R764" s="57" t="s">
        <v>297</v>
      </c>
      <c r="S764" s="57" t="s">
        <v>297</v>
      </c>
      <c r="T764" s="57" t="s">
        <v>297</v>
      </c>
      <c r="U764" s="57" t="s">
        <v>297</v>
      </c>
    </row>
    <row r="765" spans="1:21">
      <c r="A765" s="50" t="s">
        <v>1230</v>
      </c>
      <c r="B765" s="53" t="s">
        <v>405</v>
      </c>
      <c r="C765" s="53" t="s">
        <v>251</v>
      </c>
      <c r="D765" s="51" t="s">
        <v>145</v>
      </c>
      <c r="E765" s="53">
        <v>5</v>
      </c>
      <c r="F765" s="53">
        <v>5</v>
      </c>
      <c r="G765" s="53">
        <v>10</v>
      </c>
      <c r="H765" s="53">
        <v>13</v>
      </c>
      <c r="I765" s="53">
        <v>6</v>
      </c>
      <c r="J765" s="53">
        <v>0</v>
      </c>
      <c r="K765" s="53">
        <v>39</v>
      </c>
      <c r="L765" s="45">
        <v>23060</v>
      </c>
      <c r="M765" s="45">
        <v>11380</v>
      </c>
      <c r="N765" s="45">
        <v>11680</v>
      </c>
      <c r="O765" s="57">
        <v>43.936731107205624</v>
      </c>
      <c r="P765" s="57">
        <v>43.936731107205624</v>
      </c>
      <c r="Q765" s="57">
        <v>87.873462214411248</v>
      </c>
      <c r="R765" s="57">
        <v>114.23550087873461</v>
      </c>
      <c r="S765" s="57">
        <v>52.72407732864675</v>
      </c>
      <c r="T765" s="57" t="s">
        <v>297</v>
      </c>
      <c r="U765" s="57">
        <v>342.70650263620388</v>
      </c>
    </row>
    <row r="766" spans="1:21">
      <c r="A766" s="50" t="s">
        <v>1231</v>
      </c>
      <c r="B766" s="53" t="s">
        <v>405</v>
      </c>
      <c r="C766" s="53" t="s">
        <v>253</v>
      </c>
      <c r="D766" s="51" t="s">
        <v>200</v>
      </c>
      <c r="E766" s="53">
        <v>45</v>
      </c>
      <c r="F766" s="53">
        <v>28</v>
      </c>
      <c r="G766" s="53">
        <v>79</v>
      </c>
      <c r="H766" s="53">
        <v>90</v>
      </c>
      <c r="I766" s="53">
        <v>109</v>
      </c>
      <c r="J766" s="53">
        <v>118</v>
      </c>
      <c r="K766" s="53">
        <v>469</v>
      </c>
      <c r="L766" s="45">
        <v>407080</v>
      </c>
      <c r="M766" s="45">
        <v>210520</v>
      </c>
      <c r="N766" s="45">
        <v>196560</v>
      </c>
      <c r="O766" s="57">
        <v>11.054338213618944</v>
      </c>
      <c r="P766" s="57">
        <v>6.87825488847401</v>
      </c>
      <c r="Q766" s="57">
        <v>19.406504863908815</v>
      </c>
      <c r="R766" s="57">
        <v>22.108676427237889</v>
      </c>
      <c r="S766" s="57">
        <v>26.776063672988109</v>
      </c>
      <c r="T766" s="57">
        <v>28.9869313157119</v>
      </c>
      <c r="U766" s="57">
        <v>115.21076938193967</v>
      </c>
    </row>
    <row r="767" spans="1:21">
      <c r="A767" s="50" t="s">
        <v>1232</v>
      </c>
      <c r="B767" s="53" t="s">
        <v>405</v>
      </c>
      <c r="C767" s="53" t="s">
        <v>253</v>
      </c>
      <c r="D767" s="51" t="s">
        <v>53</v>
      </c>
      <c r="E767" s="53">
        <v>305</v>
      </c>
      <c r="F767" s="53">
        <v>282</v>
      </c>
      <c r="G767" s="53">
        <v>762</v>
      </c>
      <c r="H767" s="53">
        <v>917</v>
      </c>
      <c r="I767" s="53">
        <v>642</v>
      </c>
      <c r="J767" s="53">
        <v>360</v>
      </c>
      <c r="K767" s="53">
        <v>3268</v>
      </c>
      <c r="L767" s="45">
        <v>407080</v>
      </c>
      <c r="M767" s="45">
        <v>210520</v>
      </c>
      <c r="N767" s="45">
        <v>196560</v>
      </c>
      <c r="O767" s="57">
        <v>144.87934638039141</v>
      </c>
      <c r="P767" s="57">
        <v>133.9540186205586</v>
      </c>
      <c r="Q767" s="57">
        <v>361.96085882576477</v>
      </c>
      <c r="R767" s="57">
        <v>435.58806764202927</v>
      </c>
      <c r="S767" s="57">
        <v>304.95914877446324</v>
      </c>
      <c r="T767" s="57">
        <v>171.00513015390462</v>
      </c>
      <c r="U767" s="57">
        <v>1552.3465703971119</v>
      </c>
    </row>
    <row r="768" spans="1:21">
      <c r="A768" s="50" t="s">
        <v>1233</v>
      </c>
      <c r="B768" s="53" t="s">
        <v>405</v>
      </c>
      <c r="C768" s="53" t="s">
        <v>253</v>
      </c>
      <c r="D768" s="51" t="s">
        <v>59</v>
      </c>
      <c r="E768" s="53">
        <v>48</v>
      </c>
      <c r="F768" s="53">
        <v>27</v>
      </c>
      <c r="G768" s="53">
        <v>87</v>
      </c>
      <c r="H768" s="53">
        <v>112</v>
      </c>
      <c r="I768" s="53">
        <v>37</v>
      </c>
      <c r="J768" s="53">
        <v>15</v>
      </c>
      <c r="K768" s="53">
        <v>326</v>
      </c>
      <c r="L768" s="45">
        <v>407080</v>
      </c>
      <c r="M768" s="45">
        <v>210520</v>
      </c>
      <c r="N768" s="45">
        <v>196560</v>
      </c>
      <c r="O768" s="57">
        <v>11.791294094526874</v>
      </c>
      <c r="P768" s="57">
        <v>6.6326029281713668</v>
      </c>
      <c r="Q768" s="57">
        <v>21.371720546329961</v>
      </c>
      <c r="R768" s="57">
        <v>27.51301955389604</v>
      </c>
      <c r="S768" s="57">
        <v>9.0891225311977983</v>
      </c>
      <c r="T768" s="57">
        <v>3.6847794045396478</v>
      </c>
      <c r="U768" s="57">
        <v>80.082539058661695</v>
      </c>
    </row>
    <row r="769" spans="1:21">
      <c r="A769" s="50" t="s">
        <v>1234</v>
      </c>
      <c r="B769" s="53" t="s">
        <v>405</v>
      </c>
      <c r="C769" s="53" t="s">
        <v>253</v>
      </c>
      <c r="D769" s="51" t="s">
        <v>68</v>
      </c>
      <c r="E769" s="53">
        <v>25</v>
      </c>
      <c r="F769" s="53">
        <v>21</v>
      </c>
      <c r="G769" s="53">
        <v>46</v>
      </c>
      <c r="H769" s="53">
        <v>59</v>
      </c>
      <c r="I769" s="53">
        <v>50</v>
      </c>
      <c r="J769" s="53">
        <v>41</v>
      </c>
      <c r="K769" s="53">
        <v>242</v>
      </c>
      <c r="L769" s="45">
        <v>407080</v>
      </c>
      <c r="M769" s="45">
        <v>210520</v>
      </c>
      <c r="N769" s="45">
        <v>196560</v>
      </c>
      <c r="O769" s="57">
        <v>11.87535626068782</v>
      </c>
      <c r="P769" s="57">
        <v>9.9752992589777687</v>
      </c>
      <c r="Q769" s="57">
        <v>21.85065551966559</v>
      </c>
      <c r="R769" s="57">
        <v>28.025840775223255</v>
      </c>
      <c r="S769" s="57">
        <v>23.75071252137564</v>
      </c>
      <c r="T769" s="57">
        <v>19.475584267528028</v>
      </c>
      <c r="U769" s="57">
        <v>114.95344860345811</v>
      </c>
    </row>
    <row r="770" spans="1:21">
      <c r="A770" s="50" t="s">
        <v>1235</v>
      </c>
      <c r="B770" s="53" t="s">
        <v>405</v>
      </c>
      <c r="C770" s="53" t="s">
        <v>253</v>
      </c>
      <c r="D770" s="51" t="s">
        <v>63</v>
      </c>
      <c r="E770" s="53">
        <v>256</v>
      </c>
      <c r="F770" s="53">
        <v>195</v>
      </c>
      <c r="G770" s="53">
        <v>508</v>
      </c>
      <c r="H770" s="53">
        <v>521</v>
      </c>
      <c r="I770" s="53">
        <v>349</v>
      </c>
      <c r="J770" s="53">
        <v>163</v>
      </c>
      <c r="K770" s="53">
        <v>1992</v>
      </c>
      <c r="L770" s="45">
        <v>407080</v>
      </c>
      <c r="M770" s="45">
        <v>210520</v>
      </c>
      <c r="N770" s="45">
        <v>196560</v>
      </c>
      <c r="O770" s="57">
        <v>62.886901837476664</v>
      </c>
      <c r="P770" s="57">
        <v>47.902132259015431</v>
      </c>
      <c r="Q770" s="57">
        <v>124.79119583374276</v>
      </c>
      <c r="R770" s="57">
        <v>127.98467131767711</v>
      </c>
      <c r="S770" s="57">
        <v>85.732534145622481</v>
      </c>
      <c r="T770" s="57">
        <v>40.041269529330847</v>
      </c>
      <c r="U770" s="57">
        <v>489.3387049228653</v>
      </c>
    </row>
    <row r="771" spans="1:21">
      <c r="A771" s="50" t="s">
        <v>1236</v>
      </c>
      <c r="B771" s="53" t="s">
        <v>405</v>
      </c>
      <c r="C771" s="53" t="s">
        <v>253</v>
      </c>
      <c r="D771" s="51" t="s">
        <v>311</v>
      </c>
      <c r="E771" s="53">
        <v>67</v>
      </c>
      <c r="F771" s="53">
        <v>54</v>
      </c>
      <c r="G771" s="53">
        <v>133</v>
      </c>
      <c r="H771" s="53">
        <v>132</v>
      </c>
      <c r="I771" s="53">
        <v>82</v>
      </c>
      <c r="J771" s="53">
        <v>38</v>
      </c>
      <c r="K771" s="53">
        <v>506</v>
      </c>
      <c r="L771" s="45">
        <v>407080</v>
      </c>
      <c r="M771" s="45">
        <v>210520</v>
      </c>
      <c r="N771" s="45">
        <v>196560</v>
      </c>
      <c r="O771" s="57">
        <v>16.458681340277096</v>
      </c>
      <c r="P771" s="57">
        <v>13.265205856342734</v>
      </c>
      <c r="Q771" s="57">
        <v>32.671710720251546</v>
      </c>
      <c r="R771" s="57">
        <v>32.426058759948901</v>
      </c>
      <c r="S771" s="57">
        <v>20.143460744816743</v>
      </c>
      <c r="T771" s="57">
        <v>9.3347744915004416</v>
      </c>
      <c r="U771" s="57">
        <v>124.29989191313747</v>
      </c>
    </row>
    <row r="772" spans="1:21">
      <c r="A772" s="50" t="s">
        <v>1237</v>
      </c>
      <c r="B772" s="53" t="s">
        <v>405</v>
      </c>
      <c r="C772" s="53" t="s">
        <v>253</v>
      </c>
      <c r="D772" s="51" t="s">
        <v>292</v>
      </c>
      <c r="E772" s="53">
        <v>18</v>
      </c>
      <c r="F772" s="53">
        <v>11</v>
      </c>
      <c r="G772" s="53">
        <v>21</v>
      </c>
      <c r="H772" s="53">
        <v>46</v>
      </c>
      <c r="I772" s="53">
        <v>32</v>
      </c>
      <c r="J772" s="53">
        <v>23</v>
      </c>
      <c r="K772" s="53">
        <v>151</v>
      </c>
      <c r="L772" s="45">
        <v>407080</v>
      </c>
      <c r="M772" s="45">
        <v>210520</v>
      </c>
      <c r="N772" s="45">
        <v>196560</v>
      </c>
      <c r="O772" s="57">
        <v>4.4217352854475784</v>
      </c>
      <c r="P772" s="57">
        <v>2.7021715633290753</v>
      </c>
      <c r="Q772" s="57">
        <v>5.1586911663555073</v>
      </c>
      <c r="R772" s="57">
        <v>11.299990173921588</v>
      </c>
      <c r="S772" s="57">
        <v>7.860862729684583</v>
      </c>
      <c r="T772" s="57">
        <v>5.6499950869607938</v>
      </c>
      <c r="U772" s="57">
        <v>37.093446005699128</v>
      </c>
    </row>
    <row r="773" spans="1:21">
      <c r="A773" s="50" t="s">
        <v>1238</v>
      </c>
      <c r="B773" s="53" t="s">
        <v>405</v>
      </c>
      <c r="C773" s="53" t="s">
        <v>253</v>
      </c>
      <c r="D773" s="51" t="s">
        <v>201</v>
      </c>
      <c r="E773" s="53">
        <v>57</v>
      </c>
      <c r="F773" s="53">
        <v>39</v>
      </c>
      <c r="G773" s="53">
        <v>94</v>
      </c>
      <c r="H773" s="53">
        <v>89</v>
      </c>
      <c r="I773" s="53">
        <v>64</v>
      </c>
      <c r="J773" s="53">
        <v>28</v>
      </c>
      <c r="K773" s="53">
        <v>371</v>
      </c>
      <c r="L773" s="45">
        <v>407080</v>
      </c>
      <c r="M773" s="45">
        <v>210520</v>
      </c>
      <c r="N773" s="45">
        <v>196560</v>
      </c>
      <c r="O773" s="57">
        <v>14.002161737250663</v>
      </c>
      <c r="P773" s="57">
        <v>9.5804264518030866</v>
      </c>
      <c r="Q773" s="57">
        <v>23.091284268448462</v>
      </c>
      <c r="R773" s="57">
        <v>21.863024466935247</v>
      </c>
      <c r="S773" s="57">
        <v>15.721725459369166</v>
      </c>
      <c r="T773" s="57">
        <v>6.87825488847401</v>
      </c>
      <c r="U773" s="57">
        <v>91.136877272280628</v>
      </c>
    </row>
    <row r="774" spans="1:21">
      <c r="A774" s="50" t="s">
        <v>1239</v>
      </c>
      <c r="B774" s="53" t="s">
        <v>405</v>
      </c>
      <c r="C774" s="53" t="s">
        <v>253</v>
      </c>
      <c r="D774" s="51" t="s">
        <v>150</v>
      </c>
      <c r="E774" s="53">
        <v>0</v>
      </c>
      <c r="F774" s="53">
        <v>5</v>
      </c>
      <c r="G774" s="53">
        <v>5</v>
      </c>
      <c r="H774" s="53">
        <v>10</v>
      </c>
      <c r="I774" s="53">
        <v>13</v>
      </c>
      <c r="J774" s="53">
        <v>10</v>
      </c>
      <c r="K774" s="53">
        <v>43</v>
      </c>
      <c r="L774" s="45">
        <v>407080</v>
      </c>
      <c r="M774" s="45">
        <v>210520</v>
      </c>
      <c r="N774" s="45">
        <v>196560</v>
      </c>
      <c r="O774" s="57" t="s">
        <v>297</v>
      </c>
      <c r="P774" s="57">
        <v>1.228259801513216</v>
      </c>
      <c r="Q774" s="57">
        <v>1.228259801513216</v>
      </c>
      <c r="R774" s="57">
        <v>2.456519603026432</v>
      </c>
      <c r="S774" s="57">
        <v>3.1934754839343613</v>
      </c>
      <c r="T774" s="57">
        <v>2.456519603026432</v>
      </c>
      <c r="U774" s="57">
        <v>10.56303429301366</v>
      </c>
    </row>
    <row r="775" spans="1:21">
      <c r="A775" s="50" t="s">
        <v>1240</v>
      </c>
      <c r="B775" s="53" t="s">
        <v>405</v>
      </c>
      <c r="C775" s="53" t="s">
        <v>253</v>
      </c>
      <c r="D775" s="51" t="s">
        <v>94</v>
      </c>
      <c r="E775" s="53">
        <v>13</v>
      </c>
      <c r="F775" s="53">
        <v>12</v>
      </c>
      <c r="G775" s="53">
        <v>64</v>
      </c>
      <c r="H775" s="53">
        <v>49</v>
      </c>
      <c r="I775" s="53">
        <v>22</v>
      </c>
      <c r="J775" s="53">
        <v>11</v>
      </c>
      <c r="K775" s="53">
        <v>171</v>
      </c>
      <c r="L775" s="45">
        <v>407080</v>
      </c>
      <c r="M775" s="45">
        <v>210520</v>
      </c>
      <c r="N775" s="45">
        <v>196560</v>
      </c>
      <c r="O775" s="57">
        <v>3.1934754839343613</v>
      </c>
      <c r="P775" s="57">
        <v>2.9478235236317185</v>
      </c>
      <c r="Q775" s="57">
        <v>15.721725459369166</v>
      </c>
      <c r="R775" s="57">
        <v>12.036946054829517</v>
      </c>
      <c r="S775" s="57">
        <v>5.4043431266581505</v>
      </c>
      <c r="T775" s="57">
        <v>2.7021715633290753</v>
      </c>
      <c r="U775" s="57">
        <v>42.006485211751986</v>
      </c>
    </row>
    <row r="776" spans="1:21">
      <c r="A776" s="50" t="s">
        <v>1241</v>
      </c>
      <c r="B776" s="53" t="s">
        <v>405</v>
      </c>
      <c r="C776" s="53" t="s">
        <v>253</v>
      </c>
      <c r="D776" s="51" t="s">
        <v>153</v>
      </c>
      <c r="E776" s="53">
        <v>28</v>
      </c>
      <c r="F776" s="53">
        <v>7</v>
      </c>
      <c r="G776" s="53">
        <v>12</v>
      </c>
      <c r="H776" s="53">
        <v>0</v>
      </c>
      <c r="I776" s="53">
        <v>0</v>
      </c>
      <c r="J776" s="53">
        <v>0</v>
      </c>
      <c r="K776" s="53">
        <v>47</v>
      </c>
      <c r="L776" s="45">
        <v>407080</v>
      </c>
      <c r="M776" s="45">
        <v>210520</v>
      </c>
      <c r="N776" s="45">
        <v>196560</v>
      </c>
      <c r="O776" s="57">
        <v>6.87825488847401</v>
      </c>
      <c r="P776" s="57">
        <v>1.7195637221185025</v>
      </c>
      <c r="Q776" s="57">
        <v>2.9478235236317185</v>
      </c>
      <c r="R776" s="57" t="s">
        <v>297</v>
      </c>
      <c r="S776" s="57" t="s">
        <v>297</v>
      </c>
      <c r="T776" s="57" t="s">
        <v>297</v>
      </c>
      <c r="U776" s="57">
        <v>11.545642134224231</v>
      </c>
    </row>
    <row r="777" spans="1:21">
      <c r="A777" s="50" t="s">
        <v>1242</v>
      </c>
      <c r="B777" s="53" t="s">
        <v>405</v>
      </c>
      <c r="C777" s="53" t="s">
        <v>253</v>
      </c>
      <c r="D777" s="51" t="s">
        <v>154</v>
      </c>
      <c r="E777" s="53">
        <v>192</v>
      </c>
      <c r="F777" s="53">
        <v>79</v>
      </c>
      <c r="G777" s="53">
        <v>117</v>
      </c>
      <c r="H777" s="53">
        <v>70</v>
      </c>
      <c r="I777" s="53">
        <v>40</v>
      </c>
      <c r="J777" s="53">
        <v>19</v>
      </c>
      <c r="K777" s="53">
        <v>517</v>
      </c>
      <c r="L777" s="45">
        <v>407080</v>
      </c>
      <c r="M777" s="45">
        <v>210520</v>
      </c>
      <c r="N777" s="45">
        <v>196560</v>
      </c>
      <c r="O777" s="57">
        <v>47.165176378107496</v>
      </c>
      <c r="P777" s="57">
        <v>19.406504863908815</v>
      </c>
      <c r="Q777" s="57">
        <v>28.741279355409258</v>
      </c>
      <c r="R777" s="57">
        <v>17.195637221185024</v>
      </c>
      <c r="S777" s="57">
        <v>9.8260784121057281</v>
      </c>
      <c r="T777" s="57">
        <v>4.6673872457502208</v>
      </c>
      <c r="U777" s="57">
        <v>127.00206347646655</v>
      </c>
    </row>
    <row r="778" spans="1:21">
      <c r="A778" s="50" t="s">
        <v>1243</v>
      </c>
      <c r="B778" s="53" t="s">
        <v>405</v>
      </c>
      <c r="C778" s="53" t="s">
        <v>253</v>
      </c>
      <c r="D778" s="51" t="s">
        <v>98</v>
      </c>
      <c r="E778" s="53">
        <v>84</v>
      </c>
      <c r="F778" s="53">
        <v>72</v>
      </c>
      <c r="G778" s="53">
        <v>208</v>
      </c>
      <c r="H778" s="53">
        <v>260</v>
      </c>
      <c r="I778" s="53">
        <v>146</v>
      </c>
      <c r="J778" s="53">
        <v>127</v>
      </c>
      <c r="K778" s="53">
        <v>897</v>
      </c>
      <c r="L778" s="45">
        <v>407080</v>
      </c>
      <c r="M778" s="45">
        <v>210520</v>
      </c>
      <c r="N778" s="45">
        <v>196560</v>
      </c>
      <c r="O778" s="57">
        <v>20.634764665422029</v>
      </c>
      <c r="P778" s="57">
        <v>17.686941141790314</v>
      </c>
      <c r="Q778" s="57">
        <v>51.095607742949781</v>
      </c>
      <c r="R778" s="57">
        <v>63.869509678687237</v>
      </c>
      <c r="S778" s="57">
        <v>35.86518620418591</v>
      </c>
      <c r="T778" s="57">
        <v>31.197798958435691</v>
      </c>
      <c r="U778" s="57">
        <v>220.34980839147099</v>
      </c>
    </row>
    <row r="779" spans="1:21">
      <c r="A779" s="50" t="s">
        <v>1244</v>
      </c>
      <c r="B779" s="53" t="s">
        <v>405</v>
      </c>
      <c r="C779" s="53" t="s">
        <v>253</v>
      </c>
      <c r="D779" s="51" t="s">
        <v>301</v>
      </c>
      <c r="E779" s="53">
        <v>19</v>
      </c>
      <c r="F779" s="53">
        <v>18</v>
      </c>
      <c r="G779" s="53">
        <v>34</v>
      </c>
      <c r="H779" s="53">
        <v>32</v>
      </c>
      <c r="I779" s="53">
        <v>5</v>
      </c>
      <c r="J779" s="53">
        <v>0</v>
      </c>
      <c r="K779" s="53">
        <v>108</v>
      </c>
      <c r="L779" s="45">
        <v>407080</v>
      </c>
      <c r="M779" s="45">
        <v>210520</v>
      </c>
      <c r="N779" s="45">
        <v>196560</v>
      </c>
      <c r="O779" s="57">
        <v>4.6673872457502208</v>
      </c>
      <c r="P779" s="57">
        <v>4.4217352854475784</v>
      </c>
      <c r="Q779" s="57">
        <v>8.3521666502898686</v>
      </c>
      <c r="R779" s="57">
        <v>7.860862729684583</v>
      </c>
      <c r="S779" s="57">
        <v>1.228259801513216</v>
      </c>
      <c r="T779" s="57" t="s">
        <v>297</v>
      </c>
      <c r="U779" s="57">
        <v>26.530411712685467</v>
      </c>
    </row>
    <row r="780" spans="1:21">
      <c r="A780" s="50" t="s">
        <v>1245</v>
      </c>
      <c r="B780" s="53" t="s">
        <v>405</v>
      </c>
      <c r="C780" s="53" t="s">
        <v>253</v>
      </c>
      <c r="D780" s="51" t="s">
        <v>303</v>
      </c>
      <c r="E780" s="53">
        <v>57</v>
      </c>
      <c r="F780" s="53">
        <v>53</v>
      </c>
      <c r="G780" s="53">
        <v>146</v>
      </c>
      <c r="H780" s="53">
        <v>134</v>
      </c>
      <c r="I780" s="53">
        <v>93</v>
      </c>
      <c r="J780" s="53">
        <v>57</v>
      </c>
      <c r="K780" s="53">
        <v>540</v>
      </c>
      <c r="L780" s="45">
        <v>407080</v>
      </c>
      <c r="M780" s="45">
        <v>210520</v>
      </c>
      <c r="N780" s="45">
        <v>196560</v>
      </c>
      <c r="O780" s="57">
        <v>14.002161737250663</v>
      </c>
      <c r="P780" s="57">
        <v>13.01955389604009</v>
      </c>
      <c r="Q780" s="57">
        <v>35.86518620418591</v>
      </c>
      <c r="R780" s="57">
        <v>32.917362680554191</v>
      </c>
      <c r="S780" s="57">
        <v>22.84563230814582</v>
      </c>
      <c r="T780" s="57">
        <v>14.002161737250663</v>
      </c>
      <c r="U780" s="57">
        <v>132.65205856342735</v>
      </c>
    </row>
    <row r="781" spans="1:21">
      <c r="A781" s="50" t="s">
        <v>1246</v>
      </c>
      <c r="B781" s="53" t="s">
        <v>405</v>
      </c>
      <c r="C781" s="53" t="s">
        <v>253</v>
      </c>
      <c r="D781" s="51" t="s">
        <v>127</v>
      </c>
      <c r="E781" s="53">
        <v>40</v>
      </c>
      <c r="F781" s="53">
        <v>11</v>
      </c>
      <c r="G781" s="53">
        <v>30</v>
      </c>
      <c r="H781" s="53">
        <v>18</v>
      </c>
      <c r="I781" s="53">
        <v>17</v>
      </c>
      <c r="J781" s="53">
        <v>0</v>
      </c>
      <c r="K781" s="53">
        <v>116</v>
      </c>
      <c r="L781" s="45">
        <v>407080</v>
      </c>
      <c r="M781" s="45">
        <v>210520</v>
      </c>
      <c r="N781" s="45">
        <v>196560</v>
      </c>
      <c r="O781" s="57">
        <v>9.8260784121057281</v>
      </c>
      <c r="P781" s="57">
        <v>2.7021715633290753</v>
      </c>
      <c r="Q781" s="57">
        <v>7.3695588090792956</v>
      </c>
      <c r="R781" s="57">
        <v>4.4217352854475784</v>
      </c>
      <c r="S781" s="57">
        <v>4.1760833251449343</v>
      </c>
      <c r="T781" s="57" t="s">
        <v>297</v>
      </c>
      <c r="U781" s="57">
        <v>28.495627395106617</v>
      </c>
    </row>
    <row r="782" spans="1:21">
      <c r="A782" s="50" t="s">
        <v>1247</v>
      </c>
      <c r="B782" s="53" t="s">
        <v>405</v>
      </c>
      <c r="C782" s="53" t="s">
        <v>253</v>
      </c>
      <c r="D782" s="51" t="s">
        <v>131</v>
      </c>
      <c r="E782" s="53">
        <v>48</v>
      </c>
      <c r="F782" s="53">
        <v>23</v>
      </c>
      <c r="G782" s="53">
        <v>71</v>
      </c>
      <c r="H782" s="53">
        <v>100</v>
      </c>
      <c r="I782" s="53">
        <v>76</v>
      </c>
      <c r="J782" s="53">
        <v>43</v>
      </c>
      <c r="K782" s="53">
        <v>361</v>
      </c>
      <c r="L782" s="45">
        <v>407080</v>
      </c>
      <c r="M782" s="45">
        <v>210520</v>
      </c>
      <c r="N782" s="45">
        <v>196560</v>
      </c>
      <c r="O782" s="57">
        <v>22.800684020520617</v>
      </c>
      <c r="P782" s="57">
        <v>10.925327759832795</v>
      </c>
      <c r="Q782" s="57">
        <v>33.72601178035341</v>
      </c>
      <c r="R782" s="57">
        <v>47.501425042751279</v>
      </c>
      <c r="S782" s="57">
        <v>36.101083032490976</v>
      </c>
      <c r="T782" s="57">
        <v>20.425612768383051</v>
      </c>
      <c r="U782" s="57">
        <v>171.48014440433215</v>
      </c>
    </row>
    <row r="783" spans="1:21">
      <c r="A783" s="50" t="s">
        <v>1248</v>
      </c>
      <c r="B783" s="53" t="s">
        <v>405</v>
      </c>
      <c r="C783" s="53" t="s">
        <v>253</v>
      </c>
      <c r="D783" s="51" t="s">
        <v>160</v>
      </c>
      <c r="E783" s="53">
        <v>20</v>
      </c>
      <c r="F783" s="53">
        <v>5</v>
      </c>
      <c r="G783" s="53">
        <v>11</v>
      </c>
      <c r="H783" s="53">
        <v>5</v>
      </c>
      <c r="I783" s="53">
        <v>5</v>
      </c>
      <c r="J783" s="53">
        <v>0</v>
      </c>
      <c r="K783" s="53">
        <v>46</v>
      </c>
      <c r="L783" s="45">
        <v>407080</v>
      </c>
      <c r="M783" s="45">
        <v>210520</v>
      </c>
      <c r="N783" s="45">
        <v>196560</v>
      </c>
      <c r="O783" s="57">
        <v>4.913039206052864</v>
      </c>
      <c r="P783" s="57">
        <v>1.228259801513216</v>
      </c>
      <c r="Q783" s="57">
        <v>2.7021715633290753</v>
      </c>
      <c r="R783" s="57">
        <v>1.228259801513216</v>
      </c>
      <c r="S783" s="57">
        <v>1.228259801513216</v>
      </c>
      <c r="T783" s="57" t="s">
        <v>297</v>
      </c>
      <c r="U783" s="57">
        <v>11.299990173921588</v>
      </c>
    </row>
    <row r="784" spans="1:21">
      <c r="A784" s="50" t="s">
        <v>1249</v>
      </c>
      <c r="B784" s="53" t="s">
        <v>405</v>
      </c>
      <c r="C784" s="53" t="s">
        <v>253</v>
      </c>
      <c r="D784" s="51" t="s">
        <v>163</v>
      </c>
      <c r="E784" s="53">
        <v>192</v>
      </c>
      <c r="F784" s="53">
        <v>192</v>
      </c>
      <c r="G784" s="53">
        <v>420</v>
      </c>
      <c r="H784" s="53">
        <v>414</v>
      </c>
      <c r="I784" s="53">
        <v>155</v>
      </c>
      <c r="J784" s="53">
        <v>54</v>
      </c>
      <c r="K784" s="53">
        <v>1427</v>
      </c>
      <c r="L784" s="45">
        <v>407080</v>
      </c>
      <c r="M784" s="45">
        <v>210520</v>
      </c>
      <c r="N784" s="45">
        <v>196560</v>
      </c>
      <c r="O784" s="57">
        <v>97.680097680097674</v>
      </c>
      <c r="P784" s="57">
        <v>97.680097680097674</v>
      </c>
      <c r="Q784" s="57">
        <v>213.67521367521368</v>
      </c>
      <c r="R784" s="57">
        <v>210.6227106227106</v>
      </c>
      <c r="S784" s="57">
        <v>78.856328856328858</v>
      </c>
      <c r="T784" s="57">
        <v>27.472527472527471</v>
      </c>
      <c r="U784" s="57">
        <v>725.98697598697595</v>
      </c>
    </row>
    <row r="785" spans="1:21">
      <c r="A785" s="50" t="s">
        <v>1250</v>
      </c>
      <c r="B785" s="53" t="s">
        <v>405</v>
      </c>
      <c r="C785" s="53" t="s">
        <v>253</v>
      </c>
      <c r="D785" s="51" t="s">
        <v>141</v>
      </c>
      <c r="E785" s="53">
        <v>30</v>
      </c>
      <c r="F785" s="53">
        <v>13</v>
      </c>
      <c r="G785" s="53">
        <v>22</v>
      </c>
      <c r="H785" s="53">
        <v>26</v>
      </c>
      <c r="I785" s="53">
        <v>19</v>
      </c>
      <c r="J785" s="53">
        <v>12</v>
      </c>
      <c r="K785" s="53">
        <v>122</v>
      </c>
      <c r="L785" s="45">
        <v>407080</v>
      </c>
      <c r="M785" s="45">
        <v>210520</v>
      </c>
      <c r="N785" s="45">
        <v>196560</v>
      </c>
      <c r="O785" s="57">
        <v>7.3695588090792956</v>
      </c>
      <c r="P785" s="57">
        <v>3.1934754839343613</v>
      </c>
      <c r="Q785" s="57">
        <v>5.4043431266581505</v>
      </c>
      <c r="R785" s="57">
        <v>6.3869509678687226</v>
      </c>
      <c r="S785" s="57">
        <v>4.6673872457502208</v>
      </c>
      <c r="T785" s="57">
        <v>2.9478235236317185</v>
      </c>
      <c r="U785" s="57">
        <v>29.969539156922473</v>
      </c>
    </row>
    <row r="786" spans="1:21">
      <c r="A786" s="50" t="s">
        <v>1251</v>
      </c>
      <c r="B786" s="53" t="s">
        <v>405</v>
      </c>
      <c r="C786" s="53" t="s">
        <v>253</v>
      </c>
      <c r="D786" s="51" t="s">
        <v>145</v>
      </c>
      <c r="E786" s="53">
        <v>44</v>
      </c>
      <c r="F786" s="53">
        <v>40</v>
      </c>
      <c r="G786" s="53">
        <v>87</v>
      </c>
      <c r="H786" s="53">
        <v>131</v>
      </c>
      <c r="I786" s="53">
        <v>76</v>
      </c>
      <c r="J786" s="53">
        <v>67</v>
      </c>
      <c r="K786" s="53">
        <v>445</v>
      </c>
      <c r="L786" s="45">
        <v>407080</v>
      </c>
      <c r="M786" s="45">
        <v>210520</v>
      </c>
      <c r="N786" s="45">
        <v>196560</v>
      </c>
      <c r="O786" s="57">
        <v>20.900627018810564</v>
      </c>
      <c r="P786" s="57">
        <v>19.000570017100515</v>
      </c>
      <c r="Q786" s="57">
        <v>41.326239787193614</v>
      </c>
      <c r="R786" s="57">
        <v>62.226866806004182</v>
      </c>
      <c r="S786" s="57">
        <v>36.101083032490976</v>
      </c>
      <c r="T786" s="57">
        <v>31.825954778643361</v>
      </c>
      <c r="U786" s="57">
        <v>211.3813414402432</v>
      </c>
    </row>
    <row r="787" spans="1:21">
      <c r="A787" s="50" t="s">
        <v>1252</v>
      </c>
      <c r="B787" s="53" t="s">
        <v>405</v>
      </c>
      <c r="C787" s="53" t="s">
        <v>255</v>
      </c>
      <c r="D787" s="51" t="s">
        <v>200</v>
      </c>
      <c r="E787" s="53">
        <v>0</v>
      </c>
      <c r="F787" s="53">
        <v>0</v>
      </c>
      <c r="G787" s="53">
        <v>0</v>
      </c>
      <c r="H787" s="53">
        <v>0</v>
      </c>
      <c r="I787" s="53">
        <v>6</v>
      </c>
      <c r="J787" s="53">
        <v>0</v>
      </c>
      <c r="K787" s="53">
        <v>6</v>
      </c>
      <c r="L787" s="45">
        <v>27600</v>
      </c>
      <c r="M787" s="45">
        <v>13994</v>
      </c>
      <c r="N787" s="45">
        <v>13606</v>
      </c>
      <c r="O787" s="57" t="s">
        <v>297</v>
      </c>
      <c r="P787" s="57" t="s">
        <v>297</v>
      </c>
      <c r="Q787" s="57" t="s">
        <v>297</v>
      </c>
      <c r="R787" s="57" t="s">
        <v>297</v>
      </c>
      <c r="S787" s="57">
        <v>21.739130434782609</v>
      </c>
      <c r="T787" s="57" t="s">
        <v>297</v>
      </c>
      <c r="U787" s="57">
        <v>21.739130434782609</v>
      </c>
    </row>
    <row r="788" spans="1:21">
      <c r="A788" s="50" t="s">
        <v>1253</v>
      </c>
      <c r="B788" s="53" t="s">
        <v>405</v>
      </c>
      <c r="C788" s="53" t="s">
        <v>255</v>
      </c>
      <c r="D788" s="51" t="s">
        <v>53</v>
      </c>
      <c r="E788" s="53">
        <v>18</v>
      </c>
      <c r="F788" s="53">
        <v>9</v>
      </c>
      <c r="G788" s="53">
        <v>63</v>
      </c>
      <c r="H788" s="53">
        <v>58</v>
      </c>
      <c r="I788" s="53">
        <v>45</v>
      </c>
      <c r="J788" s="53">
        <v>38</v>
      </c>
      <c r="K788" s="53">
        <v>231</v>
      </c>
      <c r="L788" s="45">
        <v>27600</v>
      </c>
      <c r="M788" s="45">
        <v>13994</v>
      </c>
      <c r="N788" s="45">
        <v>13606</v>
      </c>
      <c r="O788" s="57">
        <v>128.62655423753037</v>
      </c>
      <c r="P788" s="57">
        <v>64.313277118765185</v>
      </c>
      <c r="Q788" s="57">
        <v>450.19293983135628</v>
      </c>
      <c r="R788" s="57">
        <v>414.46334143204234</v>
      </c>
      <c r="S788" s="57">
        <v>321.56638559382594</v>
      </c>
      <c r="T788" s="57">
        <v>271.54494783478634</v>
      </c>
      <c r="U788" s="57">
        <v>1650.7074460483066</v>
      </c>
    </row>
    <row r="789" spans="1:21">
      <c r="A789" s="50" t="s">
        <v>1254</v>
      </c>
      <c r="B789" s="53" t="s">
        <v>405</v>
      </c>
      <c r="C789" s="53" t="s">
        <v>255</v>
      </c>
      <c r="D789" s="51" t="s">
        <v>59</v>
      </c>
      <c r="E789" s="53">
        <v>0</v>
      </c>
      <c r="F789" s="53">
        <v>0</v>
      </c>
      <c r="G789" s="53">
        <v>0</v>
      </c>
      <c r="H789" s="53">
        <v>6</v>
      </c>
      <c r="I789" s="53">
        <v>5</v>
      </c>
      <c r="J789" s="53">
        <v>0</v>
      </c>
      <c r="K789" s="53">
        <v>11</v>
      </c>
      <c r="L789" s="45">
        <v>27600</v>
      </c>
      <c r="M789" s="45">
        <v>13994</v>
      </c>
      <c r="N789" s="45">
        <v>13606</v>
      </c>
      <c r="O789" s="57" t="s">
        <v>297</v>
      </c>
      <c r="P789" s="57" t="s">
        <v>297</v>
      </c>
      <c r="Q789" s="57" t="s">
        <v>297</v>
      </c>
      <c r="R789" s="57">
        <v>21.739130434782609</v>
      </c>
      <c r="S789" s="57">
        <v>18.115942028985508</v>
      </c>
      <c r="T789" s="57" t="s">
        <v>297</v>
      </c>
      <c r="U789" s="57">
        <v>39.855072463768117</v>
      </c>
    </row>
    <row r="790" spans="1:21">
      <c r="A790" s="50" t="s">
        <v>1255</v>
      </c>
      <c r="B790" s="53" t="s">
        <v>405</v>
      </c>
      <c r="C790" s="53" t="s">
        <v>255</v>
      </c>
      <c r="D790" s="51" t="s">
        <v>68</v>
      </c>
      <c r="E790" s="53">
        <v>0</v>
      </c>
      <c r="F790" s="53">
        <v>0</v>
      </c>
      <c r="G790" s="53">
        <v>5</v>
      </c>
      <c r="H790" s="53">
        <v>5</v>
      </c>
      <c r="I790" s="53">
        <v>0</v>
      </c>
      <c r="J790" s="53">
        <v>5</v>
      </c>
      <c r="K790" s="53">
        <v>15</v>
      </c>
      <c r="L790" s="45">
        <v>27600</v>
      </c>
      <c r="M790" s="45">
        <v>13994</v>
      </c>
      <c r="N790" s="45">
        <v>13606</v>
      </c>
      <c r="O790" s="57" t="s">
        <v>297</v>
      </c>
      <c r="P790" s="57" t="s">
        <v>297</v>
      </c>
      <c r="Q790" s="57">
        <v>35.729598399313993</v>
      </c>
      <c r="R790" s="57">
        <v>35.729598399313993</v>
      </c>
      <c r="S790" s="57" t="s">
        <v>297</v>
      </c>
      <c r="T790" s="57">
        <v>35.729598399313993</v>
      </c>
      <c r="U790" s="57">
        <v>107.18879519794197</v>
      </c>
    </row>
    <row r="791" spans="1:21">
      <c r="A791" s="50" t="s">
        <v>1256</v>
      </c>
      <c r="B791" s="53" t="s">
        <v>405</v>
      </c>
      <c r="C791" s="53" t="s">
        <v>255</v>
      </c>
      <c r="D791" s="51" t="s">
        <v>63</v>
      </c>
      <c r="E791" s="53">
        <v>31</v>
      </c>
      <c r="F791" s="53">
        <v>24</v>
      </c>
      <c r="G791" s="53">
        <v>43</v>
      </c>
      <c r="H791" s="53">
        <v>47</v>
      </c>
      <c r="I791" s="53">
        <v>30</v>
      </c>
      <c r="J791" s="53">
        <v>17</v>
      </c>
      <c r="K791" s="53">
        <v>192</v>
      </c>
      <c r="L791" s="45">
        <v>27600</v>
      </c>
      <c r="M791" s="45">
        <v>13994</v>
      </c>
      <c r="N791" s="45">
        <v>13606</v>
      </c>
      <c r="O791" s="57">
        <v>112.31884057971014</v>
      </c>
      <c r="P791" s="57">
        <v>86.956521739130437</v>
      </c>
      <c r="Q791" s="57">
        <v>155.79710144927535</v>
      </c>
      <c r="R791" s="57">
        <v>170.28985507246378</v>
      </c>
      <c r="S791" s="57">
        <v>108.69565217391305</v>
      </c>
      <c r="T791" s="57">
        <v>61.594202898550719</v>
      </c>
      <c r="U791" s="57">
        <v>695.6521739130435</v>
      </c>
    </row>
    <row r="792" spans="1:21">
      <c r="A792" s="50" t="s">
        <v>1257</v>
      </c>
      <c r="B792" s="53" t="s">
        <v>405</v>
      </c>
      <c r="C792" s="53" t="s">
        <v>255</v>
      </c>
      <c r="D792" s="51" t="s">
        <v>311</v>
      </c>
      <c r="E792" s="53">
        <v>9</v>
      </c>
      <c r="F792" s="53">
        <v>5</v>
      </c>
      <c r="G792" s="53">
        <v>9</v>
      </c>
      <c r="H792" s="53">
        <v>16</v>
      </c>
      <c r="I792" s="53">
        <v>12</v>
      </c>
      <c r="J792" s="53">
        <v>5</v>
      </c>
      <c r="K792" s="53">
        <v>56</v>
      </c>
      <c r="L792" s="45">
        <v>27600</v>
      </c>
      <c r="M792" s="45">
        <v>13994</v>
      </c>
      <c r="N792" s="45">
        <v>13606</v>
      </c>
      <c r="O792" s="57">
        <v>32.608695652173914</v>
      </c>
      <c r="P792" s="57">
        <v>18.115942028985508</v>
      </c>
      <c r="Q792" s="57">
        <v>32.608695652173914</v>
      </c>
      <c r="R792" s="57">
        <v>57.971014492753625</v>
      </c>
      <c r="S792" s="57">
        <v>43.478260869565219</v>
      </c>
      <c r="T792" s="57">
        <v>18.115942028985508</v>
      </c>
      <c r="U792" s="57">
        <v>202.89855072463769</v>
      </c>
    </row>
    <row r="793" spans="1:21">
      <c r="A793" s="50" t="s">
        <v>1258</v>
      </c>
      <c r="B793" s="53" t="s">
        <v>405</v>
      </c>
      <c r="C793" s="53" t="s">
        <v>255</v>
      </c>
      <c r="D793" s="51" t="s">
        <v>292</v>
      </c>
      <c r="E793" s="53">
        <v>0</v>
      </c>
      <c r="F793" s="53">
        <v>0</v>
      </c>
      <c r="G793" s="53">
        <v>0</v>
      </c>
      <c r="H793" s="53">
        <v>5</v>
      </c>
      <c r="I793" s="53">
        <v>5</v>
      </c>
      <c r="J793" s="53">
        <v>0</v>
      </c>
      <c r="K793" s="53">
        <v>10</v>
      </c>
      <c r="L793" s="45">
        <v>27600</v>
      </c>
      <c r="M793" s="45">
        <v>13994</v>
      </c>
      <c r="N793" s="45">
        <v>13606</v>
      </c>
      <c r="O793" s="57" t="s">
        <v>297</v>
      </c>
      <c r="P793" s="57" t="s">
        <v>297</v>
      </c>
      <c r="Q793" s="57" t="s">
        <v>297</v>
      </c>
      <c r="R793" s="57">
        <v>18.115942028985508</v>
      </c>
      <c r="S793" s="57">
        <v>18.115942028985508</v>
      </c>
      <c r="T793" s="57" t="s">
        <v>297</v>
      </c>
      <c r="U793" s="57">
        <v>36.231884057971016</v>
      </c>
    </row>
    <row r="794" spans="1:21">
      <c r="A794" s="50" t="s">
        <v>1259</v>
      </c>
      <c r="B794" s="53" t="s">
        <v>405</v>
      </c>
      <c r="C794" s="53" t="s">
        <v>255</v>
      </c>
      <c r="D794" s="51" t="s">
        <v>201</v>
      </c>
      <c r="E794" s="53">
        <v>10</v>
      </c>
      <c r="F794" s="53">
        <v>10</v>
      </c>
      <c r="G794" s="53">
        <v>14</v>
      </c>
      <c r="H794" s="53">
        <v>10</v>
      </c>
      <c r="I794" s="53">
        <v>0</v>
      </c>
      <c r="J794" s="53">
        <v>5</v>
      </c>
      <c r="K794" s="53">
        <v>49</v>
      </c>
      <c r="L794" s="45">
        <v>27600</v>
      </c>
      <c r="M794" s="45">
        <v>13994</v>
      </c>
      <c r="N794" s="45">
        <v>13606</v>
      </c>
      <c r="O794" s="57">
        <v>36.231884057971016</v>
      </c>
      <c r="P794" s="57">
        <v>36.231884057971016</v>
      </c>
      <c r="Q794" s="57">
        <v>50.724637681159422</v>
      </c>
      <c r="R794" s="57">
        <v>36.231884057971016</v>
      </c>
      <c r="S794" s="57" t="s">
        <v>297</v>
      </c>
      <c r="T794" s="57">
        <v>18.115942028985508</v>
      </c>
      <c r="U794" s="57">
        <v>177.53623188405797</v>
      </c>
    </row>
    <row r="795" spans="1:21">
      <c r="A795" s="50" t="s">
        <v>1260</v>
      </c>
      <c r="B795" s="53" t="s">
        <v>405</v>
      </c>
      <c r="C795" s="53" t="s">
        <v>255</v>
      </c>
      <c r="D795" s="51" t="s">
        <v>150</v>
      </c>
      <c r="E795" s="53">
        <v>0</v>
      </c>
      <c r="F795" s="53">
        <v>0</v>
      </c>
      <c r="G795" s="53">
        <v>0</v>
      </c>
      <c r="H795" s="53">
        <v>0</v>
      </c>
      <c r="I795" s="53">
        <v>0</v>
      </c>
      <c r="J795" s="53">
        <v>0</v>
      </c>
      <c r="K795" s="53">
        <v>0</v>
      </c>
      <c r="L795" s="45">
        <v>27600</v>
      </c>
      <c r="M795" s="45">
        <v>13994</v>
      </c>
      <c r="N795" s="45">
        <v>13606</v>
      </c>
      <c r="O795" s="57" t="s">
        <v>297</v>
      </c>
      <c r="P795" s="57" t="s">
        <v>297</v>
      </c>
      <c r="Q795" s="57" t="s">
        <v>297</v>
      </c>
      <c r="R795" s="57" t="s">
        <v>297</v>
      </c>
      <c r="S795" s="57" t="s">
        <v>297</v>
      </c>
      <c r="T795" s="57" t="s">
        <v>297</v>
      </c>
      <c r="U795" s="57" t="s">
        <v>297</v>
      </c>
    </row>
    <row r="796" spans="1:21">
      <c r="A796" s="50" t="s">
        <v>1261</v>
      </c>
      <c r="B796" s="53" t="s">
        <v>405</v>
      </c>
      <c r="C796" s="53" t="s">
        <v>255</v>
      </c>
      <c r="D796" s="51" t="s">
        <v>94</v>
      </c>
      <c r="E796" s="53">
        <v>5</v>
      </c>
      <c r="F796" s="53">
        <v>0</v>
      </c>
      <c r="G796" s="53">
        <v>0</v>
      </c>
      <c r="H796" s="53">
        <v>0</v>
      </c>
      <c r="I796" s="53">
        <v>0</v>
      </c>
      <c r="J796" s="53">
        <v>0</v>
      </c>
      <c r="K796" s="53">
        <v>5</v>
      </c>
      <c r="L796" s="45">
        <v>27600</v>
      </c>
      <c r="M796" s="45">
        <v>13994</v>
      </c>
      <c r="N796" s="45">
        <v>13606</v>
      </c>
      <c r="O796" s="57">
        <v>18.115942028985508</v>
      </c>
      <c r="P796" s="57" t="s">
        <v>297</v>
      </c>
      <c r="Q796" s="57" t="s">
        <v>297</v>
      </c>
      <c r="R796" s="57" t="s">
        <v>297</v>
      </c>
      <c r="S796" s="57" t="s">
        <v>297</v>
      </c>
      <c r="T796" s="57" t="s">
        <v>297</v>
      </c>
      <c r="U796" s="57">
        <v>18.115942028985508</v>
      </c>
    </row>
    <row r="797" spans="1:21">
      <c r="A797" s="50" t="s">
        <v>1262</v>
      </c>
      <c r="B797" s="53" t="s">
        <v>405</v>
      </c>
      <c r="C797" s="53" t="s">
        <v>255</v>
      </c>
      <c r="D797" s="51" t="s">
        <v>153</v>
      </c>
      <c r="E797" s="53">
        <v>0</v>
      </c>
      <c r="F797" s="53">
        <v>0</v>
      </c>
      <c r="G797" s="53">
        <v>0</v>
      </c>
      <c r="H797" s="53">
        <v>0</v>
      </c>
      <c r="I797" s="53">
        <v>0</v>
      </c>
      <c r="J797" s="53">
        <v>0</v>
      </c>
      <c r="K797" s="53">
        <v>0</v>
      </c>
      <c r="L797" s="45">
        <v>27600</v>
      </c>
      <c r="M797" s="45">
        <v>13994</v>
      </c>
      <c r="N797" s="45">
        <v>13606</v>
      </c>
      <c r="O797" s="57" t="s">
        <v>297</v>
      </c>
      <c r="P797" s="57" t="s">
        <v>297</v>
      </c>
      <c r="Q797" s="57" t="s">
        <v>297</v>
      </c>
      <c r="R797" s="57" t="s">
        <v>297</v>
      </c>
      <c r="S797" s="57" t="s">
        <v>297</v>
      </c>
      <c r="T797" s="57" t="s">
        <v>297</v>
      </c>
      <c r="U797" s="57" t="s">
        <v>297</v>
      </c>
    </row>
    <row r="798" spans="1:21">
      <c r="A798" s="50" t="s">
        <v>1263</v>
      </c>
      <c r="B798" s="53" t="s">
        <v>405</v>
      </c>
      <c r="C798" s="53" t="s">
        <v>255</v>
      </c>
      <c r="D798" s="51" t="s">
        <v>154</v>
      </c>
      <c r="E798" s="53">
        <v>12</v>
      </c>
      <c r="F798" s="53">
        <v>0</v>
      </c>
      <c r="G798" s="53">
        <v>5</v>
      </c>
      <c r="H798" s="53">
        <v>0</v>
      </c>
      <c r="I798" s="53">
        <v>5</v>
      </c>
      <c r="J798" s="53">
        <v>5</v>
      </c>
      <c r="K798" s="53">
        <v>27</v>
      </c>
      <c r="L798" s="45">
        <v>27600</v>
      </c>
      <c r="M798" s="45">
        <v>13994</v>
      </c>
      <c r="N798" s="45">
        <v>13606</v>
      </c>
      <c r="O798" s="57">
        <v>43.478260869565219</v>
      </c>
      <c r="P798" s="57" t="s">
        <v>297</v>
      </c>
      <c r="Q798" s="57">
        <v>18.115942028985508</v>
      </c>
      <c r="R798" s="57" t="s">
        <v>297</v>
      </c>
      <c r="S798" s="57">
        <v>18.115942028985508</v>
      </c>
      <c r="T798" s="57">
        <v>18.115942028985508</v>
      </c>
      <c r="U798" s="57">
        <v>97.826086956521749</v>
      </c>
    </row>
    <row r="799" spans="1:21">
      <c r="A799" s="50" t="s">
        <v>1264</v>
      </c>
      <c r="B799" s="53" t="s">
        <v>405</v>
      </c>
      <c r="C799" s="53" t="s">
        <v>255</v>
      </c>
      <c r="D799" s="51" t="s">
        <v>98</v>
      </c>
      <c r="E799" s="53">
        <v>0</v>
      </c>
      <c r="F799" s="53">
        <v>0</v>
      </c>
      <c r="G799" s="53">
        <v>12</v>
      </c>
      <c r="H799" s="53">
        <v>15</v>
      </c>
      <c r="I799" s="53">
        <v>0</v>
      </c>
      <c r="J799" s="53">
        <v>11</v>
      </c>
      <c r="K799" s="53">
        <v>38</v>
      </c>
      <c r="L799" s="45">
        <v>27600</v>
      </c>
      <c r="M799" s="45">
        <v>13994</v>
      </c>
      <c r="N799" s="45">
        <v>13606</v>
      </c>
      <c r="O799" s="57" t="s">
        <v>297</v>
      </c>
      <c r="P799" s="57" t="s">
        <v>297</v>
      </c>
      <c r="Q799" s="57">
        <v>43.478260869565219</v>
      </c>
      <c r="R799" s="57">
        <v>54.347826086956523</v>
      </c>
      <c r="S799" s="57" t="s">
        <v>297</v>
      </c>
      <c r="T799" s="57">
        <v>39.855072463768117</v>
      </c>
      <c r="U799" s="57">
        <v>137.68115942028987</v>
      </c>
    </row>
    <row r="800" spans="1:21">
      <c r="A800" s="50" t="s">
        <v>1265</v>
      </c>
      <c r="B800" s="53" t="s">
        <v>405</v>
      </c>
      <c r="C800" s="53" t="s">
        <v>255</v>
      </c>
      <c r="D800" s="51" t="s">
        <v>301</v>
      </c>
      <c r="E800" s="53">
        <v>0</v>
      </c>
      <c r="F800" s="53">
        <v>0</v>
      </c>
      <c r="G800" s="53">
        <v>0</v>
      </c>
      <c r="H800" s="53">
        <v>0</v>
      </c>
      <c r="I800" s="53">
        <v>0</v>
      </c>
      <c r="J800" s="53">
        <v>0</v>
      </c>
      <c r="K800" s="53">
        <v>0</v>
      </c>
      <c r="L800" s="45">
        <v>27600</v>
      </c>
      <c r="M800" s="45">
        <v>13994</v>
      </c>
      <c r="N800" s="45">
        <v>13606</v>
      </c>
      <c r="O800" s="57" t="s">
        <v>297</v>
      </c>
      <c r="P800" s="57" t="s">
        <v>297</v>
      </c>
      <c r="Q800" s="57" t="s">
        <v>297</v>
      </c>
      <c r="R800" s="57" t="s">
        <v>297</v>
      </c>
      <c r="S800" s="57" t="s">
        <v>297</v>
      </c>
      <c r="T800" s="57" t="s">
        <v>297</v>
      </c>
      <c r="U800" s="57" t="s">
        <v>297</v>
      </c>
    </row>
    <row r="801" spans="1:21">
      <c r="A801" s="50" t="s">
        <v>1266</v>
      </c>
      <c r="B801" s="53" t="s">
        <v>405</v>
      </c>
      <c r="C801" s="53" t="s">
        <v>255</v>
      </c>
      <c r="D801" s="51" t="s">
        <v>303</v>
      </c>
      <c r="E801" s="53">
        <v>5</v>
      </c>
      <c r="F801" s="53">
        <v>0</v>
      </c>
      <c r="G801" s="53">
        <v>18</v>
      </c>
      <c r="H801" s="53">
        <v>12</v>
      </c>
      <c r="I801" s="53">
        <v>5</v>
      </c>
      <c r="J801" s="53">
        <v>5</v>
      </c>
      <c r="K801" s="53">
        <v>45</v>
      </c>
      <c r="L801" s="45">
        <v>27600</v>
      </c>
      <c r="M801" s="45">
        <v>13994</v>
      </c>
      <c r="N801" s="45">
        <v>13606</v>
      </c>
      <c r="O801" s="57">
        <v>18.115942028985508</v>
      </c>
      <c r="P801" s="57" t="s">
        <v>297</v>
      </c>
      <c r="Q801" s="57">
        <v>65.217391304347828</v>
      </c>
      <c r="R801" s="57">
        <v>43.478260869565219</v>
      </c>
      <c r="S801" s="57">
        <v>18.115942028985508</v>
      </c>
      <c r="T801" s="57">
        <v>18.115942028985508</v>
      </c>
      <c r="U801" s="57">
        <v>163.04347826086956</v>
      </c>
    </row>
    <row r="802" spans="1:21">
      <c r="A802" s="50" t="s">
        <v>1267</v>
      </c>
      <c r="B802" s="53" t="s">
        <v>405</v>
      </c>
      <c r="C802" s="53" t="s">
        <v>255</v>
      </c>
      <c r="D802" s="51" t="s">
        <v>127</v>
      </c>
      <c r="E802" s="53">
        <v>8</v>
      </c>
      <c r="F802" s="53">
        <v>0</v>
      </c>
      <c r="G802" s="53">
        <v>0</v>
      </c>
      <c r="H802" s="53">
        <v>5</v>
      </c>
      <c r="I802" s="53">
        <v>0</v>
      </c>
      <c r="J802" s="53">
        <v>0</v>
      </c>
      <c r="K802" s="53">
        <v>13</v>
      </c>
      <c r="L802" s="45">
        <v>27600</v>
      </c>
      <c r="M802" s="45">
        <v>13994</v>
      </c>
      <c r="N802" s="45">
        <v>13606</v>
      </c>
      <c r="O802" s="57">
        <v>28.985507246376812</v>
      </c>
      <c r="P802" s="57" t="s">
        <v>297</v>
      </c>
      <c r="Q802" s="57" t="s">
        <v>297</v>
      </c>
      <c r="R802" s="57">
        <v>18.115942028985508</v>
      </c>
      <c r="S802" s="57" t="s">
        <v>297</v>
      </c>
      <c r="T802" s="57" t="s">
        <v>297</v>
      </c>
      <c r="U802" s="57">
        <v>47.10144927536232</v>
      </c>
    </row>
    <row r="803" spans="1:21">
      <c r="A803" s="50" t="s">
        <v>1268</v>
      </c>
      <c r="B803" s="53" t="s">
        <v>405</v>
      </c>
      <c r="C803" s="53" t="s">
        <v>255</v>
      </c>
      <c r="D803" s="51" t="s">
        <v>131</v>
      </c>
      <c r="E803" s="53">
        <v>5</v>
      </c>
      <c r="F803" s="53">
        <v>0</v>
      </c>
      <c r="G803" s="53">
        <v>12</v>
      </c>
      <c r="H803" s="53">
        <v>0</v>
      </c>
      <c r="I803" s="53">
        <v>5</v>
      </c>
      <c r="J803" s="53">
        <v>5</v>
      </c>
      <c r="K803" s="53">
        <v>27</v>
      </c>
      <c r="L803" s="45">
        <v>27600</v>
      </c>
      <c r="M803" s="45">
        <v>13994</v>
      </c>
      <c r="N803" s="45">
        <v>13606</v>
      </c>
      <c r="O803" s="57">
        <v>35.729598399313993</v>
      </c>
      <c r="P803" s="57" t="s">
        <v>297</v>
      </c>
      <c r="Q803" s="57">
        <v>85.751036158353585</v>
      </c>
      <c r="R803" s="57" t="s">
        <v>297</v>
      </c>
      <c r="S803" s="57">
        <v>35.729598399313993</v>
      </c>
      <c r="T803" s="57">
        <v>35.729598399313993</v>
      </c>
      <c r="U803" s="57">
        <v>192.93983135629554</v>
      </c>
    </row>
    <row r="804" spans="1:21">
      <c r="A804" s="50" t="s">
        <v>1269</v>
      </c>
      <c r="B804" s="53" t="s">
        <v>405</v>
      </c>
      <c r="C804" s="53" t="s">
        <v>255</v>
      </c>
      <c r="D804" s="51" t="s">
        <v>160</v>
      </c>
      <c r="E804" s="53">
        <v>0</v>
      </c>
      <c r="F804" s="53">
        <v>0</v>
      </c>
      <c r="G804" s="53">
        <v>0</v>
      </c>
      <c r="H804" s="53">
        <v>0</v>
      </c>
      <c r="I804" s="53">
        <v>0</v>
      </c>
      <c r="J804" s="53">
        <v>0</v>
      </c>
      <c r="K804" s="53">
        <v>0</v>
      </c>
      <c r="L804" s="45">
        <v>27600</v>
      </c>
      <c r="M804" s="45">
        <v>13994</v>
      </c>
      <c r="N804" s="45">
        <v>13606</v>
      </c>
      <c r="O804" s="57" t="s">
        <v>297</v>
      </c>
      <c r="P804" s="57" t="s">
        <v>297</v>
      </c>
      <c r="Q804" s="57" t="s">
        <v>297</v>
      </c>
      <c r="R804" s="57" t="s">
        <v>297</v>
      </c>
      <c r="S804" s="57" t="s">
        <v>297</v>
      </c>
      <c r="T804" s="57" t="s">
        <v>297</v>
      </c>
      <c r="U804" s="57" t="s">
        <v>297</v>
      </c>
    </row>
    <row r="805" spans="1:21">
      <c r="A805" s="50" t="s">
        <v>1270</v>
      </c>
      <c r="B805" s="53" t="s">
        <v>405</v>
      </c>
      <c r="C805" s="53" t="s">
        <v>255</v>
      </c>
      <c r="D805" s="51" t="s">
        <v>163</v>
      </c>
      <c r="E805" s="53">
        <v>23</v>
      </c>
      <c r="F805" s="53">
        <v>19</v>
      </c>
      <c r="G805" s="53">
        <v>43</v>
      </c>
      <c r="H805" s="53">
        <v>41</v>
      </c>
      <c r="I805" s="53">
        <v>10</v>
      </c>
      <c r="J805" s="53">
        <v>0</v>
      </c>
      <c r="K805" s="53">
        <v>136</v>
      </c>
      <c r="L805" s="45">
        <v>27600</v>
      </c>
      <c r="M805" s="45">
        <v>13994</v>
      </c>
      <c r="N805" s="45">
        <v>13606</v>
      </c>
      <c r="O805" s="57">
        <v>169.04306923416141</v>
      </c>
      <c r="P805" s="57">
        <v>139.64427458474202</v>
      </c>
      <c r="Q805" s="57">
        <v>316.03704248125825</v>
      </c>
      <c r="R805" s="57">
        <v>301.3376451565486</v>
      </c>
      <c r="S805" s="57">
        <v>73.496986623548437</v>
      </c>
      <c r="T805" s="57" t="s">
        <v>297</v>
      </c>
      <c r="U805" s="57">
        <v>999.55901808025874</v>
      </c>
    </row>
    <row r="806" spans="1:21">
      <c r="A806" s="50" t="s">
        <v>1271</v>
      </c>
      <c r="B806" s="53" t="s">
        <v>405</v>
      </c>
      <c r="C806" s="53" t="s">
        <v>255</v>
      </c>
      <c r="D806" s="51" t="s">
        <v>141</v>
      </c>
      <c r="E806" s="53">
        <v>5</v>
      </c>
      <c r="F806" s="53">
        <v>0</v>
      </c>
      <c r="G806" s="53">
        <v>0</v>
      </c>
      <c r="H806" s="53">
        <v>0</v>
      </c>
      <c r="I806" s="53">
        <v>0</v>
      </c>
      <c r="J806" s="53">
        <v>0</v>
      </c>
      <c r="K806" s="53">
        <v>5</v>
      </c>
      <c r="L806" s="45">
        <v>27600</v>
      </c>
      <c r="M806" s="45">
        <v>13994</v>
      </c>
      <c r="N806" s="45">
        <v>13606</v>
      </c>
      <c r="O806" s="57">
        <v>18.115942028985508</v>
      </c>
      <c r="P806" s="57" t="s">
        <v>297</v>
      </c>
      <c r="Q806" s="57" t="s">
        <v>297</v>
      </c>
      <c r="R806" s="57" t="s">
        <v>297</v>
      </c>
      <c r="S806" s="57" t="s">
        <v>297</v>
      </c>
      <c r="T806" s="57" t="s">
        <v>297</v>
      </c>
      <c r="U806" s="57">
        <v>18.115942028985508</v>
      </c>
    </row>
    <row r="807" spans="1:21">
      <c r="A807" s="50" t="s">
        <v>1272</v>
      </c>
      <c r="B807" s="53" t="s">
        <v>405</v>
      </c>
      <c r="C807" s="53" t="s">
        <v>255</v>
      </c>
      <c r="D807" s="51" t="s">
        <v>145</v>
      </c>
      <c r="E807" s="53">
        <v>0</v>
      </c>
      <c r="F807" s="53">
        <v>0</v>
      </c>
      <c r="G807" s="53">
        <v>13</v>
      </c>
      <c r="H807" s="53">
        <v>10</v>
      </c>
      <c r="I807" s="53">
        <v>8</v>
      </c>
      <c r="J807" s="53">
        <v>5</v>
      </c>
      <c r="K807" s="53">
        <v>36</v>
      </c>
      <c r="L807" s="45">
        <v>27600</v>
      </c>
      <c r="M807" s="45">
        <v>13994</v>
      </c>
      <c r="N807" s="45">
        <v>13606</v>
      </c>
      <c r="O807" s="57" t="s">
        <v>297</v>
      </c>
      <c r="P807" s="57" t="s">
        <v>297</v>
      </c>
      <c r="Q807" s="57">
        <v>92.896955838216385</v>
      </c>
      <c r="R807" s="57">
        <v>71.459196798627985</v>
      </c>
      <c r="S807" s="57">
        <v>57.167357438902386</v>
      </c>
      <c r="T807" s="57">
        <v>35.729598399313993</v>
      </c>
      <c r="U807" s="57">
        <v>257.25310847506074</v>
      </c>
    </row>
  </sheetData>
  <autoFilter ref="A4:AC807" xr:uid="{00000000-0009-0000-0000-000009000000}"/>
  <sortState xmlns:xlrd2="http://schemas.microsoft.com/office/spreadsheetml/2017/richdata2" ref="A5:K571">
    <sortCondition ref="D5:D571"/>
  </sortState>
  <mergeCells count="2">
    <mergeCell ref="E3:K3"/>
    <mergeCell ref="O3:U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1"/>
  </sheetPr>
  <dimension ref="A1:AH1875"/>
  <sheetViews>
    <sheetView zoomScale="80" zoomScaleNormal="80" workbookViewId="0">
      <selection activeCell="A15" sqref="A15"/>
    </sheetView>
  </sheetViews>
  <sheetFormatPr defaultRowHeight="15"/>
  <cols>
    <col min="1" max="1" width="74.140625" style="45" customWidth="1"/>
    <col min="2" max="2" width="9.140625" style="45"/>
    <col min="3" max="3" width="24.7109375" style="45" customWidth="1"/>
    <col min="4" max="4" width="30" style="46" customWidth="1"/>
    <col min="5" max="10" width="9.5703125" style="45" bestFit="1" customWidth="1"/>
    <col min="11" max="11" width="10.5703125" style="45" bestFit="1" customWidth="1"/>
    <col min="12" max="16384" width="9.140625" style="45"/>
  </cols>
  <sheetData>
    <row r="1" spans="1:21">
      <c r="A1" s="45">
        <v>1</v>
      </c>
      <c r="B1" s="45">
        <v>2</v>
      </c>
      <c r="C1" s="45">
        <v>3</v>
      </c>
      <c r="D1" s="46">
        <v>4</v>
      </c>
      <c r="E1" s="45">
        <v>5</v>
      </c>
      <c r="F1" s="45">
        <v>6</v>
      </c>
      <c r="G1" s="45">
        <v>7</v>
      </c>
      <c r="H1" s="45">
        <v>8</v>
      </c>
      <c r="I1" s="45">
        <v>9</v>
      </c>
      <c r="J1" s="45">
        <v>10</v>
      </c>
      <c r="K1" s="45">
        <v>11</v>
      </c>
      <c r="L1" s="45">
        <v>12</v>
      </c>
      <c r="M1" s="45">
        <v>13</v>
      </c>
      <c r="N1" s="45">
        <v>14</v>
      </c>
      <c r="O1" s="45">
        <v>15</v>
      </c>
      <c r="P1" s="45">
        <v>16</v>
      </c>
      <c r="Q1" s="45">
        <v>17</v>
      </c>
      <c r="R1" s="45">
        <v>18</v>
      </c>
      <c r="S1" s="45">
        <v>19</v>
      </c>
      <c r="T1" s="45">
        <v>20</v>
      </c>
      <c r="U1" s="45">
        <v>21</v>
      </c>
    </row>
    <row r="3" spans="1:21">
      <c r="E3" s="179" t="s">
        <v>274</v>
      </c>
      <c r="F3" s="179"/>
      <c r="G3" s="179"/>
      <c r="H3" s="179"/>
      <c r="I3" s="179"/>
      <c r="J3" s="179"/>
      <c r="K3" s="179"/>
      <c r="O3" s="179" t="s">
        <v>275</v>
      </c>
      <c r="P3" s="179"/>
      <c r="Q3" s="179"/>
      <c r="R3" s="179"/>
      <c r="S3" s="179"/>
      <c r="T3" s="179"/>
      <c r="U3" s="179"/>
    </row>
    <row r="4" spans="1:21" s="47" customFormat="1" ht="13.5" customHeight="1">
      <c r="A4" s="47" t="s">
        <v>276</v>
      </c>
      <c r="B4" s="47" t="s">
        <v>209</v>
      </c>
      <c r="C4" s="47" t="s">
        <v>1273</v>
      </c>
      <c r="D4" s="48" t="s">
        <v>278</v>
      </c>
      <c r="E4" s="49" t="s">
        <v>279</v>
      </c>
      <c r="F4" s="49" t="s">
        <v>280</v>
      </c>
      <c r="G4" s="49" t="s">
        <v>281</v>
      </c>
      <c r="H4" s="49" t="s">
        <v>282</v>
      </c>
      <c r="I4" s="49" t="s">
        <v>283</v>
      </c>
      <c r="J4" s="49" t="s">
        <v>284</v>
      </c>
      <c r="K4" s="49">
        <v>20</v>
      </c>
      <c r="L4" s="49" t="s">
        <v>285</v>
      </c>
      <c r="M4" s="49" t="s">
        <v>286</v>
      </c>
      <c r="N4" s="49" t="s">
        <v>287</v>
      </c>
      <c r="O4" s="49" t="s">
        <v>279</v>
      </c>
      <c r="P4" s="49" t="s">
        <v>280</v>
      </c>
      <c r="Q4" s="49" t="s">
        <v>281</v>
      </c>
      <c r="R4" s="49" t="s">
        <v>282</v>
      </c>
      <c r="S4" s="49" t="s">
        <v>283</v>
      </c>
      <c r="T4" s="49" t="s">
        <v>284</v>
      </c>
      <c r="U4" s="49">
        <v>20</v>
      </c>
    </row>
    <row r="5" spans="1:21">
      <c r="A5" s="55" t="s">
        <v>1274</v>
      </c>
      <c r="B5" s="53" t="s">
        <v>219</v>
      </c>
      <c r="C5" s="53" t="s">
        <v>217</v>
      </c>
      <c r="D5" s="51" t="s">
        <v>200</v>
      </c>
      <c r="E5" s="53">
        <v>7</v>
      </c>
      <c r="F5" s="53">
        <v>7</v>
      </c>
      <c r="G5" s="53">
        <v>6</v>
      </c>
      <c r="H5" s="53">
        <v>8</v>
      </c>
      <c r="I5" s="53">
        <v>10</v>
      </c>
      <c r="J5" s="53">
        <v>10</v>
      </c>
      <c r="K5" s="53">
        <v>48</v>
      </c>
      <c r="L5" s="45">
        <v>219730</v>
      </c>
      <c r="M5" s="45">
        <v>111100</v>
      </c>
      <c r="N5" s="45">
        <v>108630</v>
      </c>
      <c r="O5" s="57">
        <v>3.1857279388340238</v>
      </c>
      <c r="P5" s="57">
        <v>3.1857279388340238</v>
      </c>
      <c r="Q5" s="57">
        <v>2.73062394757202</v>
      </c>
      <c r="R5" s="57">
        <v>3.6408319300960268</v>
      </c>
      <c r="S5" s="57">
        <v>4.5510399126200332</v>
      </c>
      <c r="T5" s="57">
        <v>4.5510399126200332</v>
      </c>
      <c r="U5" s="57">
        <v>21.84499158057616</v>
      </c>
    </row>
    <row r="6" spans="1:21">
      <c r="A6" s="55" t="s">
        <v>1275</v>
      </c>
      <c r="B6" s="53" t="s">
        <v>219</v>
      </c>
      <c r="C6" s="53" t="s">
        <v>217</v>
      </c>
      <c r="D6" s="51" t="s">
        <v>53</v>
      </c>
      <c r="E6" s="53">
        <v>141</v>
      </c>
      <c r="F6" s="53">
        <v>136</v>
      </c>
      <c r="G6" s="53">
        <v>360</v>
      </c>
      <c r="H6" s="53">
        <v>423</v>
      </c>
      <c r="I6" s="53">
        <v>324</v>
      </c>
      <c r="J6" s="53">
        <v>234</v>
      </c>
      <c r="K6" s="53">
        <v>1618</v>
      </c>
      <c r="L6" s="45">
        <v>219730</v>
      </c>
      <c r="M6" s="45">
        <v>111100</v>
      </c>
      <c r="N6" s="45">
        <v>108630</v>
      </c>
      <c r="O6" s="57">
        <v>126.91269126912691</v>
      </c>
      <c r="P6" s="57">
        <v>122.4122412241224</v>
      </c>
      <c r="Q6" s="57">
        <v>324.03240324032402</v>
      </c>
      <c r="R6" s="57">
        <v>380.73807380738072</v>
      </c>
      <c r="S6" s="57">
        <v>291.62916291629165</v>
      </c>
      <c r="T6" s="57">
        <v>210.62106210621062</v>
      </c>
      <c r="U6" s="57">
        <v>1456.3456345634563</v>
      </c>
    </row>
    <row r="7" spans="1:21">
      <c r="A7" s="55" t="s">
        <v>1276</v>
      </c>
      <c r="B7" s="53" t="s">
        <v>219</v>
      </c>
      <c r="C7" s="53" t="s">
        <v>217</v>
      </c>
      <c r="D7" s="51" t="s">
        <v>68</v>
      </c>
      <c r="E7" s="53">
        <v>12</v>
      </c>
      <c r="F7" s="53">
        <v>6</v>
      </c>
      <c r="G7" s="53">
        <v>18</v>
      </c>
      <c r="H7" s="53">
        <v>34</v>
      </c>
      <c r="I7" s="53">
        <v>25</v>
      </c>
      <c r="J7" s="53">
        <v>31</v>
      </c>
      <c r="K7" s="53">
        <v>126</v>
      </c>
      <c r="L7" s="45">
        <v>219730</v>
      </c>
      <c r="M7" s="45">
        <v>111100</v>
      </c>
      <c r="N7" s="45">
        <v>108630</v>
      </c>
      <c r="O7" s="57">
        <v>10.801080108010801</v>
      </c>
      <c r="P7" s="57">
        <v>5.4005400540054005</v>
      </c>
      <c r="Q7" s="57">
        <v>16.201620162016201</v>
      </c>
      <c r="R7" s="57">
        <v>30.603060306030599</v>
      </c>
      <c r="S7" s="57">
        <v>22.5022502250225</v>
      </c>
      <c r="T7" s="57">
        <v>27.902790279027904</v>
      </c>
      <c r="U7" s="57">
        <v>113.41134113411341</v>
      </c>
    </row>
    <row r="8" spans="1:21">
      <c r="A8" s="55" t="s">
        <v>1277</v>
      </c>
      <c r="B8" s="53" t="s">
        <v>219</v>
      </c>
      <c r="C8" s="53" t="s">
        <v>217</v>
      </c>
      <c r="D8" s="51" t="s">
        <v>292</v>
      </c>
      <c r="E8" s="53">
        <v>5</v>
      </c>
      <c r="F8" s="53">
        <v>0</v>
      </c>
      <c r="G8" s="53">
        <v>6</v>
      </c>
      <c r="H8" s="53">
        <v>13</v>
      </c>
      <c r="I8" s="53">
        <v>10</v>
      </c>
      <c r="J8" s="53">
        <v>12</v>
      </c>
      <c r="K8" s="53">
        <v>46</v>
      </c>
      <c r="L8" s="45">
        <v>219730</v>
      </c>
      <c r="M8" s="45">
        <v>111100</v>
      </c>
      <c r="N8" s="45">
        <v>108630</v>
      </c>
      <c r="O8" s="57">
        <v>2.2755199563100166</v>
      </c>
      <c r="P8" s="57" t="s">
        <v>297</v>
      </c>
      <c r="Q8" s="57">
        <v>2.73062394757202</v>
      </c>
      <c r="R8" s="57">
        <v>5.9163518864060434</v>
      </c>
      <c r="S8" s="57">
        <v>4.5510399126200332</v>
      </c>
      <c r="T8" s="57">
        <v>5.46124789514404</v>
      </c>
      <c r="U8" s="57">
        <v>20.934783598052153</v>
      </c>
    </row>
    <row r="9" spans="1:21">
      <c r="A9" s="55" t="s">
        <v>1278</v>
      </c>
      <c r="B9" s="53" t="s">
        <v>219</v>
      </c>
      <c r="C9" s="53" t="s">
        <v>217</v>
      </c>
      <c r="D9" s="51" t="s">
        <v>201</v>
      </c>
      <c r="E9" s="53">
        <v>14</v>
      </c>
      <c r="F9" s="53">
        <v>11</v>
      </c>
      <c r="G9" s="53">
        <v>30</v>
      </c>
      <c r="H9" s="53">
        <v>14</v>
      </c>
      <c r="I9" s="53">
        <v>13</v>
      </c>
      <c r="J9" s="53">
        <v>11</v>
      </c>
      <c r="K9" s="53">
        <v>93</v>
      </c>
      <c r="L9" s="45">
        <v>219730</v>
      </c>
      <c r="M9" s="45">
        <v>111100</v>
      </c>
      <c r="N9" s="45">
        <v>108630</v>
      </c>
      <c r="O9" s="57">
        <v>6.3714558776680477</v>
      </c>
      <c r="P9" s="57">
        <v>5.0061439038820366</v>
      </c>
      <c r="Q9" s="57">
        <v>13.653119737860102</v>
      </c>
      <c r="R9" s="57">
        <v>6.3714558776680477</v>
      </c>
      <c r="S9" s="57">
        <v>5.9163518864060434</v>
      </c>
      <c r="T9" s="57">
        <v>5.0061439038820366</v>
      </c>
      <c r="U9" s="57">
        <v>42.324671187366313</v>
      </c>
    </row>
    <row r="10" spans="1:21">
      <c r="A10" s="55" t="s">
        <v>1279</v>
      </c>
      <c r="B10" s="53" t="s">
        <v>219</v>
      </c>
      <c r="C10" s="53" t="s">
        <v>217</v>
      </c>
      <c r="D10" s="51" t="s">
        <v>150</v>
      </c>
      <c r="E10" s="53">
        <v>0</v>
      </c>
      <c r="F10" s="53">
        <v>5</v>
      </c>
      <c r="G10" s="53">
        <v>0</v>
      </c>
      <c r="H10" s="53">
        <v>5</v>
      </c>
      <c r="I10" s="53">
        <v>0</v>
      </c>
      <c r="J10" s="53">
        <v>0</v>
      </c>
      <c r="K10" s="53">
        <v>10</v>
      </c>
      <c r="L10" s="45">
        <v>219730</v>
      </c>
      <c r="M10" s="45">
        <v>111100</v>
      </c>
      <c r="N10" s="45">
        <v>108630</v>
      </c>
      <c r="O10" s="57" t="s">
        <v>297</v>
      </c>
      <c r="P10" s="57">
        <v>2.2755199563100166</v>
      </c>
      <c r="Q10" s="57" t="s">
        <v>297</v>
      </c>
      <c r="R10" s="57">
        <v>2.2755199563100166</v>
      </c>
      <c r="S10" s="57" t="s">
        <v>297</v>
      </c>
      <c r="T10" s="57" t="s">
        <v>297</v>
      </c>
      <c r="U10" s="57">
        <v>4.5510399126200332</v>
      </c>
    </row>
    <row r="11" spans="1:21">
      <c r="A11" s="55" t="s">
        <v>1280</v>
      </c>
      <c r="B11" s="53" t="s">
        <v>219</v>
      </c>
      <c r="C11" s="53" t="s">
        <v>217</v>
      </c>
      <c r="D11" s="51" t="s">
        <v>94</v>
      </c>
      <c r="E11" s="53">
        <v>0</v>
      </c>
      <c r="F11" s="53">
        <v>0</v>
      </c>
      <c r="G11" s="53">
        <v>5</v>
      </c>
      <c r="H11" s="53">
        <v>13</v>
      </c>
      <c r="I11" s="53">
        <v>0</v>
      </c>
      <c r="J11" s="53">
        <v>0</v>
      </c>
      <c r="K11" s="53">
        <v>18</v>
      </c>
      <c r="L11" s="45">
        <v>219730</v>
      </c>
      <c r="M11" s="45">
        <v>111100</v>
      </c>
      <c r="N11" s="45">
        <v>108630</v>
      </c>
      <c r="O11" s="57" t="s">
        <v>297</v>
      </c>
      <c r="P11" s="57" t="s">
        <v>297</v>
      </c>
      <c r="Q11" s="57">
        <v>2.2755199563100166</v>
      </c>
      <c r="R11" s="57">
        <v>5.9163518864060434</v>
      </c>
      <c r="S11" s="57" t="s">
        <v>297</v>
      </c>
      <c r="T11" s="57" t="s">
        <v>297</v>
      </c>
      <c r="U11" s="57">
        <v>8.1918718427160595</v>
      </c>
    </row>
    <row r="12" spans="1:21">
      <c r="A12" s="55" t="s">
        <v>1281</v>
      </c>
      <c r="B12" s="53" t="s">
        <v>219</v>
      </c>
      <c r="C12" s="53" t="s">
        <v>217</v>
      </c>
      <c r="D12" s="51" t="s">
        <v>153</v>
      </c>
      <c r="E12" s="53">
        <v>5</v>
      </c>
      <c r="F12" s="53">
        <v>0</v>
      </c>
      <c r="G12" s="53">
        <v>0</v>
      </c>
      <c r="H12" s="53">
        <v>0</v>
      </c>
      <c r="I12" s="53">
        <v>0</v>
      </c>
      <c r="J12" s="53">
        <v>0</v>
      </c>
      <c r="K12" s="53">
        <v>5</v>
      </c>
      <c r="L12" s="45">
        <v>219730</v>
      </c>
      <c r="M12" s="45">
        <v>111100</v>
      </c>
      <c r="N12" s="45">
        <v>108630</v>
      </c>
      <c r="O12" s="57">
        <v>2.2755199563100166</v>
      </c>
      <c r="P12" s="57" t="s">
        <v>297</v>
      </c>
      <c r="Q12" s="57" t="s">
        <v>297</v>
      </c>
      <c r="R12" s="57" t="s">
        <v>297</v>
      </c>
      <c r="S12" s="57" t="s">
        <v>297</v>
      </c>
      <c r="T12" s="57" t="s">
        <v>297</v>
      </c>
      <c r="U12" s="57">
        <v>2.2755199563100166</v>
      </c>
    </row>
    <row r="13" spans="1:21">
      <c r="A13" s="55" t="s">
        <v>1282</v>
      </c>
      <c r="B13" s="53" t="s">
        <v>219</v>
      </c>
      <c r="C13" s="53" t="s">
        <v>217</v>
      </c>
      <c r="D13" s="51" t="s">
        <v>154</v>
      </c>
      <c r="E13" s="53">
        <v>40</v>
      </c>
      <c r="F13" s="53">
        <v>12</v>
      </c>
      <c r="G13" s="53">
        <v>30</v>
      </c>
      <c r="H13" s="53">
        <v>27</v>
      </c>
      <c r="I13" s="53">
        <v>15</v>
      </c>
      <c r="J13" s="53">
        <v>5</v>
      </c>
      <c r="K13" s="53">
        <v>129</v>
      </c>
      <c r="L13" s="45">
        <v>219730</v>
      </c>
      <c r="M13" s="45">
        <v>111100</v>
      </c>
      <c r="N13" s="45">
        <v>108630</v>
      </c>
      <c r="O13" s="57">
        <v>18.204159650480133</v>
      </c>
      <c r="P13" s="57">
        <v>5.46124789514404</v>
      </c>
      <c r="Q13" s="57">
        <v>13.653119737860102</v>
      </c>
      <c r="R13" s="57">
        <v>12.28780776407409</v>
      </c>
      <c r="S13" s="57">
        <v>6.8265598689300511</v>
      </c>
      <c r="T13" s="57">
        <v>2.2755199563100166</v>
      </c>
      <c r="U13" s="57">
        <v>58.708414872798436</v>
      </c>
    </row>
    <row r="14" spans="1:21">
      <c r="A14" s="55" t="s">
        <v>1283</v>
      </c>
      <c r="B14" s="53" t="s">
        <v>219</v>
      </c>
      <c r="C14" s="53" t="s">
        <v>217</v>
      </c>
      <c r="D14" s="51" t="s">
        <v>98</v>
      </c>
      <c r="E14" s="53">
        <v>15</v>
      </c>
      <c r="F14" s="53">
        <v>17</v>
      </c>
      <c r="G14" s="53">
        <v>43</v>
      </c>
      <c r="H14" s="53">
        <v>60</v>
      </c>
      <c r="I14" s="53">
        <v>51</v>
      </c>
      <c r="J14" s="53">
        <v>34</v>
      </c>
      <c r="K14" s="53">
        <v>220</v>
      </c>
      <c r="L14" s="45">
        <v>219730</v>
      </c>
      <c r="M14" s="45">
        <v>111100</v>
      </c>
      <c r="N14" s="45">
        <v>108630</v>
      </c>
      <c r="O14" s="57">
        <v>6.8265598689300511</v>
      </c>
      <c r="P14" s="57">
        <v>7.736767851454057</v>
      </c>
      <c r="Q14" s="57">
        <v>19.569471624266146</v>
      </c>
      <c r="R14" s="57">
        <v>27.306239475720204</v>
      </c>
      <c r="S14" s="57">
        <v>23.210303554362174</v>
      </c>
      <c r="T14" s="57">
        <v>15.473535702908114</v>
      </c>
      <c r="U14" s="57">
        <v>100.12287807764073</v>
      </c>
    </row>
    <row r="15" spans="1:21">
      <c r="A15" s="55" t="s">
        <v>1284</v>
      </c>
      <c r="B15" s="53" t="s">
        <v>219</v>
      </c>
      <c r="C15" s="53" t="s">
        <v>217</v>
      </c>
      <c r="D15" s="51" t="s">
        <v>301</v>
      </c>
      <c r="E15" s="53">
        <v>6</v>
      </c>
      <c r="F15" s="53">
        <v>0</v>
      </c>
      <c r="G15" s="53">
        <v>6</v>
      </c>
      <c r="H15" s="53">
        <v>9</v>
      </c>
      <c r="I15" s="53">
        <v>0</v>
      </c>
      <c r="J15" s="53">
        <v>0</v>
      </c>
      <c r="K15" s="53">
        <v>21</v>
      </c>
      <c r="L15" s="45">
        <v>219730</v>
      </c>
      <c r="M15" s="45">
        <v>111100</v>
      </c>
      <c r="N15" s="45">
        <v>108630</v>
      </c>
      <c r="O15" s="57">
        <v>2.73062394757202</v>
      </c>
      <c r="P15" s="57" t="s">
        <v>297</v>
      </c>
      <c r="Q15" s="57">
        <v>2.73062394757202</v>
      </c>
      <c r="R15" s="57">
        <v>4.0959359213580298</v>
      </c>
      <c r="S15" s="57" t="s">
        <v>297</v>
      </c>
      <c r="T15" s="57" t="s">
        <v>297</v>
      </c>
      <c r="U15" s="57">
        <v>9.5571838165020697</v>
      </c>
    </row>
    <row r="16" spans="1:21">
      <c r="A16" s="55" t="s">
        <v>1285</v>
      </c>
      <c r="B16" s="53" t="s">
        <v>219</v>
      </c>
      <c r="C16" s="53" t="s">
        <v>217</v>
      </c>
      <c r="D16" s="51" t="s">
        <v>303</v>
      </c>
      <c r="E16" s="53">
        <v>16</v>
      </c>
      <c r="F16" s="53">
        <v>13</v>
      </c>
      <c r="G16" s="53">
        <v>32</v>
      </c>
      <c r="H16" s="53">
        <v>41</v>
      </c>
      <c r="I16" s="53">
        <v>31</v>
      </c>
      <c r="J16" s="53">
        <v>13</v>
      </c>
      <c r="K16" s="53">
        <v>146</v>
      </c>
      <c r="L16" s="45">
        <v>219730</v>
      </c>
      <c r="M16" s="45">
        <v>111100</v>
      </c>
      <c r="N16" s="45">
        <v>108630</v>
      </c>
      <c r="O16" s="57">
        <v>7.2816638601920536</v>
      </c>
      <c r="P16" s="57">
        <v>5.9163518864060434</v>
      </c>
      <c r="Q16" s="57">
        <v>14.563327720384107</v>
      </c>
      <c r="R16" s="57">
        <v>18.65926364174214</v>
      </c>
      <c r="S16" s="57">
        <v>14.108223729122104</v>
      </c>
      <c r="T16" s="57">
        <v>5.9163518864060434</v>
      </c>
      <c r="U16" s="57">
        <v>66.44518272425249</v>
      </c>
    </row>
    <row r="17" spans="1:21">
      <c r="A17" s="55" t="s">
        <v>1286</v>
      </c>
      <c r="B17" s="53" t="s">
        <v>219</v>
      </c>
      <c r="C17" s="53" t="s">
        <v>217</v>
      </c>
      <c r="D17" s="51" t="s">
        <v>127</v>
      </c>
      <c r="E17" s="53">
        <v>11</v>
      </c>
      <c r="F17" s="53">
        <v>5</v>
      </c>
      <c r="G17" s="53">
        <v>0</v>
      </c>
      <c r="H17" s="53">
        <v>5</v>
      </c>
      <c r="I17" s="53">
        <v>5</v>
      </c>
      <c r="J17" s="53">
        <v>0</v>
      </c>
      <c r="K17" s="53">
        <v>26</v>
      </c>
      <c r="L17" s="45">
        <v>219730</v>
      </c>
      <c r="M17" s="45">
        <v>111100</v>
      </c>
      <c r="N17" s="45">
        <v>108630</v>
      </c>
      <c r="O17" s="57">
        <v>5.0061439038820366</v>
      </c>
      <c r="P17" s="57">
        <v>2.2755199563100166</v>
      </c>
      <c r="Q17" s="57" t="s">
        <v>297</v>
      </c>
      <c r="R17" s="57">
        <v>2.2755199563100166</v>
      </c>
      <c r="S17" s="57">
        <v>2.2755199563100166</v>
      </c>
      <c r="T17" s="57" t="s">
        <v>297</v>
      </c>
      <c r="U17" s="57">
        <v>11.832703772812087</v>
      </c>
    </row>
    <row r="18" spans="1:21">
      <c r="A18" s="55" t="s">
        <v>1287</v>
      </c>
      <c r="B18" s="53" t="s">
        <v>219</v>
      </c>
      <c r="C18" s="53" t="s">
        <v>217</v>
      </c>
      <c r="D18" s="51" t="s">
        <v>131</v>
      </c>
      <c r="E18" s="53">
        <v>19</v>
      </c>
      <c r="F18" s="53">
        <v>16</v>
      </c>
      <c r="G18" s="53">
        <v>32</v>
      </c>
      <c r="H18" s="53">
        <v>42</v>
      </c>
      <c r="I18" s="53">
        <v>40</v>
      </c>
      <c r="J18" s="53">
        <v>30</v>
      </c>
      <c r="K18" s="53">
        <v>179</v>
      </c>
      <c r="L18" s="45">
        <v>219730</v>
      </c>
      <c r="M18" s="45">
        <v>111100</v>
      </c>
      <c r="N18" s="45">
        <v>108630</v>
      </c>
      <c r="O18" s="57">
        <v>17.101710171017103</v>
      </c>
      <c r="P18" s="57">
        <v>14.401440144014401</v>
      </c>
      <c r="Q18" s="57">
        <v>28.802880288028803</v>
      </c>
      <c r="R18" s="57">
        <v>37.803780378037807</v>
      </c>
      <c r="S18" s="57">
        <v>36.003600360036003</v>
      </c>
      <c r="T18" s="57">
        <v>27.002700270027002</v>
      </c>
      <c r="U18" s="57">
        <v>161.1161116111611</v>
      </c>
    </row>
    <row r="19" spans="1:21">
      <c r="A19" s="55" t="s">
        <v>1288</v>
      </c>
      <c r="B19" s="53" t="s">
        <v>219</v>
      </c>
      <c r="C19" s="53" t="s">
        <v>217</v>
      </c>
      <c r="D19" s="51" t="s">
        <v>160</v>
      </c>
      <c r="E19" s="53">
        <v>5</v>
      </c>
      <c r="F19" s="53">
        <v>0</v>
      </c>
      <c r="G19" s="53">
        <v>0</v>
      </c>
      <c r="H19" s="53">
        <v>0</v>
      </c>
      <c r="I19" s="53">
        <v>0</v>
      </c>
      <c r="J19" s="53">
        <v>0</v>
      </c>
      <c r="K19" s="53">
        <v>5</v>
      </c>
      <c r="L19" s="45">
        <v>219730</v>
      </c>
      <c r="M19" s="45">
        <v>111100</v>
      </c>
      <c r="N19" s="45">
        <v>108630</v>
      </c>
      <c r="O19" s="57">
        <v>2.2755199563100166</v>
      </c>
      <c r="P19" s="57" t="s">
        <v>297</v>
      </c>
      <c r="Q19" s="57" t="s">
        <v>297</v>
      </c>
      <c r="R19" s="57" t="s">
        <v>297</v>
      </c>
      <c r="S19" s="57" t="s">
        <v>297</v>
      </c>
      <c r="T19" s="57" t="s">
        <v>297</v>
      </c>
      <c r="U19" s="57">
        <v>2.2755199563100166</v>
      </c>
    </row>
    <row r="20" spans="1:21">
      <c r="A20" s="55" t="s">
        <v>1289</v>
      </c>
      <c r="B20" s="53" t="s">
        <v>219</v>
      </c>
      <c r="C20" s="53" t="s">
        <v>217</v>
      </c>
      <c r="D20" s="51" t="s">
        <v>141</v>
      </c>
      <c r="E20" s="53">
        <v>6</v>
      </c>
      <c r="F20" s="53">
        <v>5</v>
      </c>
      <c r="G20" s="53">
        <v>6</v>
      </c>
      <c r="H20" s="53">
        <v>5</v>
      </c>
      <c r="I20" s="53">
        <v>7</v>
      </c>
      <c r="J20" s="53">
        <v>5</v>
      </c>
      <c r="K20" s="53">
        <v>34</v>
      </c>
      <c r="L20" s="45">
        <v>219730</v>
      </c>
      <c r="M20" s="45">
        <v>111100</v>
      </c>
      <c r="N20" s="45">
        <v>108630</v>
      </c>
      <c r="O20" s="57">
        <v>2.73062394757202</v>
      </c>
      <c r="P20" s="57">
        <v>2.2755199563100166</v>
      </c>
      <c r="Q20" s="57">
        <v>2.73062394757202</v>
      </c>
      <c r="R20" s="57">
        <v>2.2755199563100166</v>
      </c>
      <c r="S20" s="57">
        <v>3.1857279388340238</v>
      </c>
      <c r="T20" s="57">
        <v>2.2755199563100166</v>
      </c>
      <c r="U20" s="57">
        <v>15.473535702908114</v>
      </c>
    </row>
    <row r="21" spans="1:21">
      <c r="A21" s="55" t="s">
        <v>1290</v>
      </c>
      <c r="B21" s="53" t="s">
        <v>219</v>
      </c>
      <c r="C21" s="53" t="s">
        <v>222</v>
      </c>
      <c r="D21" s="51" t="s">
        <v>200</v>
      </c>
      <c r="E21" s="53">
        <v>0</v>
      </c>
      <c r="F21" s="53">
        <v>7</v>
      </c>
      <c r="G21" s="53">
        <v>5</v>
      </c>
      <c r="H21" s="53">
        <v>6</v>
      </c>
      <c r="I21" s="53">
        <v>10</v>
      </c>
      <c r="J21" s="53">
        <v>8</v>
      </c>
      <c r="K21" s="53">
        <v>36</v>
      </c>
      <c r="L21" s="45">
        <v>251430</v>
      </c>
      <c r="M21" s="45">
        <v>126957</v>
      </c>
      <c r="N21" s="45">
        <v>124473</v>
      </c>
      <c r="O21" s="57" t="s">
        <v>297</v>
      </c>
      <c r="P21" s="57">
        <v>2.7840750904824407</v>
      </c>
      <c r="Q21" s="57">
        <v>1.9886250646303147</v>
      </c>
      <c r="R21" s="57">
        <v>2.3863500775563775</v>
      </c>
      <c r="S21" s="57">
        <v>3.9772501292606295</v>
      </c>
      <c r="T21" s="57">
        <v>3.1818001034085035</v>
      </c>
      <c r="U21" s="57">
        <v>14.318100465338265</v>
      </c>
    </row>
    <row r="22" spans="1:21">
      <c r="A22" s="55" t="s">
        <v>1291</v>
      </c>
      <c r="B22" s="53" t="s">
        <v>219</v>
      </c>
      <c r="C22" s="53" t="s">
        <v>222</v>
      </c>
      <c r="D22" s="51" t="s">
        <v>53</v>
      </c>
      <c r="E22" s="53">
        <v>195</v>
      </c>
      <c r="F22" s="53">
        <v>169</v>
      </c>
      <c r="G22" s="53">
        <v>417</v>
      </c>
      <c r="H22" s="53">
        <v>536</v>
      </c>
      <c r="I22" s="53">
        <v>330</v>
      </c>
      <c r="J22" s="53">
        <v>251</v>
      </c>
      <c r="K22" s="53">
        <v>1898</v>
      </c>
      <c r="L22" s="45">
        <v>251430</v>
      </c>
      <c r="M22" s="45">
        <v>126957</v>
      </c>
      <c r="N22" s="45">
        <v>124473</v>
      </c>
      <c r="O22" s="57">
        <v>153.59531179848295</v>
      </c>
      <c r="P22" s="57">
        <v>133.11593689201857</v>
      </c>
      <c r="Q22" s="57">
        <v>328.45766676906356</v>
      </c>
      <c r="R22" s="57">
        <v>422.19019037941985</v>
      </c>
      <c r="S22" s="57">
        <v>259.93052765897113</v>
      </c>
      <c r="T22" s="57">
        <v>197.7047346739447</v>
      </c>
      <c r="U22" s="57">
        <v>1494.9943681719008</v>
      </c>
    </row>
    <row r="23" spans="1:21">
      <c r="A23" s="55" t="s">
        <v>1292</v>
      </c>
      <c r="B23" s="53" t="s">
        <v>219</v>
      </c>
      <c r="C23" s="53" t="s">
        <v>222</v>
      </c>
      <c r="D23" s="51" t="s">
        <v>68</v>
      </c>
      <c r="E23" s="53">
        <v>10</v>
      </c>
      <c r="F23" s="53">
        <v>13</v>
      </c>
      <c r="G23" s="53">
        <v>22</v>
      </c>
      <c r="H23" s="53">
        <v>29</v>
      </c>
      <c r="I23" s="53">
        <v>26</v>
      </c>
      <c r="J23" s="53">
        <v>35</v>
      </c>
      <c r="K23" s="53">
        <v>135</v>
      </c>
      <c r="L23" s="45">
        <v>251430</v>
      </c>
      <c r="M23" s="45">
        <v>126957</v>
      </c>
      <c r="N23" s="45">
        <v>124473</v>
      </c>
      <c r="O23" s="57">
        <v>7.8766826563324592</v>
      </c>
      <c r="P23" s="57">
        <v>10.239687453232197</v>
      </c>
      <c r="Q23" s="57">
        <v>17.328701843931409</v>
      </c>
      <c r="R23" s="57">
        <v>22.842379703364131</v>
      </c>
      <c r="S23" s="57">
        <v>20.479374906464393</v>
      </c>
      <c r="T23" s="57">
        <v>27.568389297163606</v>
      </c>
      <c r="U23" s="57">
        <v>106.33521586048819</v>
      </c>
    </row>
    <row r="24" spans="1:21">
      <c r="A24" s="55" t="s">
        <v>1293</v>
      </c>
      <c r="B24" s="53" t="s">
        <v>219</v>
      </c>
      <c r="C24" s="53" t="s">
        <v>222</v>
      </c>
      <c r="D24" s="51" t="s">
        <v>292</v>
      </c>
      <c r="E24" s="53">
        <v>5</v>
      </c>
      <c r="F24" s="53">
        <v>5</v>
      </c>
      <c r="G24" s="53">
        <v>5</v>
      </c>
      <c r="H24" s="53">
        <v>5</v>
      </c>
      <c r="I24" s="53">
        <v>10</v>
      </c>
      <c r="J24" s="53">
        <v>8</v>
      </c>
      <c r="K24" s="53">
        <v>38</v>
      </c>
      <c r="L24" s="45">
        <v>251430</v>
      </c>
      <c r="M24" s="45">
        <v>126957</v>
      </c>
      <c r="N24" s="45">
        <v>124473</v>
      </c>
      <c r="O24" s="57">
        <v>1.9886250646303147</v>
      </c>
      <c r="P24" s="57">
        <v>1.9886250646303147</v>
      </c>
      <c r="Q24" s="57">
        <v>1.9886250646303147</v>
      </c>
      <c r="R24" s="57">
        <v>1.9886250646303147</v>
      </c>
      <c r="S24" s="57">
        <v>3.9772501292606295</v>
      </c>
      <c r="T24" s="57">
        <v>3.1818001034085035</v>
      </c>
      <c r="U24" s="57">
        <v>15.113550491190392</v>
      </c>
    </row>
    <row r="25" spans="1:21">
      <c r="A25" s="55" t="s">
        <v>1294</v>
      </c>
      <c r="B25" s="53" t="s">
        <v>219</v>
      </c>
      <c r="C25" s="53" t="s">
        <v>222</v>
      </c>
      <c r="D25" s="51" t="s">
        <v>201</v>
      </c>
      <c r="E25" s="53">
        <v>16</v>
      </c>
      <c r="F25" s="53">
        <v>6</v>
      </c>
      <c r="G25" s="53">
        <v>22</v>
      </c>
      <c r="H25" s="53">
        <v>24</v>
      </c>
      <c r="I25" s="53">
        <v>11</v>
      </c>
      <c r="J25" s="53">
        <v>7</v>
      </c>
      <c r="K25" s="53">
        <v>86</v>
      </c>
      <c r="L25" s="45">
        <v>251430</v>
      </c>
      <c r="M25" s="45">
        <v>126957</v>
      </c>
      <c r="N25" s="45">
        <v>124473</v>
      </c>
      <c r="O25" s="57">
        <v>6.363600206817007</v>
      </c>
      <c r="P25" s="57">
        <v>2.3863500775563775</v>
      </c>
      <c r="Q25" s="57">
        <v>8.7499502843733836</v>
      </c>
      <c r="R25" s="57">
        <v>9.5454003102255101</v>
      </c>
      <c r="S25" s="57">
        <v>4.3749751421866918</v>
      </c>
      <c r="T25" s="57">
        <v>2.7840750904824407</v>
      </c>
      <c r="U25" s="57">
        <v>34.204351111641408</v>
      </c>
    </row>
    <row r="26" spans="1:21">
      <c r="A26" s="55" t="s">
        <v>1295</v>
      </c>
      <c r="B26" s="53" t="s">
        <v>219</v>
      </c>
      <c r="C26" s="53" t="s">
        <v>222</v>
      </c>
      <c r="D26" s="51" t="s">
        <v>150</v>
      </c>
      <c r="E26" s="53">
        <v>5</v>
      </c>
      <c r="F26" s="53">
        <v>0</v>
      </c>
      <c r="G26" s="53">
        <v>0</v>
      </c>
      <c r="H26" s="53">
        <v>0</v>
      </c>
      <c r="I26" s="53">
        <v>5</v>
      </c>
      <c r="J26" s="53">
        <v>0</v>
      </c>
      <c r="K26" s="53">
        <v>10</v>
      </c>
      <c r="L26" s="45">
        <v>251430</v>
      </c>
      <c r="M26" s="45">
        <v>126957</v>
      </c>
      <c r="N26" s="45">
        <v>124473</v>
      </c>
      <c r="O26" s="57">
        <v>1.9886250646303147</v>
      </c>
      <c r="P26" s="57" t="s">
        <v>297</v>
      </c>
      <c r="Q26" s="57" t="s">
        <v>297</v>
      </c>
      <c r="R26" s="57" t="s">
        <v>297</v>
      </c>
      <c r="S26" s="57">
        <v>1.9886250646303147</v>
      </c>
      <c r="T26" s="57" t="s">
        <v>297</v>
      </c>
      <c r="U26" s="57">
        <v>3.9772501292606295</v>
      </c>
    </row>
    <row r="27" spans="1:21">
      <c r="A27" s="55" t="s">
        <v>1296</v>
      </c>
      <c r="B27" s="53" t="s">
        <v>219</v>
      </c>
      <c r="C27" s="53" t="s">
        <v>222</v>
      </c>
      <c r="D27" s="51" t="s">
        <v>94</v>
      </c>
      <c r="E27" s="53">
        <v>0</v>
      </c>
      <c r="F27" s="53">
        <v>0</v>
      </c>
      <c r="G27" s="53">
        <v>11</v>
      </c>
      <c r="H27" s="53">
        <v>12</v>
      </c>
      <c r="I27" s="53">
        <v>8</v>
      </c>
      <c r="J27" s="53">
        <v>5</v>
      </c>
      <c r="K27" s="53">
        <v>36</v>
      </c>
      <c r="L27" s="45">
        <v>251430</v>
      </c>
      <c r="M27" s="45">
        <v>126957</v>
      </c>
      <c r="N27" s="45">
        <v>124473</v>
      </c>
      <c r="O27" s="57" t="s">
        <v>297</v>
      </c>
      <c r="P27" s="57" t="s">
        <v>297</v>
      </c>
      <c r="Q27" s="57">
        <v>4.3749751421866918</v>
      </c>
      <c r="R27" s="57">
        <v>4.772700155112755</v>
      </c>
      <c r="S27" s="57">
        <v>3.1818001034085035</v>
      </c>
      <c r="T27" s="57">
        <v>1.9886250646303147</v>
      </c>
      <c r="U27" s="57">
        <v>14.318100465338265</v>
      </c>
    </row>
    <row r="28" spans="1:21">
      <c r="A28" s="55" t="s">
        <v>1297</v>
      </c>
      <c r="B28" s="53" t="s">
        <v>219</v>
      </c>
      <c r="C28" s="53" t="s">
        <v>222</v>
      </c>
      <c r="D28" s="51" t="s">
        <v>153</v>
      </c>
      <c r="E28" s="53">
        <v>0</v>
      </c>
      <c r="F28" s="53">
        <v>0</v>
      </c>
      <c r="G28" s="53">
        <v>5</v>
      </c>
      <c r="H28" s="53">
        <v>0</v>
      </c>
      <c r="I28" s="53">
        <v>0</v>
      </c>
      <c r="J28" s="53">
        <v>0</v>
      </c>
      <c r="K28" s="53">
        <v>5</v>
      </c>
      <c r="L28" s="45">
        <v>251430</v>
      </c>
      <c r="M28" s="45">
        <v>126957</v>
      </c>
      <c r="N28" s="45">
        <v>124473</v>
      </c>
      <c r="O28" s="57" t="s">
        <v>297</v>
      </c>
      <c r="P28" s="57" t="s">
        <v>297</v>
      </c>
      <c r="Q28" s="57">
        <v>1.9886250646303147</v>
      </c>
      <c r="R28" s="57" t="s">
        <v>297</v>
      </c>
      <c r="S28" s="57" t="s">
        <v>297</v>
      </c>
      <c r="T28" s="57" t="s">
        <v>297</v>
      </c>
      <c r="U28" s="57">
        <v>1.9886250646303147</v>
      </c>
    </row>
    <row r="29" spans="1:21">
      <c r="A29" s="55" t="s">
        <v>1298</v>
      </c>
      <c r="B29" s="53" t="s">
        <v>219</v>
      </c>
      <c r="C29" s="53" t="s">
        <v>222</v>
      </c>
      <c r="D29" s="51" t="s">
        <v>154</v>
      </c>
      <c r="E29" s="53">
        <v>37</v>
      </c>
      <c r="F29" s="53">
        <v>12</v>
      </c>
      <c r="G29" s="53">
        <v>31</v>
      </c>
      <c r="H29" s="53">
        <v>7</v>
      </c>
      <c r="I29" s="53">
        <v>10</v>
      </c>
      <c r="J29" s="53">
        <v>5</v>
      </c>
      <c r="K29" s="53">
        <v>102</v>
      </c>
      <c r="L29" s="45">
        <v>251430</v>
      </c>
      <c r="M29" s="45">
        <v>126957</v>
      </c>
      <c r="N29" s="45">
        <v>124473</v>
      </c>
      <c r="O29" s="57">
        <v>14.715825478264327</v>
      </c>
      <c r="P29" s="57">
        <v>4.772700155112755</v>
      </c>
      <c r="Q29" s="57">
        <v>12.329475400707951</v>
      </c>
      <c r="R29" s="57">
        <v>2.7840750904824407</v>
      </c>
      <c r="S29" s="57">
        <v>3.9772501292606295</v>
      </c>
      <c r="T29" s="57">
        <v>1.9886250646303147</v>
      </c>
      <c r="U29" s="57">
        <v>40.56795131845842</v>
      </c>
    </row>
    <row r="30" spans="1:21">
      <c r="A30" s="55" t="s">
        <v>1299</v>
      </c>
      <c r="B30" s="53" t="s">
        <v>219</v>
      </c>
      <c r="C30" s="53" t="s">
        <v>222</v>
      </c>
      <c r="D30" s="51" t="s">
        <v>98</v>
      </c>
      <c r="E30" s="53">
        <v>29</v>
      </c>
      <c r="F30" s="53">
        <v>38</v>
      </c>
      <c r="G30" s="53">
        <v>67</v>
      </c>
      <c r="H30" s="53">
        <v>61</v>
      </c>
      <c r="I30" s="53">
        <v>66</v>
      </c>
      <c r="J30" s="53">
        <v>42</v>
      </c>
      <c r="K30" s="53">
        <v>303</v>
      </c>
      <c r="L30" s="45">
        <v>251430</v>
      </c>
      <c r="M30" s="45">
        <v>126957</v>
      </c>
      <c r="N30" s="45">
        <v>124473</v>
      </c>
      <c r="O30" s="57">
        <v>11.534025374855824</v>
      </c>
      <c r="P30" s="57">
        <v>15.113550491190392</v>
      </c>
      <c r="Q30" s="57">
        <v>26.647575866046214</v>
      </c>
      <c r="R30" s="57">
        <v>24.261225788489838</v>
      </c>
      <c r="S30" s="57">
        <v>26.249850853120154</v>
      </c>
      <c r="T30" s="57">
        <v>16.704450542894641</v>
      </c>
      <c r="U30" s="57">
        <v>120.51067891659707</v>
      </c>
    </row>
    <row r="31" spans="1:21">
      <c r="A31" s="55" t="s">
        <v>1300</v>
      </c>
      <c r="B31" s="53" t="s">
        <v>219</v>
      </c>
      <c r="C31" s="53" t="s">
        <v>222</v>
      </c>
      <c r="D31" s="51" t="s">
        <v>301</v>
      </c>
      <c r="E31" s="53">
        <v>6</v>
      </c>
      <c r="F31" s="53">
        <v>5</v>
      </c>
      <c r="G31" s="53">
        <v>8</v>
      </c>
      <c r="H31" s="53">
        <v>5</v>
      </c>
      <c r="I31" s="53">
        <v>5</v>
      </c>
      <c r="J31" s="53">
        <v>0</v>
      </c>
      <c r="K31" s="53">
        <v>29</v>
      </c>
      <c r="L31" s="45">
        <v>251430</v>
      </c>
      <c r="M31" s="45">
        <v>126957</v>
      </c>
      <c r="N31" s="45">
        <v>124473</v>
      </c>
      <c r="O31" s="57">
        <v>2.3863500775563775</v>
      </c>
      <c r="P31" s="57">
        <v>1.9886250646303147</v>
      </c>
      <c r="Q31" s="57">
        <v>3.1818001034085035</v>
      </c>
      <c r="R31" s="57">
        <v>1.9886250646303147</v>
      </c>
      <c r="S31" s="57">
        <v>1.9886250646303147</v>
      </c>
      <c r="T31" s="57" t="s">
        <v>297</v>
      </c>
      <c r="U31" s="57">
        <v>11.534025374855824</v>
      </c>
    </row>
    <row r="32" spans="1:21">
      <c r="A32" s="55" t="s">
        <v>1301</v>
      </c>
      <c r="B32" s="53" t="s">
        <v>219</v>
      </c>
      <c r="C32" s="53" t="s">
        <v>222</v>
      </c>
      <c r="D32" s="51" t="s">
        <v>303</v>
      </c>
      <c r="E32" s="53">
        <v>13</v>
      </c>
      <c r="F32" s="53">
        <v>20</v>
      </c>
      <c r="G32" s="53">
        <v>45</v>
      </c>
      <c r="H32" s="53">
        <v>41</v>
      </c>
      <c r="I32" s="53">
        <v>10</v>
      </c>
      <c r="J32" s="53">
        <v>8</v>
      </c>
      <c r="K32" s="53">
        <v>137</v>
      </c>
      <c r="L32" s="45">
        <v>251430</v>
      </c>
      <c r="M32" s="45">
        <v>126957</v>
      </c>
      <c r="N32" s="45">
        <v>124473</v>
      </c>
      <c r="O32" s="57">
        <v>5.1704251680388182</v>
      </c>
      <c r="P32" s="57">
        <v>7.954500258521259</v>
      </c>
      <c r="Q32" s="57">
        <v>17.89762558167283</v>
      </c>
      <c r="R32" s="57">
        <v>16.306725529968581</v>
      </c>
      <c r="S32" s="57">
        <v>3.9772501292606295</v>
      </c>
      <c r="T32" s="57">
        <v>3.1818001034085035</v>
      </c>
      <c r="U32" s="57">
        <v>54.488326770870621</v>
      </c>
    </row>
    <row r="33" spans="1:21">
      <c r="A33" s="55" t="s">
        <v>1302</v>
      </c>
      <c r="B33" s="53" t="s">
        <v>219</v>
      </c>
      <c r="C33" s="53" t="s">
        <v>222</v>
      </c>
      <c r="D33" s="51" t="s">
        <v>127</v>
      </c>
      <c r="E33" s="53">
        <v>5</v>
      </c>
      <c r="F33" s="53">
        <v>0</v>
      </c>
      <c r="G33" s="53">
        <v>6</v>
      </c>
      <c r="H33" s="53">
        <v>5</v>
      </c>
      <c r="I33" s="53">
        <v>5</v>
      </c>
      <c r="J33" s="53">
        <v>0</v>
      </c>
      <c r="K33" s="53">
        <v>21</v>
      </c>
      <c r="L33" s="45">
        <v>251430</v>
      </c>
      <c r="M33" s="45">
        <v>126957</v>
      </c>
      <c r="N33" s="45">
        <v>124473</v>
      </c>
      <c r="O33" s="57">
        <v>1.9886250646303147</v>
      </c>
      <c r="P33" s="57" t="s">
        <v>297</v>
      </c>
      <c r="Q33" s="57">
        <v>2.3863500775563775</v>
      </c>
      <c r="R33" s="57">
        <v>1.9886250646303147</v>
      </c>
      <c r="S33" s="57">
        <v>1.9886250646303147</v>
      </c>
      <c r="T33" s="57" t="s">
        <v>297</v>
      </c>
      <c r="U33" s="57">
        <v>8.3522252714473204</v>
      </c>
    </row>
    <row r="34" spans="1:21">
      <c r="A34" s="55" t="s">
        <v>1303</v>
      </c>
      <c r="B34" s="53" t="s">
        <v>219</v>
      </c>
      <c r="C34" s="53" t="s">
        <v>222</v>
      </c>
      <c r="D34" s="51" t="s">
        <v>131</v>
      </c>
      <c r="E34" s="53">
        <v>19</v>
      </c>
      <c r="F34" s="53">
        <v>19</v>
      </c>
      <c r="G34" s="53">
        <v>42</v>
      </c>
      <c r="H34" s="53">
        <v>48</v>
      </c>
      <c r="I34" s="53">
        <v>40</v>
      </c>
      <c r="J34" s="53">
        <v>20</v>
      </c>
      <c r="K34" s="53">
        <v>188</v>
      </c>
      <c r="L34" s="45">
        <v>251430</v>
      </c>
      <c r="M34" s="45">
        <v>126957</v>
      </c>
      <c r="N34" s="45">
        <v>124473</v>
      </c>
      <c r="O34" s="57">
        <v>14.965697047031673</v>
      </c>
      <c r="P34" s="57">
        <v>14.965697047031673</v>
      </c>
      <c r="Q34" s="57">
        <v>33.082067156596331</v>
      </c>
      <c r="R34" s="57">
        <v>37.808076750395806</v>
      </c>
      <c r="S34" s="57">
        <v>31.506730625329837</v>
      </c>
      <c r="T34" s="57">
        <v>15.753365312664918</v>
      </c>
      <c r="U34" s="57">
        <v>148.08163393905022</v>
      </c>
    </row>
    <row r="35" spans="1:21">
      <c r="A35" s="55" t="s">
        <v>1304</v>
      </c>
      <c r="B35" s="53" t="s">
        <v>219</v>
      </c>
      <c r="C35" s="53" t="s">
        <v>222</v>
      </c>
      <c r="D35" s="51" t="s">
        <v>160</v>
      </c>
      <c r="E35" s="53">
        <v>0</v>
      </c>
      <c r="F35" s="53">
        <v>5</v>
      </c>
      <c r="G35" s="53">
        <v>0</v>
      </c>
      <c r="H35" s="53">
        <v>0</v>
      </c>
      <c r="I35" s="53">
        <v>0</v>
      </c>
      <c r="J35" s="53">
        <v>0</v>
      </c>
      <c r="K35" s="53">
        <v>5</v>
      </c>
      <c r="L35" s="45">
        <v>251430</v>
      </c>
      <c r="M35" s="45">
        <v>126957</v>
      </c>
      <c r="N35" s="45">
        <v>124473</v>
      </c>
      <c r="O35" s="57" t="s">
        <v>297</v>
      </c>
      <c r="P35" s="57">
        <v>1.9886250646303147</v>
      </c>
      <c r="Q35" s="57" t="s">
        <v>297</v>
      </c>
      <c r="R35" s="57" t="s">
        <v>297</v>
      </c>
      <c r="S35" s="57" t="s">
        <v>297</v>
      </c>
      <c r="T35" s="57" t="s">
        <v>297</v>
      </c>
      <c r="U35" s="57">
        <v>1.9886250646303147</v>
      </c>
    </row>
    <row r="36" spans="1:21">
      <c r="A36" s="55" t="s">
        <v>1305</v>
      </c>
      <c r="B36" s="53" t="s">
        <v>219</v>
      </c>
      <c r="C36" s="53" t="s">
        <v>222</v>
      </c>
      <c r="D36" s="51" t="s">
        <v>141</v>
      </c>
      <c r="E36" s="53">
        <v>8</v>
      </c>
      <c r="F36" s="53">
        <v>7</v>
      </c>
      <c r="G36" s="53">
        <v>5</v>
      </c>
      <c r="H36" s="53">
        <v>7</v>
      </c>
      <c r="I36" s="53">
        <v>6</v>
      </c>
      <c r="J36" s="53">
        <v>0</v>
      </c>
      <c r="K36" s="53">
        <v>33</v>
      </c>
      <c r="L36" s="45">
        <v>251430</v>
      </c>
      <c r="M36" s="45">
        <v>126957</v>
      </c>
      <c r="N36" s="45">
        <v>124473</v>
      </c>
      <c r="O36" s="57">
        <v>3.1818001034085035</v>
      </c>
      <c r="P36" s="57">
        <v>2.7840750904824407</v>
      </c>
      <c r="Q36" s="57">
        <v>1.9886250646303147</v>
      </c>
      <c r="R36" s="57">
        <v>2.7840750904824407</v>
      </c>
      <c r="S36" s="57">
        <v>2.3863500775563775</v>
      </c>
      <c r="T36" s="57" t="s">
        <v>297</v>
      </c>
      <c r="U36" s="57">
        <v>13.124925426560077</v>
      </c>
    </row>
    <row r="37" spans="1:21">
      <c r="A37" s="55" t="s">
        <v>1306</v>
      </c>
      <c r="B37" s="53" t="s">
        <v>219</v>
      </c>
      <c r="C37" s="53" t="s">
        <v>228</v>
      </c>
      <c r="D37" s="51" t="s">
        <v>200</v>
      </c>
      <c r="E37" s="53">
        <v>5</v>
      </c>
      <c r="F37" s="53">
        <v>5</v>
      </c>
      <c r="G37" s="53">
        <v>6</v>
      </c>
      <c r="H37" s="53">
        <v>9</v>
      </c>
      <c r="I37" s="53">
        <v>9</v>
      </c>
      <c r="J37" s="53">
        <v>12</v>
      </c>
      <c r="K37" s="53">
        <v>46</v>
      </c>
      <c r="L37" s="45">
        <v>115410</v>
      </c>
      <c r="M37" s="45">
        <v>59588</v>
      </c>
      <c r="N37" s="45">
        <v>55822</v>
      </c>
      <c r="O37" s="57">
        <v>4.3323802096872024</v>
      </c>
      <c r="P37" s="57">
        <v>4.3323802096872024</v>
      </c>
      <c r="Q37" s="57">
        <v>5.1988562516246422</v>
      </c>
      <c r="R37" s="57">
        <v>7.7982843774369641</v>
      </c>
      <c r="S37" s="57">
        <v>7.7982843774369641</v>
      </c>
      <c r="T37" s="57">
        <v>10.397712503249284</v>
      </c>
      <c r="U37" s="57">
        <v>39.857897929122259</v>
      </c>
    </row>
    <row r="38" spans="1:21">
      <c r="A38" s="55" t="s">
        <v>1307</v>
      </c>
      <c r="B38" s="53" t="s">
        <v>219</v>
      </c>
      <c r="C38" s="53" t="s">
        <v>228</v>
      </c>
      <c r="D38" s="51" t="s">
        <v>53</v>
      </c>
      <c r="E38" s="53">
        <v>48</v>
      </c>
      <c r="F38" s="53">
        <v>84</v>
      </c>
      <c r="G38" s="53">
        <v>221</v>
      </c>
      <c r="H38" s="53">
        <v>269</v>
      </c>
      <c r="I38" s="53">
        <v>196</v>
      </c>
      <c r="J38" s="53">
        <v>102</v>
      </c>
      <c r="K38" s="53">
        <v>920</v>
      </c>
      <c r="L38" s="45">
        <v>115410</v>
      </c>
      <c r="M38" s="45">
        <v>59588</v>
      </c>
      <c r="N38" s="45">
        <v>55822</v>
      </c>
      <c r="O38" s="57">
        <v>80.553131502987185</v>
      </c>
      <c r="P38" s="57">
        <v>140.96798013022757</v>
      </c>
      <c r="Q38" s="57">
        <v>370.88004296167014</v>
      </c>
      <c r="R38" s="57">
        <v>451.43317446465733</v>
      </c>
      <c r="S38" s="57">
        <v>328.92528697053098</v>
      </c>
      <c r="T38" s="57">
        <v>171.17540444384775</v>
      </c>
      <c r="U38" s="57">
        <v>1543.935020473921</v>
      </c>
    </row>
    <row r="39" spans="1:21">
      <c r="A39" s="55" t="s">
        <v>1308</v>
      </c>
      <c r="B39" s="53" t="s">
        <v>219</v>
      </c>
      <c r="C39" s="53" t="s">
        <v>228</v>
      </c>
      <c r="D39" s="51" t="s">
        <v>68</v>
      </c>
      <c r="E39" s="53">
        <v>5</v>
      </c>
      <c r="F39" s="53">
        <v>5</v>
      </c>
      <c r="G39" s="53">
        <v>19</v>
      </c>
      <c r="H39" s="53">
        <v>15</v>
      </c>
      <c r="I39" s="53">
        <v>7</v>
      </c>
      <c r="J39" s="53">
        <v>13</v>
      </c>
      <c r="K39" s="53">
        <v>64</v>
      </c>
      <c r="L39" s="45">
        <v>115410</v>
      </c>
      <c r="M39" s="45">
        <v>59588</v>
      </c>
      <c r="N39" s="45">
        <v>55822</v>
      </c>
      <c r="O39" s="57">
        <v>8.39095119822783</v>
      </c>
      <c r="P39" s="57">
        <v>8.39095119822783</v>
      </c>
      <c r="Q39" s="57">
        <v>31.885614553265761</v>
      </c>
      <c r="R39" s="57">
        <v>25.172853594683492</v>
      </c>
      <c r="S39" s="57">
        <v>11.747331677518963</v>
      </c>
      <c r="T39" s="57">
        <v>21.816473115392363</v>
      </c>
      <c r="U39" s="57">
        <v>107.40417533731625</v>
      </c>
    </row>
    <row r="40" spans="1:21">
      <c r="A40" s="55" t="s">
        <v>1309</v>
      </c>
      <c r="B40" s="53" t="s">
        <v>219</v>
      </c>
      <c r="C40" s="53" t="s">
        <v>228</v>
      </c>
      <c r="D40" s="51" t="s">
        <v>292</v>
      </c>
      <c r="E40" s="53">
        <v>0</v>
      </c>
      <c r="F40" s="53">
        <v>0</v>
      </c>
      <c r="G40" s="53">
        <v>0</v>
      </c>
      <c r="H40" s="53">
        <v>5</v>
      </c>
      <c r="I40" s="53">
        <v>0</v>
      </c>
      <c r="J40" s="53">
        <v>5</v>
      </c>
      <c r="K40" s="53">
        <v>10</v>
      </c>
      <c r="L40" s="45">
        <v>115410</v>
      </c>
      <c r="M40" s="45">
        <v>59588</v>
      </c>
      <c r="N40" s="45">
        <v>55822</v>
      </c>
      <c r="O40" s="57" t="s">
        <v>297</v>
      </c>
      <c r="P40" s="57" t="s">
        <v>297</v>
      </c>
      <c r="Q40" s="57" t="s">
        <v>297</v>
      </c>
      <c r="R40" s="57">
        <v>4.3323802096872024</v>
      </c>
      <c r="S40" s="57" t="s">
        <v>297</v>
      </c>
      <c r="T40" s="57">
        <v>4.3323802096872024</v>
      </c>
      <c r="U40" s="57">
        <v>8.6647604193744048</v>
      </c>
    </row>
    <row r="41" spans="1:21">
      <c r="A41" s="55" t="s">
        <v>1310</v>
      </c>
      <c r="B41" s="53" t="s">
        <v>219</v>
      </c>
      <c r="C41" s="53" t="s">
        <v>228</v>
      </c>
      <c r="D41" s="51" t="s">
        <v>201</v>
      </c>
      <c r="E41" s="53">
        <v>11</v>
      </c>
      <c r="F41" s="53">
        <v>5</v>
      </c>
      <c r="G41" s="53">
        <v>12</v>
      </c>
      <c r="H41" s="53">
        <v>10</v>
      </c>
      <c r="I41" s="53">
        <v>8</v>
      </c>
      <c r="J41" s="53">
        <v>0</v>
      </c>
      <c r="K41" s="53">
        <v>46</v>
      </c>
      <c r="L41" s="45">
        <v>115410</v>
      </c>
      <c r="M41" s="45">
        <v>59588</v>
      </c>
      <c r="N41" s="45">
        <v>55822</v>
      </c>
      <c r="O41" s="57">
        <v>9.5312364613118454</v>
      </c>
      <c r="P41" s="57">
        <v>4.3323802096872024</v>
      </c>
      <c r="Q41" s="57">
        <v>10.397712503249284</v>
      </c>
      <c r="R41" s="57">
        <v>8.6647604193744048</v>
      </c>
      <c r="S41" s="57">
        <v>6.9318083354995235</v>
      </c>
      <c r="T41" s="57" t="s">
        <v>297</v>
      </c>
      <c r="U41" s="57">
        <v>39.857897929122259</v>
      </c>
    </row>
    <row r="42" spans="1:21">
      <c r="A42" s="55" t="s">
        <v>1311</v>
      </c>
      <c r="B42" s="53" t="s">
        <v>219</v>
      </c>
      <c r="C42" s="53" t="s">
        <v>228</v>
      </c>
      <c r="D42" s="51" t="s">
        <v>150</v>
      </c>
      <c r="E42" s="53">
        <v>0</v>
      </c>
      <c r="F42" s="53">
        <v>0</v>
      </c>
      <c r="G42" s="53">
        <v>0</v>
      </c>
      <c r="H42" s="53">
        <v>0</v>
      </c>
      <c r="I42" s="53">
        <v>0</v>
      </c>
      <c r="J42" s="53">
        <v>0</v>
      </c>
      <c r="K42" s="53">
        <v>0</v>
      </c>
      <c r="L42" s="45">
        <v>115410</v>
      </c>
      <c r="M42" s="45">
        <v>59588</v>
      </c>
      <c r="N42" s="45">
        <v>55822</v>
      </c>
      <c r="O42" s="57" t="s">
        <v>297</v>
      </c>
      <c r="P42" s="57" t="s">
        <v>297</v>
      </c>
      <c r="Q42" s="57" t="s">
        <v>297</v>
      </c>
      <c r="R42" s="57" t="s">
        <v>297</v>
      </c>
      <c r="S42" s="57" t="s">
        <v>297</v>
      </c>
      <c r="T42" s="57" t="s">
        <v>297</v>
      </c>
      <c r="U42" s="57" t="s">
        <v>297</v>
      </c>
    </row>
    <row r="43" spans="1:21">
      <c r="A43" s="55" t="s">
        <v>1312</v>
      </c>
      <c r="B43" s="53" t="s">
        <v>219</v>
      </c>
      <c r="C43" s="53" t="s">
        <v>228</v>
      </c>
      <c r="D43" s="51" t="s">
        <v>94</v>
      </c>
      <c r="E43" s="53">
        <v>0</v>
      </c>
      <c r="F43" s="53">
        <v>0</v>
      </c>
      <c r="G43" s="53">
        <v>7</v>
      </c>
      <c r="H43" s="53">
        <v>7</v>
      </c>
      <c r="I43" s="53">
        <v>0</v>
      </c>
      <c r="J43" s="53">
        <v>0</v>
      </c>
      <c r="K43" s="53">
        <v>14</v>
      </c>
      <c r="L43" s="45">
        <v>115410</v>
      </c>
      <c r="M43" s="45">
        <v>59588</v>
      </c>
      <c r="N43" s="45">
        <v>55822</v>
      </c>
      <c r="O43" s="57" t="s">
        <v>297</v>
      </c>
      <c r="P43" s="57" t="s">
        <v>297</v>
      </c>
      <c r="Q43" s="57">
        <v>6.0653322935620828</v>
      </c>
      <c r="R43" s="57">
        <v>6.0653322935620828</v>
      </c>
      <c r="S43" s="57" t="s">
        <v>297</v>
      </c>
      <c r="T43" s="57" t="s">
        <v>297</v>
      </c>
      <c r="U43" s="57">
        <v>12.130664587124166</v>
      </c>
    </row>
    <row r="44" spans="1:21">
      <c r="A44" s="55" t="s">
        <v>1313</v>
      </c>
      <c r="B44" s="53" t="s">
        <v>219</v>
      </c>
      <c r="C44" s="53" t="s">
        <v>228</v>
      </c>
      <c r="D44" s="51" t="s">
        <v>153</v>
      </c>
      <c r="E44" s="53">
        <v>5</v>
      </c>
      <c r="F44" s="53">
        <v>0</v>
      </c>
      <c r="G44" s="53">
        <v>0</v>
      </c>
      <c r="H44" s="53">
        <v>0</v>
      </c>
      <c r="I44" s="53">
        <v>0</v>
      </c>
      <c r="J44" s="53">
        <v>0</v>
      </c>
      <c r="K44" s="53">
        <v>5</v>
      </c>
      <c r="L44" s="45">
        <v>115410</v>
      </c>
      <c r="M44" s="45">
        <v>59588</v>
      </c>
      <c r="N44" s="45">
        <v>55822</v>
      </c>
      <c r="O44" s="57">
        <v>4.3323802096872024</v>
      </c>
      <c r="P44" s="57" t="s">
        <v>297</v>
      </c>
      <c r="Q44" s="57" t="s">
        <v>297</v>
      </c>
      <c r="R44" s="57" t="s">
        <v>297</v>
      </c>
      <c r="S44" s="57" t="s">
        <v>297</v>
      </c>
      <c r="T44" s="57" t="s">
        <v>297</v>
      </c>
      <c r="U44" s="57">
        <v>4.3323802096872024</v>
      </c>
    </row>
    <row r="45" spans="1:21">
      <c r="A45" s="55" t="s">
        <v>1314</v>
      </c>
      <c r="B45" s="53" t="s">
        <v>219</v>
      </c>
      <c r="C45" s="53" t="s">
        <v>228</v>
      </c>
      <c r="D45" s="51" t="s">
        <v>154</v>
      </c>
      <c r="E45" s="53">
        <v>21</v>
      </c>
      <c r="F45" s="53">
        <v>12</v>
      </c>
      <c r="G45" s="53">
        <v>16</v>
      </c>
      <c r="H45" s="53">
        <v>8</v>
      </c>
      <c r="I45" s="53">
        <v>5</v>
      </c>
      <c r="J45" s="53">
        <v>0</v>
      </c>
      <c r="K45" s="53">
        <v>62</v>
      </c>
      <c r="L45" s="45">
        <v>115410</v>
      </c>
      <c r="M45" s="45">
        <v>59588</v>
      </c>
      <c r="N45" s="45">
        <v>55822</v>
      </c>
      <c r="O45" s="57">
        <v>18.195996880686248</v>
      </c>
      <c r="P45" s="57">
        <v>10.397712503249284</v>
      </c>
      <c r="Q45" s="57">
        <v>13.863616670999047</v>
      </c>
      <c r="R45" s="57">
        <v>6.9318083354995235</v>
      </c>
      <c r="S45" s="57">
        <v>4.3323802096872024</v>
      </c>
      <c r="T45" s="57" t="s">
        <v>297</v>
      </c>
      <c r="U45" s="57">
        <v>53.721514600121303</v>
      </c>
    </row>
    <row r="46" spans="1:21">
      <c r="A46" s="55" t="s">
        <v>1315</v>
      </c>
      <c r="B46" s="53" t="s">
        <v>219</v>
      </c>
      <c r="C46" s="53" t="s">
        <v>228</v>
      </c>
      <c r="D46" s="51" t="s">
        <v>98</v>
      </c>
      <c r="E46" s="53">
        <v>10</v>
      </c>
      <c r="F46" s="53">
        <v>15</v>
      </c>
      <c r="G46" s="53">
        <v>34</v>
      </c>
      <c r="H46" s="53">
        <v>51</v>
      </c>
      <c r="I46" s="53">
        <v>31</v>
      </c>
      <c r="J46" s="53">
        <v>29</v>
      </c>
      <c r="K46" s="53">
        <v>170</v>
      </c>
      <c r="L46" s="45">
        <v>115410</v>
      </c>
      <c r="M46" s="45">
        <v>59588</v>
      </c>
      <c r="N46" s="45">
        <v>55822</v>
      </c>
      <c r="O46" s="57">
        <v>8.6647604193744048</v>
      </c>
      <c r="P46" s="57">
        <v>12.997140629061604</v>
      </c>
      <c r="Q46" s="57">
        <v>29.460185425872975</v>
      </c>
      <c r="R46" s="57">
        <v>44.190278138809461</v>
      </c>
      <c r="S46" s="57">
        <v>26.860757300060651</v>
      </c>
      <c r="T46" s="57">
        <v>25.127805216185774</v>
      </c>
      <c r="U46" s="57">
        <v>147.30092712936488</v>
      </c>
    </row>
    <row r="47" spans="1:21">
      <c r="A47" s="55" t="s">
        <v>1316</v>
      </c>
      <c r="B47" s="53" t="s">
        <v>219</v>
      </c>
      <c r="C47" s="53" t="s">
        <v>228</v>
      </c>
      <c r="D47" s="51" t="s">
        <v>301</v>
      </c>
      <c r="E47" s="53">
        <v>5</v>
      </c>
      <c r="F47" s="53">
        <v>5</v>
      </c>
      <c r="G47" s="53">
        <v>5</v>
      </c>
      <c r="H47" s="53">
        <v>5</v>
      </c>
      <c r="I47" s="53">
        <v>0</v>
      </c>
      <c r="J47" s="53">
        <v>0</v>
      </c>
      <c r="K47" s="53">
        <v>20</v>
      </c>
      <c r="L47" s="45">
        <v>115410</v>
      </c>
      <c r="M47" s="45">
        <v>59588</v>
      </c>
      <c r="N47" s="45">
        <v>55822</v>
      </c>
      <c r="O47" s="57">
        <v>4.3323802096872024</v>
      </c>
      <c r="P47" s="57">
        <v>4.3323802096872024</v>
      </c>
      <c r="Q47" s="57">
        <v>4.3323802096872024</v>
      </c>
      <c r="R47" s="57">
        <v>4.3323802096872024</v>
      </c>
      <c r="S47" s="57" t="s">
        <v>297</v>
      </c>
      <c r="T47" s="57" t="s">
        <v>297</v>
      </c>
      <c r="U47" s="57">
        <v>17.32952083874881</v>
      </c>
    </row>
    <row r="48" spans="1:21">
      <c r="A48" s="55" t="s">
        <v>1317</v>
      </c>
      <c r="B48" s="53" t="s">
        <v>219</v>
      </c>
      <c r="C48" s="53" t="s">
        <v>228</v>
      </c>
      <c r="D48" s="51" t="s">
        <v>303</v>
      </c>
      <c r="E48" s="53">
        <v>7</v>
      </c>
      <c r="F48" s="53">
        <v>5</v>
      </c>
      <c r="G48" s="53">
        <v>21</v>
      </c>
      <c r="H48" s="53">
        <v>17</v>
      </c>
      <c r="I48" s="53">
        <v>15</v>
      </c>
      <c r="J48" s="53">
        <v>5</v>
      </c>
      <c r="K48" s="53">
        <v>70</v>
      </c>
      <c r="L48" s="45">
        <v>115410</v>
      </c>
      <c r="M48" s="45">
        <v>59588</v>
      </c>
      <c r="N48" s="45">
        <v>55822</v>
      </c>
      <c r="O48" s="57">
        <v>6.0653322935620828</v>
      </c>
      <c r="P48" s="57">
        <v>4.3323802096872024</v>
      </c>
      <c r="Q48" s="57">
        <v>18.195996880686248</v>
      </c>
      <c r="R48" s="57">
        <v>14.730092712936488</v>
      </c>
      <c r="S48" s="57">
        <v>12.997140629061604</v>
      </c>
      <c r="T48" s="57">
        <v>4.3323802096872024</v>
      </c>
      <c r="U48" s="57">
        <v>60.653322935620828</v>
      </c>
    </row>
    <row r="49" spans="1:21">
      <c r="A49" s="55" t="s">
        <v>1318</v>
      </c>
      <c r="B49" s="53" t="s">
        <v>219</v>
      </c>
      <c r="C49" s="53" t="s">
        <v>228</v>
      </c>
      <c r="D49" s="51" t="s">
        <v>127</v>
      </c>
      <c r="E49" s="53">
        <v>6</v>
      </c>
      <c r="F49" s="53">
        <v>0</v>
      </c>
      <c r="G49" s="53">
        <v>0</v>
      </c>
      <c r="H49" s="53">
        <v>0</v>
      </c>
      <c r="I49" s="53">
        <v>0</v>
      </c>
      <c r="J49" s="53">
        <v>0</v>
      </c>
      <c r="K49" s="53">
        <v>6</v>
      </c>
      <c r="L49" s="45">
        <v>115410</v>
      </c>
      <c r="M49" s="45">
        <v>59588</v>
      </c>
      <c r="N49" s="45">
        <v>55822</v>
      </c>
      <c r="O49" s="57">
        <v>5.1988562516246422</v>
      </c>
      <c r="P49" s="57" t="s">
        <v>297</v>
      </c>
      <c r="Q49" s="57" t="s">
        <v>297</v>
      </c>
      <c r="R49" s="57" t="s">
        <v>297</v>
      </c>
      <c r="S49" s="57" t="s">
        <v>297</v>
      </c>
      <c r="T49" s="57" t="s">
        <v>297</v>
      </c>
      <c r="U49" s="57">
        <v>5.1988562516246422</v>
      </c>
    </row>
    <row r="50" spans="1:21">
      <c r="A50" s="55" t="s">
        <v>1319</v>
      </c>
      <c r="B50" s="53" t="s">
        <v>219</v>
      </c>
      <c r="C50" s="53" t="s">
        <v>228</v>
      </c>
      <c r="D50" s="51" t="s">
        <v>131</v>
      </c>
      <c r="E50" s="53">
        <v>10</v>
      </c>
      <c r="F50" s="53">
        <v>7</v>
      </c>
      <c r="G50" s="53">
        <v>21</v>
      </c>
      <c r="H50" s="53">
        <v>28</v>
      </c>
      <c r="I50" s="53">
        <v>21</v>
      </c>
      <c r="J50" s="53">
        <v>16</v>
      </c>
      <c r="K50" s="53">
        <v>103</v>
      </c>
      <c r="L50" s="45">
        <v>115410</v>
      </c>
      <c r="M50" s="45">
        <v>59588</v>
      </c>
      <c r="N50" s="45">
        <v>55822</v>
      </c>
      <c r="O50" s="57">
        <v>16.78190239645566</v>
      </c>
      <c r="P50" s="57">
        <v>11.747331677518963</v>
      </c>
      <c r="Q50" s="57">
        <v>35.241995032556893</v>
      </c>
      <c r="R50" s="57">
        <v>46.989326710075851</v>
      </c>
      <c r="S50" s="57">
        <v>35.241995032556893</v>
      </c>
      <c r="T50" s="57">
        <v>26.851043834329062</v>
      </c>
      <c r="U50" s="57">
        <v>172.85359468349333</v>
      </c>
    </row>
    <row r="51" spans="1:21">
      <c r="A51" s="55" t="s">
        <v>1320</v>
      </c>
      <c r="B51" s="53" t="s">
        <v>219</v>
      </c>
      <c r="C51" s="53" t="s">
        <v>228</v>
      </c>
      <c r="D51" s="51" t="s">
        <v>160</v>
      </c>
      <c r="E51" s="53">
        <v>0</v>
      </c>
      <c r="F51" s="53">
        <v>0</v>
      </c>
      <c r="G51" s="53">
        <v>0</v>
      </c>
      <c r="H51" s="53">
        <v>0</v>
      </c>
      <c r="I51" s="53">
        <v>0</v>
      </c>
      <c r="J51" s="53">
        <v>0</v>
      </c>
      <c r="K51" s="53">
        <v>0</v>
      </c>
      <c r="L51" s="45">
        <v>115410</v>
      </c>
      <c r="M51" s="45">
        <v>59588</v>
      </c>
      <c r="N51" s="45">
        <v>55822</v>
      </c>
      <c r="O51" s="57" t="s">
        <v>297</v>
      </c>
      <c r="P51" s="57" t="s">
        <v>297</v>
      </c>
      <c r="Q51" s="57" t="s">
        <v>297</v>
      </c>
      <c r="R51" s="57" t="s">
        <v>297</v>
      </c>
      <c r="S51" s="57" t="s">
        <v>297</v>
      </c>
      <c r="T51" s="57" t="s">
        <v>297</v>
      </c>
      <c r="U51" s="57" t="s">
        <v>297</v>
      </c>
    </row>
    <row r="52" spans="1:21">
      <c r="A52" s="55" t="s">
        <v>1321</v>
      </c>
      <c r="B52" s="53" t="s">
        <v>219</v>
      </c>
      <c r="C52" s="53" t="s">
        <v>228</v>
      </c>
      <c r="D52" s="51" t="s">
        <v>141</v>
      </c>
      <c r="E52" s="53">
        <v>0</v>
      </c>
      <c r="F52" s="53">
        <v>0</v>
      </c>
      <c r="G52" s="53">
        <v>5</v>
      </c>
      <c r="H52" s="53">
        <v>5</v>
      </c>
      <c r="I52" s="53">
        <v>0</v>
      </c>
      <c r="J52" s="53">
        <v>0</v>
      </c>
      <c r="K52" s="53">
        <v>10</v>
      </c>
      <c r="L52" s="45">
        <v>115410</v>
      </c>
      <c r="M52" s="45">
        <v>59588</v>
      </c>
      <c r="N52" s="45">
        <v>55822</v>
      </c>
      <c r="O52" s="57" t="s">
        <v>297</v>
      </c>
      <c r="P52" s="57" t="s">
        <v>297</v>
      </c>
      <c r="Q52" s="57">
        <v>4.3323802096872024</v>
      </c>
      <c r="R52" s="57">
        <v>4.3323802096872024</v>
      </c>
      <c r="S52" s="57" t="s">
        <v>297</v>
      </c>
      <c r="T52" s="57" t="s">
        <v>297</v>
      </c>
      <c r="U52" s="57">
        <v>8.6647604193744048</v>
      </c>
    </row>
    <row r="53" spans="1:21">
      <c r="A53" s="55" t="s">
        <v>1322</v>
      </c>
      <c r="B53" s="53" t="s">
        <v>219</v>
      </c>
      <c r="C53" s="53" t="s">
        <v>232</v>
      </c>
      <c r="D53" s="51" t="s">
        <v>200</v>
      </c>
      <c r="E53" s="53">
        <v>0</v>
      </c>
      <c r="F53" s="53">
        <v>5</v>
      </c>
      <c r="G53" s="53">
        <v>5</v>
      </c>
      <c r="H53" s="53">
        <v>5</v>
      </c>
      <c r="I53" s="53">
        <v>5</v>
      </c>
      <c r="J53" s="53">
        <v>9</v>
      </c>
      <c r="K53" s="53">
        <v>29</v>
      </c>
      <c r="L53" s="45">
        <v>88620</v>
      </c>
      <c r="M53" s="45">
        <v>45120</v>
      </c>
      <c r="N53" s="45">
        <v>43500</v>
      </c>
      <c r="O53" s="57" t="s">
        <v>297</v>
      </c>
      <c r="P53" s="57">
        <v>5.6420672534416614</v>
      </c>
      <c r="Q53" s="57">
        <v>5.6420672534416614</v>
      </c>
      <c r="R53" s="57">
        <v>5.6420672534416614</v>
      </c>
      <c r="S53" s="57">
        <v>5.6420672534416614</v>
      </c>
      <c r="T53" s="57">
        <v>10.15572105619499</v>
      </c>
      <c r="U53" s="57">
        <v>32.723990069961637</v>
      </c>
    </row>
    <row r="54" spans="1:21">
      <c r="A54" s="55" t="s">
        <v>1323</v>
      </c>
      <c r="B54" s="53" t="s">
        <v>219</v>
      </c>
      <c r="C54" s="53" t="s">
        <v>232</v>
      </c>
      <c r="D54" s="51" t="s">
        <v>53</v>
      </c>
      <c r="E54" s="53">
        <v>80</v>
      </c>
      <c r="F54" s="53">
        <v>108</v>
      </c>
      <c r="G54" s="53">
        <v>215</v>
      </c>
      <c r="H54" s="53">
        <v>239</v>
      </c>
      <c r="I54" s="53">
        <v>181</v>
      </c>
      <c r="J54" s="53">
        <v>104</v>
      </c>
      <c r="K54" s="53">
        <v>927</v>
      </c>
      <c r="L54" s="45">
        <v>88620</v>
      </c>
      <c r="M54" s="45">
        <v>45120</v>
      </c>
      <c r="N54" s="45">
        <v>43500</v>
      </c>
      <c r="O54" s="57">
        <v>177.3049645390071</v>
      </c>
      <c r="P54" s="57">
        <v>239.36170212765958</v>
      </c>
      <c r="Q54" s="57">
        <v>476.50709219858157</v>
      </c>
      <c r="R54" s="57">
        <v>529.69858156028363</v>
      </c>
      <c r="S54" s="57">
        <v>401.15248226950354</v>
      </c>
      <c r="T54" s="57">
        <v>230.49645390070921</v>
      </c>
      <c r="U54" s="57">
        <v>2054.5212765957449</v>
      </c>
    </row>
    <row r="55" spans="1:21">
      <c r="A55" s="55" t="s">
        <v>1324</v>
      </c>
      <c r="B55" s="53" t="s">
        <v>219</v>
      </c>
      <c r="C55" s="53" t="s">
        <v>232</v>
      </c>
      <c r="D55" s="51" t="s">
        <v>68</v>
      </c>
      <c r="E55" s="53">
        <v>5</v>
      </c>
      <c r="F55" s="53">
        <v>0</v>
      </c>
      <c r="G55" s="53">
        <v>11</v>
      </c>
      <c r="H55" s="53">
        <v>12</v>
      </c>
      <c r="I55" s="53">
        <v>14</v>
      </c>
      <c r="J55" s="53">
        <v>13</v>
      </c>
      <c r="K55" s="53">
        <v>55</v>
      </c>
      <c r="L55" s="45">
        <v>88620</v>
      </c>
      <c r="M55" s="45">
        <v>45120</v>
      </c>
      <c r="N55" s="45">
        <v>43500</v>
      </c>
      <c r="O55" s="57">
        <v>11.081560283687944</v>
      </c>
      <c r="P55" s="57" t="s">
        <v>297</v>
      </c>
      <c r="Q55" s="57">
        <v>24.379432624113477</v>
      </c>
      <c r="R55" s="57">
        <v>26.595744680851066</v>
      </c>
      <c r="S55" s="57">
        <v>31.028368794326244</v>
      </c>
      <c r="T55" s="57">
        <v>28.812056737588652</v>
      </c>
      <c r="U55" s="57">
        <v>121.89716312056738</v>
      </c>
    </row>
    <row r="56" spans="1:21">
      <c r="A56" s="55" t="s">
        <v>1325</v>
      </c>
      <c r="B56" s="53" t="s">
        <v>219</v>
      </c>
      <c r="C56" s="53" t="s">
        <v>232</v>
      </c>
      <c r="D56" s="51" t="s">
        <v>292</v>
      </c>
      <c r="E56" s="53">
        <v>5</v>
      </c>
      <c r="F56" s="53">
        <v>0</v>
      </c>
      <c r="G56" s="53">
        <v>0</v>
      </c>
      <c r="H56" s="53">
        <v>0</v>
      </c>
      <c r="I56" s="53">
        <v>5</v>
      </c>
      <c r="J56" s="53">
        <v>5</v>
      </c>
      <c r="K56" s="53">
        <v>15</v>
      </c>
      <c r="L56" s="45">
        <v>88620</v>
      </c>
      <c r="M56" s="45">
        <v>45120</v>
      </c>
      <c r="N56" s="45">
        <v>43500</v>
      </c>
      <c r="O56" s="57">
        <v>5.6420672534416614</v>
      </c>
      <c r="P56" s="57" t="s">
        <v>297</v>
      </c>
      <c r="Q56" s="57" t="s">
        <v>297</v>
      </c>
      <c r="R56" s="57" t="s">
        <v>297</v>
      </c>
      <c r="S56" s="57">
        <v>5.6420672534416614</v>
      </c>
      <c r="T56" s="57">
        <v>5.6420672534416614</v>
      </c>
      <c r="U56" s="57">
        <v>16.926201760324982</v>
      </c>
    </row>
    <row r="57" spans="1:21">
      <c r="A57" s="55" t="s">
        <v>1326</v>
      </c>
      <c r="B57" s="53" t="s">
        <v>219</v>
      </c>
      <c r="C57" s="53" t="s">
        <v>232</v>
      </c>
      <c r="D57" s="51" t="s">
        <v>201</v>
      </c>
      <c r="E57" s="53">
        <v>5</v>
      </c>
      <c r="F57" s="53">
        <v>0</v>
      </c>
      <c r="G57" s="53">
        <v>8</v>
      </c>
      <c r="H57" s="53">
        <v>11</v>
      </c>
      <c r="I57" s="53">
        <v>5</v>
      </c>
      <c r="J57" s="53">
        <v>0</v>
      </c>
      <c r="K57" s="53">
        <v>29</v>
      </c>
      <c r="L57" s="45">
        <v>88620</v>
      </c>
      <c r="M57" s="45">
        <v>45120</v>
      </c>
      <c r="N57" s="45">
        <v>43500</v>
      </c>
      <c r="O57" s="57">
        <v>5.6420672534416614</v>
      </c>
      <c r="P57" s="57" t="s">
        <v>297</v>
      </c>
      <c r="Q57" s="57">
        <v>9.0273076055066568</v>
      </c>
      <c r="R57" s="57">
        <v>12.412547957571654</v>
      </c>
      <c r="S57" s="57">
        <v>5.6420672534416614</v>
      </c>
      <c r="T57" s="57" t="s">
        <v>297</v>
      </c>
      <c r="U57" s="57">
        <v>32.723990069961637</v>
      </c>
    </row>
    <row r="58" spans="1:21">
      <c r="A58" s="55" t="s">
        <v>1327</v>
      </c>
      <c r="B58" s="53" t="s">
        <v>219</v>
      </c>
      <c r="C58" s="53" t="s">
        <v>232</v>
      </c>
      <c r="D58" s="51" t="s">
        <v>150</v>
      </c>
      <c r="E58" s="53">
        <v>0</v>
      </c>
      <c r="F58" s="53">
        <v>0</v>
      </c>
      <c r="G58" s="53">
        <v>0</v>
      </c>
      <c r="H58" s="53">
        <v>0</v>
      </c>
      <c r="I58" s="53">
        <v>0</v>
      </c>
      <c r="J58" s="53">
        <v>0</v>
      </c>
      <c r="K58" s="53">
        <v>0</v>
      </c>
      <c r="L58" s="45">
        <v>88620</v>
      </c>
      <c r="M58" s="45">
        <v>45120</v>
      </c>
      <c r="N58" s="45">
        <v>43500</v>
      </c>
      <c r="O58" s="57" t="s">
        <v>297</v>
      </c>
      <c r="P58" s="57" t="s">
        <v>297</v>
      </c>
      <c r="Q58" s="57" t="s">
        <v>297</v>
      </c>
      <c r="R58" s="57" t="s">
        <v>297</v>
      </c>
      <c r="S58" s="57" t="s">
        <v>297</v>
      </c>
      <c r="T58" s="57" t="s">
        <v>297</v>
      </c>
      <c r="U58" s="57" t="s">
        <v>297</v>
      </c>
    </row>
    <row r="59" spans="1:21">
      <c r="A59" s="55" t="s">
        <v>1328</v>
      </c>
      <c r="B59" s="53" t="s">
        <v>219</v>
      </c>
      <c r="C59" s="53" t="s">
        <v>232</v>
      </c>
      <c r="D59" s="51" t="s">
        <v>94</v>
      </c>
      <c r="E59" s="53">
        <v>0</v>
      </c>
      <c r="F59" s="53">
        <v>5</v>
      </c>
      <c r="G59" s="53">
        <v>0</v>
      </c>
      <c r="H59" s="53">
        <v>18</v>
      </c>
      <c r="I59" s="53">
        <v>5</v>
      </c>
      <c r="J59" s="53">
        <v>5</v>
      </c>
      <c r="K59" s="53">
        <v>33</v>
      </c>
      <c r="L59" s="45">
        <v>88620</v>
      </c>
      <c r="M59" s="45">
        <v>45120</v>
      </c>
      <c r="N59" s="45">
        <v>43500</v>
      </c>
      <c r="O59" s="57" t="s">
        <v>297</v>
      </c>
      <c r="P59" s="57">
        <v>5.6420672534416614</v>
      </c>
      <c r="Q59" s="57" t="s">
        <v>297</v>
      </c>
      <c r="R59" s="57">
        <v>20.31144211238998</v>
      </c>
      <c r="S59" s="57">
        <v>5.6420672534416614</v>
      </c>
      <c r="T59" s="57">
        <v>5.6420672534416614</v>
      </c>
      <c r="U59" s="57">
        <v>37.237643872714962</v>
      </c>
    </row>
    <row r="60" spans="1:21">
      <c r="A60" s="55" t="s">
        <v>1329</v>
      </c>
      <c r="B60" s="53" t="s">
        <v>219</v>
      </c>
      <c r="C60" s="53" t="s">
        <v>232</v>
      </c>
      <c r="D60" s="51" t="s">
        <v>154</v>
      </c>
      <c r="E60" s="53">
        <v>26</v>
      </c>
      <c r="F60" s="53">
        <v>11</v>
      </c>
      <c r="G60" s="53">
        <v>8</v>
      </c>
      <c r="H60" s="53">
        <v>6</v>
      </c>
      <c r="I60" s="53">
        <v>0</v>
      </c>
      <c r="J60" s="53">
        <v>0</v>
      </c>
      <c r="K60" s="53">
        <v>51</v>
      </c>
      <c r="L60" s="45">
        <v>88620</v>
      </c>
      <c r="M60" s="45">
        <v>45120</v>
      </c>
      <c r="N60" s="45">
        <v>43500</v>
      </c>
      <c r="O60" s="57">
        <v>29.33874971789664</v>
      </c>
      <c r="P60" s="57">
        <v>12.412547957571654</v>
      </c>
      <c r="Q60" s="57">
        <v>9.0273076055066568</v>
      </c>
      <c r="R60" s="57">
        <v>6.7704807041299935</v>
      </c>
      <c r="S60" s="57" t="s">
        <v>297</v>
      </c>
      <c r="T60" s="57" t="s">
        <v>297</v>
      </c>
      <c r="U60" s="57">
        <v>57.549085985104945</v>
      </c>
    </row>
    <row r="61" spans="1:21">
      <c r="A61" s="55" t="s">
        <v>1330</v>
      </c>
      <c r="B61" s="53" t="s">
        <v>219</v>
      </c>
      <c r="C61" s="53" t="s">
        <v>232</v>
      </c>
      <c r="D61" s="51" t="s">
        <v>98</v>
      </c>
      <c r="E61" s="53">
        <v>18</v>
      </c>
      <c r="F61" s="53">
        <v>14</v>
      </c>
      <c r="G61" s="53">
        <v>43</v>
      </c>
      <c r="H61" s="53">
        <v>39</v>
      </c>
      <c r="I61" s="53">
        <v>27</v>
      </c>
      <c r="J61" s="53">
        <v>20</v>
      </c>
      <c r="K61" s="53">
        <v>161</v>
      </c>
      <c r="L61" s="45">
        <v>88620</v>
      </c>
      <c r="M61" s="45">
        <v>45120</v>
      </c>
      <c r="N61" s="45">
        <v>43500</v>
      </c>
      <c r="O61" s="57">
        <v>20.31144211238998</v>
      </c>
      <c r="P61" s="57">
        <v>15.797788309636649</v>
      </c>
      <c r="Q61" s="57">
        <v>48.521778379598281</v>
      </c>
      <c r="R61" s="57">
        <v>44.008124576844956</v>
      </c>
      <c r="S61" s="57">
        <v>30.467163168584968</v>
      </c>
      <c r="T61" s="57">
        <v>22.568269013766646</v>
      </c>
      <c r="U61" s="57">
        <v>181.67456556082149</v>
      </c>
    </row>
    <row r="62" spans="1:21">
      <c r="A62" s="55" t="s">
        <v>1331</v>
      </c>
      <c r="B62" s="53" t="s">
        <v>219</v>
      </c>
      <c r="C62" s="53" t="s">
        <v>232</v>
      </c>
      <c r="D62" s="51" t="s">
        <v>301</v>
      </c>
      <c r="E62" s="53">
        <v>0</v>
      </c>
      <c r="F62" s="53">
        <v>0</v>
      </c>
      <c r="G62" s="53">
        <v>8</v>
      </c>
      <c r="H62" s="53">
        <v>0</v>
      </c>
      <c r="I62" s="53">
        <v>0</v>
      </c>
      <c r="J62" s="53">
        <v>0</v>
      </c>
      <c r="K62" s="53">
        <v>8</v>
      </c>
      <c r="L62" s="45">
        <v>88620</v>
      </c>
      <c r="M62" s="45">
        <v>45120</v>
      </c>
      <c r="N62" s="45">
        <v>43500</v>
      </c>
      <c r="O62" s="57" t="s">
        <v>297</v>
      </c>
      <c r="P62" s="57" t="s">
        <v>297</v>
      </c>
      <c r="Q62" s="57">
        <v>9.0273076055066568</v>
      </c>
      <c r="R62" s="57" t="s">
        <v>297</v>
      </c>
      <c r="S62" s="57" t="s">
        <v>297</v>
      </c>
      <c r="T62" s="57" t="s">
        <v>297</v>
      </c>
      <c r="U62" s="57">
        <v>9.0273076055066568</v>
      </c>
    </row>
    <row r="63" spans="1:21">
      <c r="A63" s="55" t="s">
        <v>1332</v>
      </c>
      <c r="B63" s="53" t="s">
        <v>219</v>
      </c>
      <c r="C63" s="53" t="s">
        <v>232</v>
      </c>
      <c r="D63" s="51" t="s">
        <v>303</v>
      </c>
      <c r="E63" s="53">
        <v>6</v>
      </c>
      <c r="F63" s="53">
        <v>6</v>
      </c>
      <c r="G63" s="53">
        <v>15</v>
      </c>
      <c r="H63" s="53">
        <v>10</v>
      </c>
      <c r="I63" s="53">
        <v>18</v>
      </c>
      <c r="J63" s="53">
        <v>12</v>
      </c>
      <c r="K63" s="53">
        <v>67</v>
      </c>
      <c r="L63" s="45">
        <v>88620</v>
      </c>
      <c r="M63" s="45">
        <v>45120</v>
      </c>
      <c r="N63" s="45">
        <v>43500</v>
      </c>
      <c r="O63" s="57">
        <v>6.7704807041299935</v>
      </c>
      <c r="P63" s="57">
        <v>6.7704807041299935</v>
      </c>
      <c r="Q63" s="57">
        <v>16.926201760324982</v>
      </c>
      <c r="R63" s="57">
        <v>11.284134506883323</v>
      </c>
      <c r="S63" s="57">
        <v>20.31144211238998</v>
      </c>
      <c r="T63" s="57">
        <v>13.540961408259987</v>
      </c>
      <c r="U63" s="57">
        <v>75.603701196118251</v>
      </c>
    </row>
    <row r="64" spans="1:21">
      <c r="A64" s="55" t="s">
        <v>1333</v>
      </c>
      <c r="B64" s="53" t="s">
        <v>219</v>
      </c>
      <c r="C64" s="53" t="s">
        <v>232</v>
      </c>
      <c r="D64" s="51" t="s">
        <v>127</v>
      </c>
      <c r="E64" s="53">
        <v>8</v>
      </c>
      <c r="F64" s="53">
        <v>0</v>
      </c>
      <c r="G64" s="53">
        <v>5</v>
      </c>
      <c r="H64" s="53">
        <v>5</v>
      </c>
      <c r="I64" s="53">
        <v>0</v>
      </c>
      <c r="J64" s="53">
        <v>0</v>
      </c>
      <c r="K64" s="53">
        <v>18</v>
      </c>
      <c r="L64" s="45">
        <v>88620</v>
      </c>
      <c r="M64" s="45">
        <v>45120</v>
      </c>
      <c r="N64" s="45">
        <v>43500</v>
      </c>
      <c r="O64" s="57">
        <v>9.0273076055066568</v>
      </c>
      <c r="P64" s="57" t="s">
        <v>297</v>
      </c>
      <c r="Q64" s="57">
        <v>5.6420672534416614</v>
      </c>
      <c r="R64" s="57">
        <v>5.6420672534416614</v>
      </c>
      <c r="S64" s="57" t="s">
        <v>297</v>
      </c>
      <c r="T64" s="57" t="s">
        <v>297</v>
      </c>
      <c r="U64" s="57">
        <v>20.31144211238998</v>
      </c>
    </row>
    <row r="65" spans="1:23">
      <c r="A65" s="55" t="s">
        <v>1334</v>
      </c>
      <c r="B65" s="53" t="s">
        <v>219</v>
      </c>
      <c r="C65" s="53" t="s">
        <v>232</v>
      </c>
      <c r="D65" s="51" t="s">
        <v>131</v>
      </c>
      <c r="E65" s="53">
        <v>6</v>
      </c>
      <c r="F65" s="53">
        <v>5</v>
      </c>
      <c r="G65" s="53">
        <v>15</v>
      </c>
      <c r="H65" s="53">
        <v>17</v>
      </c>
      <c r="I65" s="53">
        <v>11</v>
      </c>
      <c r="J65" s="53">
        <v>6</v>
      </c>
      <c r="K65" s="53">
        <v>60</v>
      </c>
      <c r="L65" s="45">
        <v>88620</v>
      </c>
      <c r="M65" s="45">
        <v>45120</v>
      </c>
      <c r="N65" s="45">
        <v>43500</v>
      </c>
      <c r="O65" s="57">
        <v>13.297872340425533</v>
      </c>
      <c r="P65" s="57">
        <v>11.081560283687944</v>
      </c>
      <c r="Q65" s="57">
        <v>33.244680851063826</v>
      </c>
      <c r="R65" s="57">
        <v>37.677304964539005</v>
      </c>
      <c r="S65" s="57">
        <v>24.379432624113477</v>
      </c>
      <c r="T65" s="57">
        <v>13.297872340425533</v>
      </c>
      <c r="U65" s="57">
        <v>132.97872340425531</v>
      </c>
    </row>
    <row r="66" spans="1:23">
      <c r="A66" s="55" t="s">
        <v>1335</v>
      </c>
      <c r="B66" s="53" t="s">
        <v>219</v>
      </c>
      <c r="C66" s="53" t="s">
        <v>232</v>
      </c>
      <c r="D66" s="51" t="s">
        <v>160</v>
      </c>
      <c r="E66" s="53">
        <v>5</v>
      </c>
      <c r="F66" s="53">
        <v>0</v>
      </c>
      <c r="G66" s="53">
        <v>0</v>
      </c>
      <c r="H66" s="53">
        <v>0</v>
      </c>
      <c r="I66" s="53">
        <v>0</v>
      </c>
      <c r="J66" s="53">
        <v>0</v>
      </c>
      <c r="K66" s="53">
        <v>5</v>
      </c>
      <c r="L66" s="45">
        <v>88620</v>
      </c>
      <c r="M66" s="45">
        <v>45120</v>
      </c>
      <c r="N66" s="45">
        <v>43500</v>
      </c>
      <c r="O66" s="57">
        <v>5.6420672534416614</v>
      </c>
      <c r="P66" s="57" t="s">
        <v>297</v>
      </c>
      <c r="Q66" s="57" t="s">
        <v>297</v>
      </c>
      <c r="R66" s="57" t="s">
        <v>297</v>
      </c>
      <c r="S66" s="57" t="s">
        <v>297</v>
      </c>
      <c r="T66" s="57" t="s">
        <v>297</v>
      </c>
      <c r="U66" s="57">
        <v>5.6420672534416614</v>
      </c>
    </row>
    <row r="67" spans="1:23">
      <c r="A67" s="55" t="s">
        <v>1336</v>
      </c>
      <c r="B67" s="53" t="s">
        <v>219</v>
      </c>
      <c r="C67" s="53" t="s">
        <v>232</v>
      </c>
      <c r="D67" s="51" t="s">
        <v>141</v>
      </c>
      <c r="E67" s="53">
        <v>0</v>
      </c>
      <c r="F67" s="53">
        <v>0</v>
      </c>
      <c r="G67" s="53">
        <v>5</v>
      </c>
      <c r="H67" s="53">
        <v>0</v>
      </c>
      <c r="I67" s="53">
        <v>5</v>
      </c>
      <c r="J67" s="53">
        <v>0</v>
      </c>
      <c r="K67" s="53">
        <v>10</v>
      </c>
      <c r="L67" s="45">
        <v>88620</v>
      </c>
      <c r="M67" s="45">
        <v>45120</v>
      </c>
      <c r="N67" s="45">
        <v>43500</v>
      </c>
      <c r="O67" s="57" t="s">
        <v>297</v>
      </c>
      <c r="P67" s="57" t="s">
        <v>297</v>
      </c>
      <c r="Q67" s="57">
        <v>5.6420672534416614</v>
      </c>
      <c r="R67" s="57" t="s">
        <v>297</v>
      </c>
      <c r="S67" s="57">
        <v>5.6420672534416614</v>
      </c>
      <c r="T67" s="57" t="s">
        <v>297</v>
      </c>
      <c r="U67" s="57">
        <v>11.284134506883323</v>
      </c>
    </row>
    <row r="68" spans="1:23">
      <c r="A68" s="55" t="s">
        <v>1337</v>
      </c>
      <c r="B68" s="53" t="s">
        <v>219</v>
      </c>
      <c r="C68" s="53" t="s">
        <v>235</v>
      </c>
      <c r="D68" s="51" t="s">
        <v>200</v>
      </c>
      <c r="E68" s="53">
        <v>10</v>
      </c>
      <c r="F68" s="53">
        <v>13</v>
      </c>
      <c r="G68" s="53">
        <v>23</v>
      </c>
      <c r="H68" s="53">
        <v>26</v>
      </c>
      <c r="I68" s="53">
        <v>27</v>
      </c>
      <c r="J68" s="53">
        <v>39</v>
      </c>
      <c r="K68" s="53">
        <v>138</v>
      </c>
      <c r="L68" s="45">
        <v>469940</v>
      </c>
      <c r="M68" s="45">
        <v>240938</v>
      </c>
      <c r="N68" s="45">
        <v>229002</v>
      </c>
      <c r="O68" s="57">
        <v>2.1279312252627993</v>
      </c>
      <c r="P68" s="57">
        <v>2.7663105928416396</v>
      </c>
      <c r="Q68" s="57">
        <v>4.8942418181044394</v>
      </c>
      <c r="R68" s="57">
        <v>5.5326211856832792</v>
      </c>
      <c r="S68" s="57">
        <v>5.7454143082095586</v>
      </c>
      <c r="T68" s="57">
        <v>8.2989317785249188</v>
      </c>
      <c r="U68" s="57">
        <v>29.365450908626631</v>
      </c>
    </row>
    <row r="69" spans="1:23">
      <c r="A69" s="55" t="s">
        <v>1338</v>
      </c>
      <c r="B69" s="53" t="s">
        <v>219</v>
      </c>
      <c r="C69" s="53" t="s">
        <v>235</v>
      </c>
      <c r="D69" s="51" t="s">
        <v>53</v>
      </c>
      <c r="E69" s="53">
        <v>275</v>
      </c>
      <c r="F69" s="53">
        <v>304</v>
      </c>
      <c r="G69" s="53">
        <v>830</v>
      </c>
      <c r="H69" s="53">
        <v>1061</v>
      </c>
      <c r="I69" s="53">
        <v>705</v>
      </c>
      <c r="J69" s="53">
        <v>476</v>
      </c>
      <c r="K69" s="53">
        <v>3651</v>
      </c>
      <c r="L69" s="45">
        <v>469940</v>
      </c>
      <c r="M69" s="45">
        <v>240938</v>
      </c>
      <c r="N69" s="45">
        <v>229002</v>
      </c>
      <c r="O69" s="57">
        <v>114.13724692659521</v>
      </c>
      <c r="P69" s="57">
        <v>126.17353842067254</v>
      </c>
      <c r="Q69" s="57">
        <v>344.48696345117833</v>
      </c>
      <c r="R69" s="57">
        <v>440.36225086951828</v>
      </c>
      <c r="S69" s="57">
        <v>292.60639666636229</v>
      </c>
      <c r="T69" s="57">
        <v>197.56119831657935</v>
      </c>
      <c r="U69" s="57">
        <v>1515.3275946509061</v>
      </c>
    </row>
    <row r="70" spans="1:23">
      <c r="A70" s="55" t="s">
        <v>1339</v>
      </c>
      <c r="B70" s="53" t="s">
        <v>219</v>
      </c>
      <c r="C70" s="53" t="s">
        <v>235</v>
      </c>
      <c r="D70" s="51" t="s">
        <v>68</v>
      </c>
      <c r="E70" s="53">
        <v>14</v>
      </c>
      <c r="F70" s="53">
        <v>17</v>
      </c>
      <c r="G70" s="53">
        <v>61</v>
      </c>
      <c r="H70" s="53">
        <v>59</v>
      </c>
      <c r="I70" s="53">
        <v>83</v>
      </c>
      <c r="J70" s="53">
        <v>74</v>
      </c>
      <c r="K70" s="53">
        <v>308</v>
      </c>
      <c r="L70" s="45">
        <v>469940</v>
      </c>
      <c r="M70" s="45">
        <v>240938</v>
      </c>
      <c r="N70" s="45">
        <v>229002</v>
      </c>
      <c r="O70" s="57">
        <v>5.8106234798993928</v>
      </c>
      <c r="P70" s="57">
        <v>7.0557570827349778</v>
      </c>
      <c r="Q70" s="57">
        <v>25.317716590990212</v>
      </c>
      <c r="R70" s="57">
        <v>24.487627522433161</v>
      </c>
      <c r="S70" s="57">
        <v>34.448696345117831</v>
      </c>
      <c r="T70" s="57">
        <v>30.713295536611078</v>
      </c>
      <c r="U70" s="57">
        <v>127.83371655778666</v>
      </c>
    </row>
    <row r="71" spans="1:23">
      <c r="A71" s="55" t="s">
        <v>1340</v>
      </c>
      <c r="B71" s="53" t="s">
        <v>219</v>
      </c>
      <c r="C71" s="53" t="s">
        <v>235</v>
      </c>
      <c r="D71" s="51" t="s">
        <v>292</v>
      </c>
      <c r="E71" s="53">
        <v>7</v>
      </c>
      <c r="F71" s="53">
        <v>5</v>
      </c>
      <c r="G71" s="53">
        <v>10</v>
      </c>
      <c r="H71" s="53">
        <v>23</v>
      </c>
      <c r="I71" s="53">
        <v>15</v>
      </c>
      <c r="J71" s="53">
        <v>18</v>
      </c>
      <c r="K71" s="53">
        <v>78</v>
      </c>
      <c r="L71" s="45">
        <v>469940</v>
      </c>
      <c r="M71" s="45">
        <v>240938</v>
      </c>
      <c r="N71" s="45">
        <v>229002</v>
      </c>
      <c r="O71" s="57">
        <v>1.4895518576839597</v>
      </c>
      <c r="P71" s="57">
        <v>1.0639656126313997</v>
      </c>
      <c r="Q71" s="57">
        <v>2.1279312252627993</v>
      </c>
      <c r="R71" s="57">
        <v>4.8942418181044394</v>
      </c>
      <c r="S71" s="57">
        <v>3.1918968378941992</v>
      </c>
      <c r="T71" s="57">
        <v>3.8302762054730386</v>
      </c>
      <c r="U71" s="57">
        <v>16.597863557049838</v>
      </c>
    </row>
    <row r="72" spans="1:23">
      <c r="A72" s="55" t="s">
        <v>1341</v>
      </c>
      <c r="B72" s="53" t="s">
        <v>219</v>
      </c>
      <c r="C72" s="53" t="s">
        <v>235</v>
      </c>
      <c r="D72" s="51" t="s">
        <v>201</v>
      </c>
      <c r="E72" s="53">
        <v>25</v>
      </c>
      <c r="F72" s="53">
        <v>21</v>
      </c>
      <c r="G72" s="53">
        <v>32</v>
      </c>
      <c r="H72" s="53">
        <v>28</v>
      </c>
      <c r="I72" s="53">
        <v>22</v>
      </c>
      <c r="J72" s="53">
        <v>15</v>
      </c>
      <c r="K72" s="53">
        <v>143</v>
      </c>
      <c r="L72" s="45">
        <v>469940</v>
      </c>
      <c r="M72" s="45">
        <v>240938</v>
      </c>
      <c r="N72" s="45">
        <v>229002</v>
      </c>
      <c r="O72" s="57">
        <v>5.319828063156999</v>
      </c>
      <c r="P72" s="57">
        <v>4.4686555730518789</v>
      </c>
      <c r="Q72" s="57">
        <v>6.8093799208409589</v>
      </c>
      <c r="R72" s="57">
        <v>5.9582074307358388</v>
      </c>
      <c r="S72" s="57">
        <v>4.6814486955781591</v>
      </c>
      <c r="T72" s="57">
        <v>3.1918968378941992</v>
      </c>
      <c r="U72" s="57">
        <v>30.42941652125803</v>
      </c>
    </row>
    <row r="73" spans="1:23">
      <c r="A73" s="55" t="s">
        <v>1342</v>
      </c>
      <c r="B73" s="53" t="s">
        <v>219</v>
      </c>
      <c r="C73" s="53" t="s">
        <v>235</v>
      </c>
      <c r="D73" s="51" t="s">
        <v>150</v>
      </c>
      <c r="E73" s="53">
        <v>5</v>
      </c>
      <c r="F73" s="53">
        <v>5</v>
      </c>
      <c r="G73" s="53">
        <v>5</v>
      </c>
      <c r="H73" s="53">
        <v>8</v>
      </c>
      <c r="I73" s="53">
        <v>5</v>
      </c>
      <c r="J73" s="53">
        <v>5</v>
      </c>
      <c r="K73" s="53">
        <v>33</v>
      </c>
      <c r="L73" s="45">
        <v>469940</v>
      </c>
      <c r="M73" s="45">
        <v>240938</v>
      </c>
      <c r="N73" s="45">
        <v>229002</v>
      </c>
      <c r="O73" s="57">
        <v>1.0639656126313997</v>
      </c>
      <c r="P73" s="57">
        <v>1.0639656126313997</v>
      </c>
      <c r="Q73" s="57">
        <v>1.0639656126313997</v>
      </c>
      <c r="R73" s="57">
        <v>1.7023449802102397</v>
      </c>
      <c r="S73" s="57">
        <v>1.0639656126313997</v>
      </c>
      <c r="T73" s="57">
        <v>1.0639656126313997</v>
      </c>
      <c r="U73" s="57">
        <v>7.0221730433672382</v>
      </c>
      <c r="V73" s="46"/>
      <c r="W73" s="46"/>
    </row>
    <row r="74" spans="1:23">
      <c r="A74" s="55" t="s">
        <v>1343</v>
      </c>
      <c r="B74" s="53" t="s">
        <v>219</v>
      </c>
      <c r="C74" s="53" t="s">
        <v>235</v>
      </c>
      <c r="D74" s="51" t="s">
        <v>94</v>
      </c>
      <c r="E74" s="53">
        <v>10</v>
      </c>
      <c r="F74" s="53">
        <v>8</v>
      </c>
      <c r="G74" s="53">
        <v>25</v>
      </c>
      <c r="H74" s="53">
        <v>26</v>
      </c>
      <c r="I74" s="53">
        <v>14</v>
      </c>
      <c r="J74" s="53">
        <v>6</v>
      </c>
      <c r="K74" s="53">
        <v>89</v>
      </c>
      <c r="L74" s="45">
        <v>469940</v>
      </c>
      <c r="M74" s="45">
        <v>240938</v>
      </c>
      <c r="N74" s="45">
        <v>229002</v>
      </c>
      <c r="O74" s="57">
        <v>2.1279312252627993</v>
      </c>
      <c r="P74" s="57">
        <v>1.7023449802102397</v>
      </c>
      <c r="Q74" s="57">
        <v>5.319828063156999</v>
      </c>
      <c r="R74" s="57">
        <v>5.5326211856832792</v>
      </c>
      <c r="S74" s="57">
        <v>2.9791037153679194</v>
      </c>
      <c r="T74" s="57">
        <v>1.2767587351576797</v>
      </c>
      <c r="U74" s="57">
        <v>18.938587904838915</v>
      </c>
      <c r="V74" s="46"/>
      <c r="W74" s="46"/>
    </row>
    <row r="75" spans="1:23">
      <c r="A75" s="55" t="s">
        <v>1344</v>
      </c>
      <c r="B75" s="53" t="s">
        <v>219</v>
      </c>
      <c r="C75" s="53" t="s">
        <v>235</v>
      </c>
      <c r="D75" s="51" t="s">
        <v>153</v>
      </c>
      <c r="E75" s="53">
        <v>7</v>
      </c>
      <c r="F75" s="53">
        <v>0</v>
      </c>
      <c r="G75" s="53">
        <v>5</v>
      </c>
      <c r="H75" s="53">
        <v>5</v>
      </c>
      <c r="I75" s="53">
        <v>0</v>
      </c>
      <c r="J75" s="53">
        <v>0</v>
      </c>
      <c r="K75" s="53">
        <v>17</v>
      </c>
      <c r="L75" s="45">
        <v>469940</v>
      </c>
      <c r="M75" s="45">
        <v>240938</v>
      </c>
      <c r="N75" s="45">
        <v>229002</v>
      </c>
      <c r="O75" s="57">
        <v>1.4895518576839597</v>
      </c>
      <c r="P75" s="57" t="s">
        <v>297</v>
      </c>
      <c r="Q75" s="57">
        <v>1.0639656126313997</v>
      </c>
      <c r="R75" s="57">
        <v>1.0639656126313997</v>
      </c>
      <c r="S75" s="57" t="s">
        <v>297</v>
      </c>
      <c r="T75" s="57" t="s">
        <v>297</v>
      </c>
      <c r="U75" s="57">
        <v>3.6174830829467592</v>
      </c>
      <c r="V75" s="46"/>
      <c r="W75" s="46"/>
    </row>
    <row r="76" spans="1:23">
      <c r="A76" s="55" t="s">
        <v>1345</v>
      </c>
      <c r="B76" s="53" t="s">
        <v>219</v>
      </c>
      <c r="C76" s="53" t="s">
        <v>235</v>
      </c>
      <c r="D76" s="51" t="s">
        <v>154</v>
      </c>
      <c r="E76" s="53">
        <v>99</v>
      </c>
      <c r="F76" s="53">
        <v>56</v>
      </c>
      <c r="G76" s="53">
        <v>72</v>
      </c>
      <c r="H76" s="53">
        <v>62</v>
      </c>
      <c r="I76" s="53">
        <v>27</v>
      </c>
      <c r="J76" s="53">
        <v>12</v>
      </c>
      <c r="K76" s="53">
        <v>328</v>
      </c>
      <c r="L76" s="45">
        <v>469940</v>
      </c>
      <c r="M76" s="45">
        <v>240938</v>
      </c>
      <c r="N76" s="45">
        <v>229002</v>
      </c>
      <c r="O76" s="57">
        <v>21.066519130101714</v>
      </c>
      <c r="P76" s="57">
        <v>11.916414861471678</v>
      </c>
      <c r="Q76" s="57">
        <v>15.321104821892154</v>
      </c>
      <c r="R76" s="57">
        <v>13.193173596629356</v>
      </c>
      <c r="S76" s="57">
        <v>5.7454143082095586</v>
      </c>
      <c r="T76" s="57">
        <v>2.5535174703153594</v>
      </c>
      <c r="U76" s="57">
        <v>69.79614418861982</v>
      </c>
      <c r="V76" s="46"/>
      <c r="W76" s="46"/>
    </row>
    <row r="77" spans="1:23">
      <c r="A77" s="55" t="s">
        <v>1346</v>
      </c>
      <c r="B77" s="53" t="s">
        <v>219</v>
      </c>
      <c r="C77" s="53" t="s">
        <v>235</v>
      </c>
      <c r="D77" s="51" t="s">
        <v>98</v>
      </c>
      <c r="E77" s="53">
        <v>43</v>
      </c>
      <c r="F77" s="53">
        <v>51</v>
      </c>
      <c r="G77" s="53">
        <v>161</v>
      </c>
      <c r="H77" s="53">
        <v>184</v>
      </c>
      <c r="I77" s="53">
        <v>154</v>
      </c>
      <c r="J77" s="53">
        <v>131</v>
      </c>
      <c r="K77" s="53">
        <v>724</v>
      </c>
      <c r="L77" s="45">
        <v>469940</v>
      </c>
      <c r="M77" s="45">
        <v>240938</v>
      </c>
      <c r="N77" s="45">
        <v>229002</v>
      </c>
      <c r="O77" s="57">
        <v>9.150104268630038</v>
      </c>
      <c r="P77" s="57">
        <v>10.852449248840278</v>
      </c>
      <c r="Q77" s="57">
        <v>34.259692726731068</v>
      </c>
      <c r="R77" s="57">
        <v>39.153934544835515</v>
      </c>
      <c r="S77" s="57">
        <v>32.770140869047111</v>
      </c>
      <c r="T77" s="57">
        <v>27.875899050942675</v>
      </c>
      <c r="U77" s="57">
        <v>154.06222070902669</v>
      </c>
      <c r="V77" s="46"/>
      <c r="W77" s="46"/>
    </row>
    <row r="78" spans="1:23">
      <c r="A78" s="55" t="s">
        <v>1347</v>
      </c>
      <c r="B78" s="53" t="s">
        <v>219</v>
      </c>
      <c r="C78" s="53" t="s">
        <v>235</v>
      </c>
      <c r="D78" s="51" t="s">
        <v>301</v>
      </c>
      <c r="E78" s="53">
        <v>16</v>
      </c>
      <c r="F78" s="53">
        <v>9</v>
      </c>
      <c r="G78" s="53">
        <v>20</v>
      </c>
      <c r="H78" s="53">
        <v>13</v>
      </c>
      <c r="I78" s="53">
        <v>5</v>
      </c>
      <c r="J78" s="53">
        <v>0</v>
      </c>
      <c r="K78" s="53">
        <v>63</v>
      </c>
      <c r="L78" s="45">
        <v>469940</v>
      </c>
      <c r="M78" s="45">
        <v>240938</v>
      </c>
      <c r="N78" s="45">
        <v>229002</v>
      </c>
      <c r="O78" s="57">
        <v>3.4046899604204794</v>
      </c>
      <c r="P78" s="57">
        <v>1.9151381027365193</v>
      </c>
      <c r="Q78" s="57">
        <v>4.2558624505255986</v>
      </c>
      <c r="R78" s="57">
        <v>2.7663105928416396</v>
      </c>
      <c r="S78" s="57">
        <v>1.0639656126313997</v>
      </c>
      <c r="T78" s="57" t="s">
        <v>297</v>
      </c>
      <c r="U78" s="57">
        <v>13.405966719155638</v>
      </c>
      <c r="V78" s="46"/>
      <c r="W78" s="46"/>
    </row>
    <row r="79" spans="1:23">
      <c r="A79" s="55" t="s">
        <v>1348</v>
      </c>
      <c r="B79" s="53" t="s">
        <v>219</v>
      </c>
      <c r="C79" s="53" t="s">
        <v>235</v>
      </c>
      <c r="D79" s="51" t="s">
        <v>303</v>
      </c>
      <c r="E79" s="53">
        <v>39</v>
      </c>
      <c r="F79" s="53">
        <v>30</v>
      </c>
      <c r="G79" s="53">
        <v>78</v>
      </c>
      <c r="H79" s="53">
        <v>64</v>
      </c>
      <c r="I79" s="53">
        <v>51</v>
      </c>
      <c r="J79" s="53">
        <v>34</v>
      </c>
      <c r="K79" s="53">
        <v>296</v>
      </c>
      <c r="L79" s="45">
        <v>469940</v>
      </c>
      <c r="M79" s="45">
        <v>240938</v>
      </c>
      <c r="N79" s="45">
        <v>229002</v>
      </c>
      <c r="O79" s="57">
        <v>8.2989317785249188</v>
      </c>
      <c r="P79" s="57">
        <v>6.3837936757883984</v>
      </c>
      <c r="Q79" s="57">
        <v>16.597863557049838</v>
      </c>
      <c r="R79" s="57">
        <v>13.618759841681918</v>
      </c>
      <c r="S79" s="57">
        <v>10.852449248840278</v>
      </c>
      <c r="T79" s="57">
        <v>7.2349661658935185</v>
      </c>
      <c r="U79" s="57">
        <v>62.986764267778867</v>
      </c>
      <c r="V79" s="46"/>
      <c r="W79" s="46"/>
    </row>
    <row r="80" spans="1:23">
      <c r="A80" s="55" t="s">
        <v>1349</v>
      </c>
      <c r="B80" s="53" t="s">
        <v>219</v>
      </c>
      <c r="C80" s="53" t="s">
        <v>235</v>
      </c>
      <c r="D80" s="51" t="s">
        <v>127</v>
      </c>
      <c r="E80" s="53">
        <v>15</v>
      </c>
      <c r="F80" s="53">
        <v>5</v>
      </c>
      <c r="G80" s="53">
        <v>5</v>
      </c>
      <c r="H80" s="53">
        <v>7</v>
      </c>
      <c r="I80" s="53">
        <v>5</v>
      </c>
      <c r="J80" s="53">
        <v>0</v>
      </c>
      <c r="K80" s="53">
        <v>37</v>
      </c>
      <c r="L80" s="45">
        <v>469940</v>
      </c>
      <c r="M80" s="45">
        <v>240938</v>
      </c>
      <c r="N80" s="45">
        <v>229002</v>
      </c>
      <c r="O80" s="57">
        <v>3.1918968378941992</v>
      </c>
      <c r="P80" s="57">
        <v>1.0639656126313997</v>
      </c>
      <c r="Q80" s="57">
        <v>1.0639656126313997</v>
      </c>
      <c r="R80" s="57">
        <v>1.4895518576839597</v>
      </c>
      <c r="S80" s="57">
        <v>1.0639656126313997</v>
      </c>
      <c r="T80" s="57" t="s">
        <v>297</v>
      </c>
      <c r="U80" s="57">
        <v>7.8733455334723583</v>
      </c>
      <c r="V80" s="46"/>
      <c r="W80" s="46"/>
    </row>
    <row r="81" spans="1:23">
      <c r="A81" s="55" t="s">
        <v>1350</v>
      </c>
      <c r="B81" s="53" t="s">
        <v>219</v>
      </c>
      <c r="C81" s="53" t="s">
        <v>235</v>
      </c>
      <c r="D81" s="51" t="s">
        <v>131</v>
      </c>
      <c r="E81" s="53">
        <v>52</v>
      </c>
      <c r="F81" s="53">
        <v>23</v>
      </c>
      <c r="G81" s="53">
        <v>59</v>
      </c>
      <c r="H81" s="53">
        <v>80</v>
      </c>
      <c r="I81" s="53">
        <v>65</v>
      </c>
      <c r="J81" s="53">
        <v>55</v>
      </c>
      <c r="K81" s="53">
        <v>334</v>
      </c>
      <c r="L81" s="45">
        <v>469940</v>
      </c>
      <c r="M81" s="45">
        <v>240938</v>
      </c>
      <c r="N81" s="45">
        <v>229002</v>
      </c>
      <c r="O81" s="57">
        <v>21.582315782483459</v>
      </c>
      <c r="P81" s="57">
        <v>9.5460242884061461</v>
      </c>
      <c r="Q81" s="57">
        <v>24.487627522433161</v>
      </c>
      <c r="R81" s="57">
        <v>33.203562742282244</v>
      </c>
      <c r="S81" s="57">
        <v>26.977894728104324</v>
      </c>
      <c r="T81" s="57">
        <v>22.827449385319046</v>
      </c>
      <c r="U81" s="57">
        <v>138.62487444902837</v>
      </c>
      <c r="V81" s="46"/>
      <c r="W81" s="46"/>
    </row>
    <row r="82" spans="1:23">
      <c r="A82" s="55" t="s">
        <v>1351</v>
      </c>
      <c r="B82" s="53" t="s">
        <v>219</v>
      </c>
      <c r="C82" s="53" t="s">
        <v>235</v>
      </c>
      <c r="D82" s="51" t="s">
        <v>160</v>
      </c>
      <c r="E82" s="53">
        <v>13</v>
      </c>
      <c r="F82" s="53">
        <v>5</v>
      </c>
      <c r="G82" s="53">
        <v>0</v>
      </c>
      <c r="H82" s="53">
        <v>5</v>
      </c>
      <c r="I82" s="53">
        <v>0</v>
      </c>
      <c r="J82" s="53">
        <v>0</v>
      </c>
      <c r="K82" s="53">
        <v>23</v>
      </c>
      <c r="L82" s="45">
        <v>469940</v>
      </c>
      <c r="M82" s="45">
        <v>240938</v>
      </c>
      <c r="N82" s="45">
        <v>229002</v>
      </c>
      <c r="O82" s="57">
        <v>2.7663105928416396</v>
      </c>
      <c r="P82" s="57">
        <v>1.0639656126313997</v>
      </c>
      <c r="Q82" s="57" t="s">
        <v>297</v>
      </c>
      <c r="R82" s="57">
        <v>1.0639656126313997</v>
      </c>
      <c r="S82" s="57" t="s">
        <v>297</v>
      </c>
      <c r="T82" s="57" t="s">
        <v>297</v>
      </c>
      <c r="U82" s="57">
        <v>4.8942418181044394</v>
      </c>
      <c r="V82" s="46"/>
      <c r="W82" s="46"/>
    </row>
    <row r="83" spans="1:23">
      <c r="A83" s="55" t="s">
        <v>1352</v>
      </c>
      <c r="B83" s="53" t="s">
        <v>219</v>
      </c>
      <c r="C83" s="53" t="s">
        <v>235</v>
      </c>
      <c r="D83" s="51" t="s">
        <v>141</v>
      </c>
      <c r="E83" s="53">
        <v>6</v>
      </c>
      <c r="F83" s="53">
        <v>5</v>
      </c>
      <c r="G83" s="53">
        <v>7</v>
      </c>
      <c r="H83" s="53">
        <v>15</v>
      </c>
      <c r="I83" s="53">
        <v>10</v>
      </c>
      <c r="J83" s="53">
        <v>8</v>
      </c>
      <c r="K83" s="53">
        <v>51</v>
      </c>
      <c r="L83" s="45">
        <v>469940</v>
      </c>
      <c r="M83" s="45">
        <v>240938</v>
      </c>
      <c r="N83" s="45">
        <v>229002</v>
      </c>
      <c r="O83" s="57">
        <v>1.2767587351576797</v>
      </c>
      <c r="P83" s="57">
        <v>1.0639656126313997</v>
      </c>
      <c r="Q83" s="57">
        <v>1.4895518576839597</v>
      </c>
      <c r="R83" s="57">
        <v>3.1918968378941992</v>
      </c>
      <c r="S83" s="57">
        <v>2.1279312252627993</v>
      </c>
      <c r="T83" s="57">
        <v>1.7023449802102397</v>
      </c>
      <c r="U83" s="57">
        <v>10.852449248840278</v>
      </c>
      <c r="V83" s="46"/>
      <c r="W83" s="46"/>
    </row>
    <row r="84" spans="1:23">
      <c r="A84" s="55" t="s">
        <v>1353</v>
      </c>
      <c r="B84" s="53" t="s">
        <v>219</v>
      </c>
      <c r="C84" s="53" t="s">
        <v>238</v>
      </c>
      <c r="D84" s="51" t="s">
        <v>200</v>
      </c>
      <c r="E84" s="53">
        <v>0</v>
      </c>
      <c r="F84" s="53">
        <v>0</v>
      </c>
      <c r="G84" s="53">
        <v>0</v>
      </c>
      <c r="H84" s="53">
        <v>0</v>
      </c>
      <c r="I84" s="53">
        <v>0</v>
      </c>
      <c r="J84" s="53">
        <v>5</v>
      </c>
      <c r="K84" s="53">
        <v>5</v>
      </c>
      <c r="L84" s="45">
        <v>51330</v>
      </c>
      <c r="M84" s="45">
        <v>26289</v>
      </c>
      <c r="N84" s="45">
        <v>25041</v>
      </c>
      <c r="O84" s="57" t="s">
        <v>297</v>
      </c>
      <c r="P84" s="57" t="s">
        <v>297</v>
      </c>
      <c r="Q84" s="57" t="s">
        <v>297</v>
      </c>
      <c r="R84" s="57" t="s">
        <v>297</v>
      </c>
      <c r="S84" s="57" t="s">
        <v>297</v>
      </c>
      <c r="T84" s="57">
        <v>9.7408922657315404</v>
      </c>
      <c r="U84" s="57">
        <v>9.7408922657315404</v>
      </c>
    </row>
    <row r="85" spans="1:23">
      <c r="A85" s="55" t="s">
        <v>1354</v>
      </c>
      <c r="B85" s="53" t="s">
        <v>219</v>
      </c>
      <c r="C85" s="53" t="s">
        <v>238</v>
      </c>
      <c r="D85" s="51" t="s">
        <v>53</v>
      </c>
      <c r="E85" s="53">
        <v>64</v>
      </c>
      <c r="F85" s="53">
        <v>21</v>
      </c>
      <c r="G85" s="53">
        <v>88</v>
      </c>
      <c r="H85" s="53">
        <v>122</v>
      </c>
      <c r="I85" s="53">
        <v>64</v>
      </c>
      <c r="J85" s="53">
        <v>64</v>
      </c>
      <c r="K85" s="53">
        <v>423</v>
      </c>
      <c r="L85" s="45">
        <v>51330</v>
      </c>
      <c r="M85" s="45">
        <v>26289</v>
      </c>
      <c r="N85" s="45">
        <v>25041</v>
      </c>
      <c r="O85" s="57">
        <v>243.44782989082887</v>
      </c>
      <c r="P85" s="57">
        <v>79.881319182928223</v>
      </c>
      <c r="Q85" s="57">
        <v>334.7407660998897</v>
      </c>
      <c r="R85" s="57">
        <v>464.07242572939253</v>
      </c>
      <c r="S85" s="57">
        <v>243.44782989082887</v>
      </c>
      <c r="T85" s="57">
        <v>243.44782989082887</v>
      </c>
      <c r="U85" s="57">
        <v>1609.038000684697</v>
      </c>
    </row>
    <row r="86" spans="1:23">
      <c r="A86" s="55" t="s">
        <v>1355</v>
      </c>
      <c r="B86" s="53" t="s">
        <v>219</v>
      </c>
      <c r="C86" s="53" t="s">
        <v>238</v>
      </c>
      <c r="D86" s="51" t="s">
        <v>68</v>
      </c>
      <c r="E86" s="53">
        <v>5</v>
      </c>
      <c r="F86" s="53">
        <v>0</v>
      </c>
      <c r="G86" s="53">
        <v>7</v>
      </c>
      <c r="H86" s="53">
        <v>9</v>
      </c>
      <c r="I86" s="53">
        <v>13</v>
      </c>
      <c r="J86" s="53">
        <v>16</v>
      </c>
      <c r="K86" s="53">
        <v>50</v>
      </c>
      <c r="L86" s="45">
        <v>51330</v>
      </c>
      <c r="M86" s="45">
        <v>26289</v>
      </c>
      <c r="N86" s="45">
        <v>25041</v>
      </c>
      <c r="O86" s="57">
        <v>19.019361710221006</v>
      </c>
      <c r="P86" s="57" t="s">
        <v>297</v>
      </c>
      <c r="Q86" s="57">
        <v>26.627106394309408</v>
      </c>
      <c r="R86" s="57">
        <v>34.23485107839781</v>
      </c>
      <c r="S86" s="57">
        <v>49.450340446574614</v>
      </c>
      <c r="T86" s="57">
        <v>60.861957472707218</v>
      </c>
      <c r="U86" s="57">
        <v>190.19361710221006</v>
      </c>
    </row>
    <row r="87" spans="1:23">
      <c r="A87" s="55" t="s">
        <v>1356</v>
      </c>
      <c r="B87" s="53" t="s">
        <v>219</v>
      </c>
      <c r="C87" s="53" t="s">
        <v>238</v>
      </c>
      <c r="D87" s="51" t="s">
        <v>292</v>
      </c>
      <c r="E87" s="53">
        <v>0</v>
      </c>
      <c r="F87" s="53">
        <v>0</v>
      </c>
      <c r="G87" s="53">
        <v>5</v>
      </c>
      <c r="H87" s="53">
        <v>5</v>
      </c>
      <c r="I87" s="53">
        <v>0</v>
      </c>
      <c r="J87" s="53">
        <v>5</v>
      </c>
      <c r="K87" s="53">
        <v>15</v>
      </c>
      <c r="L87" s="45">
        <v>51330</v>
      </c>
      <c r="M87" s="45">
        <v>26289</v>
      </c>
      <c r="N87" s="45">
        <v>25041</v>
      </c>
      <c r="O87" s="57" t="s">
        <v>297</v>
      </c>
      <c r="P87" s="57" t="s">
        <v>297</v>
      </c>
      <c r="Q87" s="57">
        <v>9.7408922657315404</v>
      </c>
      <c r="R87" s="57">
        <v>9.7408922657315404</v>
      </c>
      <c r="S87" s="57" t="s">
        <v>297</v>
      </c>
      <c r="T87" s="57">
        <v>9.7408922657315404</v>
      </c>
      <c r="U87" s="57">
        <v>29.22267679719462</v>
      </c>
    </row>
    <row r="88" spans="1:23">
      <c r="A88" s="55" t="s">
        <v>1357</v>
      </c>
      <c r="B88" s="53" t="s">
        <v>219</v>
      </c>
      <c r="C88" s="53" t="s">
        <v>238</v>
      </c>
      <c r="D88" s="51" t="s">
        <v>201</v>
      </c>
      <c r="E88" s="53">
        <v>5</v>
      </c>
      <c r="F88" s="53">
        <v>0</v>
      </c>
      <c r="G88" s="53">
        <v>6</v>
      </c>
      <c r="H88" s="53">
        <v>5</v>
      </c>
      <c r="I88" s="53">
        <v>0</v>
      </c>
      <c r="J88" s="53">
        <v>5</v>
      </c>
      <c r="K88" s="53">
        <v>21</v>
      </c>
      <c r="L88" s="45">
        <v>51330</v>
      </c>
      <c r="M88" s="45">
        <v>26289</v>
      </c>
      <c r="N88" s="45">
        <v>25041</v>
      </c>
      <c r="O88" s="57">
        <v>9.7408922657315404</v>
      </c>
      <c r="P88" s="57" t="s">
        <v>297</v>
      </c>
      <c r="Q88" s="57">
        <v>11.689070718877851</v>
      </c>
      <c r="R88" s="57">
        <v>9.7408922657315404</v>
      </c>
      <c r="S88" s="57" t="s">
        <v>297</v>
      </c>
      <c r="T88" s="57">
        <v>9.7408922657315404</v>
      </c>
      <c r="U88" s="57">
        <v>40.911747516072467</v>
      </c>
    </row>
    <row r="89" spans="1:23">
      <c r="A89" s="55" t="s">
        <v>1358</v>
      </c>
      <c r="B89" s="53" t="s">
        <v>219</v>
      </c>
      <c r="C89" s="53" t="s">
        <v>238</v>
      </c>
      <c r="D89" s="51" t="s">
        <v>150</v>
      </c>
      <c r="E89" s="53">
        <v>0</v>
      </c>
      <c r="F89" s="53">
        <v>0</v>
      </c>
      <c r="G89" s="53">
        <v>0</v>
      </c>
      <c r="H89" s="53">
        <v>0</v>
      </c>
      <c r="I89" s="53">
        <v>0</v>
      </c>
      <c r="J89" s="53">
        <v>0</v>
      </c>
      <c r="K89" s="53">
        <v>0</v>
      </c>
      <c r="L89" s="45">
        <v>51330</v>
      </c>
      <c r="M89" s="45">
        <v>26289</v>
      </c>
      <c r="N89" s="45">
        <v>25041</v>
      </c>
      <c r="O89" s="57" t="s">
        <v>297</v>
      </c>
      <c r="P89" s="57" t="s">
        <v>297</v>
      </c>
      <c r="Q89" s="57" t="s">
        <v>297</v>
      </c>
      <c r="R89" s="57" t="s">
        <v>297</v>
      </c>
      <c r="S89" s="57" t="s">
        <v>297</v>
      </c>
      <c r="T89" s="57" t="s">
        <v>297</v>
      </c>
      <c r="U89" s="57" t="s">
        <v>297</v>
      </c>
    </row>
    <row r="90" spans="1:23">
      <c r="A90" s="55" t="s">
        <v>1359</v>
      </c>
      <c r="B90" s="53" t="s">
        <v>219</v>
      </c>
      <c r="C90" s="53" t="s">
        <v>238</v>
      </c>
      <c r="D90" s="51" t="s">
        <v>94</v>
      </c>
      <c r="E90" s="53">
        <v>0</v>
      </c>
      <c r="F90" s="53">
        <v>0</v>
      </c>
      <c r="G90" s="53">
        <v>0</v>
      </c>
      <c r="H90" s="53">
        <v>5</v>
      </c>
      <c r="I90" s="53">
        <v>0</v>
      </c>
      <c r="J90" s="53">
        <v>0</v>
      </c>
      <c r="K90" s="53">
        <v>5</v>
      </c>
      <c r="L90" s="45">
        <v>51330</v>
      </c>
      <c r="M90" s="45">
        <v>26289</v>
      </c>
      <c r="N90" s="45">
        <v>25041</v>
      </c>
      <c r="O90" s="57" t="s">
        <v>297</v>
      </c>
      <c r="P90" s="57" t="s">
        <v>297</v>
      </c>
      <c r="Q90" s="57" t="s">
        <v>297</v>
      </c>
      <c r="R90" s="57">
        <v>9.7408922657315404</v>
      </c>
      <c r="S90" s="57" t="s">
        <v>297</v>
      </c>
      <c r="T90" s="57" t="s">
        <v>297</v>
      </c>
      <c r="U90" s="57">
        <v>9.7408922657315404</v>
      </c>
    </row>
    <row r="91" spans="1:23">
      <c r="A91" s="55" t="s">
        <v>1360</v>
      </c>
      <c r="B91" s="53" t="s">
        <v>219</v>
      </c>
      <c r="C91" s="53" t="s">
        <v>238</v>
      </c>
      <c r="D91" s="51" t="s">
        <v>154</v>
      </c>
      <c r="E91" s="53">
        <v>11</v>
      </c>
      <c r="F91" s="53">
        <v>0</v>
      </c>
      <c r="G91" s="53">
        <v>8</v>
      </c>
      <c r="H91" s="53">
        <v>5</v>
      </c>
      <c r="I91" s="53">
        <v>0</v>
      </c>
      <c r="J91" s="53">
        <v>0</v>
      </c>
      <c r="K91" s="53">
        <v>24</v>
      </c>
      <c r="L91" s="45">
        <v>51330</v>
      </c>
      <c r="M91" s="45">
        <v>26289</v>
      </c>
      <c r="N91" s="45">
        <v>25041</v>
      </c>
      <c r="O91" s="57">
        <v>21.429962984609389</v>
      </c>
      <c r="P91" s="57" t="s">
        <v>297</v>
      </c>
      <c r="Q91" s="57">
        <v>15.585427625170464</v>
      </c>
      <c r="R91" s="57">
        <v>9.7408922657315404</v>
      </c>
      <c r="S91" s="57" t="s">
        <v>297</v>
      </c>
      <c r="T91" s="57" t="s">
        <v>297</v>
      </c>
      <c r="U91" s="57">
        <v>46.756282875511403</v>
      </c>
    </row>
    <row r="92" spans="1:23">
      <c r="A92" s="55" t="s">
        <v>1361</v>
      </c>
      <c r="B92" s="53" t="s">
        <v>219</v>
      </c>
      <c r="C92" s="53" t="s">
        <v>238</v>
      </c>
      <c r="D92" s="51" t="s">
        <v>98</v>
      </c>
      <c r="E92" s="53">
        <v>5</v>
      </c>
      <c r="F92" s="53">
        <v>0</v>
      </c>
      <c r="G92" s="53">
        <v>12</v>
      </c>
      <c r="H92" s="53">
        <v>14</v>
      </c>
      <c r="I92" s="53">
        <v>11</v>
      </c>
      <c r="J92" s="53">
        <v>6</v>
      </c>
      <c r="K92" s="53">
        <v>48</v>
      </c>
      <c r="L92" s="45">
        <v>51330</v>
      </c>
      <c r="M92" s="45">
        <v>26289</v>
      </c>
      <c r="N92" s="45">
        <v>25041</v>
      </c>
      <c r="O92" s="57">
        <v>9.7408922657315404</v>
      </c>
      <c r="P92" s="57" t="s">
        <v>297</v>
      </c>
      <c r="Q92" s="57">
        <v>23.378141437755701</v>
      </c>
      <c r="R92" s="57">
        <v>27.274498344048315</v>
      </c>
      <c r="S92" s="57">
        <v>21.429962984609389</v>
      </c>
      <c r="T92" s="57">
        <v>11.689070718877851</v>
      </c>
      <c r="U92" s="57">
        <v>93.512565751022805</v>
      </c>
    </row>
    <row r="93" spans="1:23">
      <c r="A93" s="55" t="s">
        <v>1362</v>
      </c>
      <c r="B93" s="53" t="s">
        <v>219</v>
      </c>
      <c r="C93" s="53" t="s">
        <v>238</v>
      </c>
      <c r="D93" s="51" t="s">
        <v>301</v>
      </c>
      <c r="E93" s="53">
        <v>0</v>
      </c>
      <c r="F93" s="53">
        <v>0</v>
      </c>
      <c r="G93" s="53">
        <v>0</v>
      </c>
      <c r="H93" s="53">
        <v>0</v>
      </c>
      <c r="I93" s="53">
        <v>0</v>
      </c>
      <c r="J93" s="53">
        <v>0</v>
      </c>
      <c r="K93" s="53">
        <v>0</v>
      </c>
      <c r="L93" s="45">
        <v>51330</v>
      </c>
      <c r="M93" s="45">
        <v>26289</v>
      </c>
      <c r="N93" s="45">
        <v>25041</v>
      </c>
      <c r="O93" s="57" t="s">
        <v>297</v>
      </c>
      <c r="P93" s="57" t="s">
        <v>297</v>
      </c>
      <c r="Q93" s="57" t="s">
        <v>297</v>
      </c>
      <c r="R93" s="57" t="s">
        <v>297</v>
      </c>
      <c r="S93" s="57" t="s">
        <v>297</v>
      </c>
      <c r="T93" s="57" t="s">
        <v>297</v>
      </c>
      <c r="U93" s="57" t="s">
        <v>297</v>
      </c>
    </row>
    <row r="94" spans="1:23">
      <c r="A94" s="55" t="s">
        <v>1363</v>
      </c>
      <c r="B94" s="53" t="s">
        <v>219</v>
      </c>
      <c r="C94" s="53" t="s">
        <v>238</v>
      </c>
      <c r="D94" s="51" t="s">
        <v>303</v>
      </c>
      <c r="E94" s="53">
        <v>0</v>
      </c>
      <c r="F94" s="53">
        <v>0</v>
      </c>
      <c r="G94" s="53">
        <v>9</v>
      </c>
      <c r="H94" s="53">
        <v>7</v>
      </c>
      <c r="I94" s="53">
        <v>6</v>
      </c>
      <c r="J94" s="53">
        <v>5</v>
      </c>
      <c r="K94" s="53">
        <v>27</v>
      </c>
      <c r="L94" s="45">
        <v>51330</v>
      </c>
      <c r="M94" s="45">
        <v>26289</v>
      </c>
      <c r="N94" s="45">
        <v>25041</v>
      </c>
      <c r="O94" s="57" t="s">
        <v>297</v>
      </c>
      <c r="P94" s="57" t="s">
        <v>297</v>
      </c>
      <c r="Q94" s="57">
        <v>17.533606078316772</v>
      </c>
      <c r="R94" s="57">
        <v>13.637249172024157</v>
      </c>
      <c r="S94" s="57">
        <v>11.689070718877851</v>
      </c>
      <c r="T94" s="57">
        <v>9.7408922657315404</v>
      </c>
      <c r="U94" s="57">
        <v>52.600818234950324</v>
      </c>
    </row>
    <row r="95" spans="1:23">
      <c r="A95" s="55" t="s">
        <v>1364</v>
      </c>
      <c r="B95" s="53" t="s">
        <v>219</v>
      </c>
      <c r="C95" s="53" t="s">
        <v>238</v>
      </c>
      <c r="D95" s="51" t="s">
        <v>127</v>
      </c>
      <c r="E95" s="53">
        <v>5</v>
      </c>
      <c r="F95" s="53">
        <v>0</v>
      </c>
      <c r="G95" s="53">
        <v>0</v>
      </c>
      <c r="H95" s="53">
        <v>0</v>
      </c>
      <c r="I95" s="53">
        <v>0</v>
      </c>
      <c r="J95" s="53">
        <v>0</v>
      </c>
      <c r="K95" s="53">
        <v>5</v>
      </c>
      <c r="L95" s="45">
        <v>51330</v>
      </c>
      <c r="M95" s="45">
        <v>26289</v>
      </c>
      <c r="N95" s="45">
        <v>25041</v>
      </c>
      <c r="O95" s="57">
        <v>9.7408922657315404</v>
      </c>
      <c r="P95" s="57" t="s">
        <v>297</v>
      </c>
      <c r="Q95" s="57" t="s">
        <v>297</v>
      </c>
      <c r="R95" s="57" t="s">
        <v>297</v>
      </c>
      <c r="S95" s="57" t="s">
        <v>297</v>
      </c>
      <c r="T95" s="57" t="s">
        <v>297</v>
      </c>
      <c r="U95" s="57">
        <v>9.7408922657315404</v>
      </c>
    </row>
    <row r="96" spans="1:23">
      <c r="A96" s="55" t="s">
        <v>1365</v>
      </c>
      <c r="B96" s="53" t="s">
        <v>219</v>
      </c>
      <c r="C96" s="53" t="s">
        <v>238</v>
      </c>
      <c r="D96" s="51" t="s">
        <v>131</v>
      </c>
      <c r="E96" s="53">
        <v>5</v>
      </c>
      <c r="F96" s="53">
        <v>0</v>
      </c>
      <c r="G96" s="53">
        <v>7</v>
      </c>
      <c r="H96" s="53">
        <v>9</v>
      </c>
      <c r="I96" s="53">
        <v>7</v>
      </c>
      <c r="J96" s="53">
        <v>5</v>
      </c>
      <c r="K96" s="53">
        <v>33</v>
      </c>
      <c r="L96" s="45">
        <v>51330</v>
      </c>
      <c r="M96" s="45">
        <v>26289</v>
      </c>
      <c r="N96" s="45">
        <v>25041</v>
      </c>
      <c r="O96" s="57">
        <v>19.019361710221006</v>
      </c>
      <c r="P96" s="57" t="s">
        <v>297</v>
      </c>
      <c r="Q96" s="57">
        <v>26.627106394309408</v>
      </c>
      <c r="R96" s="57">
        <v>34.23485107839781</v>
      </c>
      <c r="S96" s="57">
        <v>26.627106394309408</v>
      </c>
      <c r="T96" s="57">
        <v>19.019361710221006</v>
      </c>
      <c r="U96" s="57">
        <v>125.52778728745864</v>
      </c>
    </row>
    <row r="97" spans="1:21">
      <c r="A97" s="55" t="s">
        <v>1366</v>
      </c>
      <c r="B97" s="53" t="s">
        <v>219</v>
      </c>
      <c r="C97" s="53" t="s">
        <v>238</v>
      </c>
      <c r="D97" s="51" t="s">
        <v>141</v>
      </c>
      <c r="E97" s="53">
        <v>0</v>
      </c>
      <c r="F97" s="53">
        <v>0</v>
      </c>
      <c r="G97" s="53">
        <v>0</v>
      </c>
      <c r="H97" s="53">
        <v>5</v>
      </c>
      <c r="I97" s="53">
        <v>0</v>
      </c>
      <c r="J97" s="53">
        <v>0</v>
      </c>
      <c r="K97" s="53">
        <v>5</v>
      </c>
      <c r="L97" s="45">
        <v>51330</v>
      </c>
      <c r="M97" s="45">
        <v>26289</v>
      </c>
      <c r="N97" s="45">
        <v>25041</v>
      </c>
      <c r="O97" s="57" t="s">
        <v>297</v>
      </c>
      <c r="P97" s="57" t="s">
        <v>297</v>
      </c>
      <c r="Q97" s="57" t="s">
        <v>297</v>
      </c>
      <c r="R97" s="57">
        <v>9.7408922657315404</v>
      </c>
      <c r="S97" s="57" t="s">
        <v>297</v>
      </c>
      <c r="T97" s="57" t="s">
        <v>297</v>
      </c>
      <c r="U97" s="57">
        <v>9.7408922657315404</v>
      </c>
    </row>
    <row r="98" spans="1:21">
      <c r="A98" s="55" t="s">
        <v>1367</v>
      </c>
      <c r="B98" s="53" t="s">
        <v>219</v>
      </c>
      <c r="C98" s="53" t="s">
        <v>241</v>
      </c>
      <c r="D98" s="51" t="s">
        <v>200</v>
      </c>
      <c r="E98" s="53">
        <v>0</v>
      </c>
      <c r="F98" s="53">
        <v>0</v>
      </c>
      <c r="G98" s="53">
        <v>0</v>
      </c>
      <c r="H98" s="53">
        <v>0</v>
      </c>
      <c r="I98" s="53">
        <v>0</v>
      </c>
      <c r="J98" s="53">
        <v>0</v>
      </c>
      <c r="K98" s="53">
        <v>0</v>
      </c>
      <c r="L98" s="45">
        <v>27600</v>
      </c>
      <c r="M98" s="45">
        <v>13994</v>
      </c>
      <c r="N98" s="45">
        <v>13606</v>
      </c>
      <c r="O98" s="57" t="s">
        <v>297</v>
      </c>
      <c r="P98" s="57" t="s">
        <v>297</v>
      </c>
      <c r="Q98" s="57" t="s">
        <v>297</v>
      </c>
      <c r="R98" s="57" t="s">
        <v>297</v>
      </c>
      <c r="S98" s="57" t="s">
        <v>297</v>
      </c>
      <c r="T98" s="57" t="s">
        <v>297</v>
      </c>
      <c r="U98" s="57" t="s">
        <v>297</v>
      </c>
    </row>
    <row r="99" spans="1:21">
      <c r="A99" s="55" t="s">
        <v>1368</v>
      </c>
      <c r="B99" s="53" t="s">
        <v>219</v>
      </c>
      <c r="C99" s="53" t="s">
        <v>241</v>
      </c>
      <c r="D99" s="51" t="s">
        <v>53</v>
      </c>
      <c r="E99" s="53">
        <v>18</v>
      </c>
      <c r="F99" s="53">
        <v>9</v>
      </c>
      <c r="G99" s="53">
        <v>63</v>
      </c>
      <c r="H99" s="53">
        <v>58</v>
      </c>
      <c r="I99" s="53">
        <v>45</v>
      </c>
      <c r="J99" s="53">
        <v>38</v>
      </c>
      <c r="K99" s="53">
        <v>231</v>
      </c>
      <c r="L99" s="45">
        <v>27600</v>
      </c>
      <c r="M99" s="45">
        <v>13994</v>
      </c>
      <c r="N99" s="45">
        <v>13606</v>
      </c>
      <c r="O99" s="57">
        <v>128.62655423753037</v>
      </c>
      <c r="P99" s="57">
        <v>64.313277118765185</v>
      </c>
      <c r="Q99" s="57">
        <v>450.19293983135628</v>
      </c>
      <c r="R99" s="57">
        <v>414.46334143204234</v>
      </c>
      <c r="S99" s="57">
        <v>321.56638559382594</v>
      </c>
      <c r="T99" s="57">
        <v>271.54494783478634</v>
      </c>
      <c r="U99" s="57">
        <v>1650.7074460483066</v>
      </c>
    </row>
    <row r="100" spans="1:21">
      <c r="A100" s="55" t="s">
        <v>1369</v>
      </c>
      <c r="B100" s="53" t="s">
        <v>219</v>
      </c>
      <c r="C100" s="53" t="s">
        <v>241</v>
      </c>
      <c r="D100" s="51" t="s">
        <v>68</v>
      </c>
      <c r="E100" s="53">
        <v>0</v>
      </c>
      <c r="F100" s="53">
        <v>0</v>
      </c>
      <c r="G100" s="53">
        <v>5</v>
      </c>
      <c r="H100" s="53">
        <v>5</v>
      </c>
      <c r="I100" s="53">
        <v>0</v>
      </c>
      <c r="J100" s="53">
        <v>5</v>
      </c>
      <c r="K100" s="53">
        <v>15</v>
      </c>
      <c r="L100" s="45">
        <v>27600</v>
      </c>
      <c r="M100" s="45">
        <v>13994</v>
      </c>
      <c r="N100" s="45">
        <v>13606</v>
      </c>
      <c r="O100" s="57" t="s">
        <v>297</v>
      </c>
      <c r="P100" s="57" t="s">
        <v>297</v>
      </c>
      <c r="Q100" s="57">
        <v>35.729598399313993</v>
      </c>
      <c r="R100" s="57">
        <v>35.729598399313993</v>
      </c>
      <c r="S100" s="57" t="s">
        <v>297</v>
      </c>
      <c r="T100" s="57">
        <v>35.729598399313993</v>
      </c>
      <c r="U100" s="57">
        <v>107.18879519794197</v>
      </c>
    </row>
    <row r="101" spans="1:21">
      <c r="A101" s="55" t="s">
        <v>1370</v>
      </c>
      <c r="B101" s="53" t="s">
        <v>219</v>
      </c>
      <c r="C101" s="53" t="s">
        <v>241</v>
      </c>
      <c r="D101" s="51" t="s">
        <v>292</v>
      </c>
      <c r="E101" s="53">
        <v>0</v>
      </c>
      <c r="F101" s="53">
        <v>0</v>
      </c>
      <c r="G101" s="53">
        <v>0</v>
      </c>
      <c r="H101" s="53">
        <v>0</v>
      </c>
      <c r="I101" s="53">
        <v>0</v>
      </c>
      <c r="J101" s="53">
        <v>0</v>
      </c>
      <c r="K101" s="53">
        <v>0</v>
      </c>
      <c r="L101" s="45">
        <v>27600</v>
      </c>
      <c r="M101" s="45">
        <v>13994</v>
      </c>
      <c r="N101" s="45">
        <v>13606</v>
      </c>
      <c r="O101" s="57" t="s">
        <v>297</v>
      </c>
      <c r="P101" s="57" t="s">
        <v>297</v>
      </c>
      <c r="Q101" s="57" t="s">
        <v>297</v>
      </c>
      <c r="R101" s="57" t="s">
        <v>297</v>
      </c>
      <c r="S101" s="57" t="s">
        <v>297</v>
      </c>
      <c r="T101" s="57" t="s">
        <v>297</v>
      </c>
      <c r="U101" s="57" t="s">
        <v>297</v>
      </c>
    </row>
    <row r="102" spans="1:21">
      <c r="A102" s="55" t="s">
        <v>1371</v>
      </c>
      <c r="B102" s="53" t="s">
        <v>219</v>
      </c>
      <c r="C102" s="53" t="s">
        <v>241</v>
      </c>
      <c r="D102" s="51" t="s">
        <v>201</v>
      </c>
      <c r="E102" s="53">
        <v>5</v>
      </c>
      <c r="F102" s="53">
        <v>5</v>
      </c>
      <c r="G102" s="53">
        <v>5</v>
      </c>
      <c r="H102" s="53">
        <v>5</v>
      </c>
      <c r="I102" s="53">
        <v>0</v>
      </c>
      <c r="J102" s="53">
        <v>5</v>
      </c>
      <c r="K102" s="53">
        <v>25</v>
      </c>
      <c r="L102" s="45">
        <v>27600</v>
      </c>
      <c r="M102" s="45">
        <v>13994</v>
      </c>
      <c r="N102" s="45">
        <v>13606</v>
      </c>
      <c r="O102" s="57">
        <v>18.115942028985508</v>
      </c>
      <c r="P102" s="57">
        <v>18.115942028985508</v>
      </c>
      <c r="Q102" s="57">
        <v>18.115942028985508</v>
      </c>
      <c r="R102" s="57">
        <v>18.115942028985508</v>
      </c>
      <c r="S102" s="57" t="s">
        <v>297</v>
      </c>
      <c r="T102" s="57">
        <v>18.115942028985508</v>
      </c>
      <c r="U102" s="57">
        <v>90.579710144927532</v>
      </c>
    </row>
    <row r="103" spans="1:21">
      <c r="A103" s="55" t="s">
        <v>1372</v>
      </c>
      <c r="B103" s="53" t="s">
        <v>219</v>
      </c>
      <c r="C103" s="53" t="s">
        <v>241</v>
      </c>
      <c r="D103" s="51" t="s">
        <v>150</v>
      </c>
      <c r="E103" s="53">
        <v>0</v>
      </c>
      <c r="F103" s="53">
        <v>0</v>
      </c>
      <c r="G103" s="53">
        <v>0</v>
      </c>
      <c r="H103" s="53">
        <v>0</v>
      </c>
      <c r="I103" s="53">
        <v>0</v>
      </c>
      <c r="J103" s="53">
        <v>0</v>
      </c>
      <c r="K103" s="53">
        <v>0</v>
      </c>
      <c r="L103" s="45">
        <v>27600</v>
      </c>
      <c r="M103" s="45">
        <v>13994</v>
      </c>
      <c r="N103" s="45">
        <v>13606</v>
      </c>
      <c r="O103" s="57" t="s">
        <v>297</v>
      </c>
      <c r="P103" s="57" t="s">
        <v>297</v>
      </c>
      <c r="Q103" s="57" t="s">
        <v>297</v>
      </c>
      <c r="R103" s="57" t="s">
        <v>297</v>
      </c>
      <c r="S103" s="57" t="s">
        <v>297</v>
      </c>
      <c r="T103" s="57" t="s">
        <v>297</v>
      </c>
      <c r="U103" s="57" t="s">
        <v>297</v>
      </c>
    </row>
    <row r="104" spans="1:21">
      <c r="A104" s="55" t="s">
        <v>1373</v>
      </c>
      <c r="B104" s="53" t="s">
        <v>219</v>
      </c>
      <c r="C104" s="53" t="s">
        <v>241</v>
      </c>
      <c r="D104" s="51" t="s">
        <v>94</v>
      </c>
      <c r="E104" s="53">
        <v>0</v>
      </c>
      <c r="F104" s="53">
        <v>0</v>
      </c>
      <c r="G104" s="53">
        <v>0</v>
      </c>
      <c r="H104" s="53">
        <v>0</v>
      </c>
      <c r="I104" s="53">
        <v>0</v>
      </c>
      <c r="J104" s="53">
        <v>0</v>
      </c>
      <c r="K104" s="53">
        <v>0</v>
      </c>
      <c r="L104" s="45">
        <v>27600</v>
      </c>
      <c r="M104" s="45">
        <v>13994</v>
      </c>
      <c r="N104" s="45">
        <v>13606</v>
      </c>
      <c r="O104" s="57" t="s">
        <v>297</v>
      </c>
      <c r="P104" s="57" t="s">
        <v>297</v>
      </c>
      <c r="Q104" s="57" t="s">
        <v>297</v>
      </c>
      <c r="R104" s="57" t="s">
        <v>297</v>
      </c>
      <c r="S104" s="57" t="s">
        <v>297</v>
      </c>
      <c r="T104" s="57" t="s">
        <v>297</v>
      </c>
      <c r="U104" s="57" t="s">
        <v>297</v>
      </c>
    </row>
    <row r="105" spans="1:21">
      <c r="A105" s="55" t="s">
        <v>1374</v>
      </c>
      <c r="B105" s="53" t="s">
        <v>219</v>
      </c>
      <c r="C105" s="53" t="s">
        <v>241</v>
      </c>
      <c r="D105" s="51" t="s">
        <v>153</v>
      </c>
      <c r="E105" s="53">
        <v>0</v>
      </c>
      <c r="F105" s="53">
        <v>0</v>
      </c>
      <c r="G105" s="53">
        <v>0</v>
      </c>
      <c r="H105" s="53">
        <v>0</v>
      </c>
      <c r="I105" s="53">
        <v>0</v>
      </c>
      <c r="J105" s="53">
        <v>0</v>
      </c>
      <c r="K105" s="53">
        <v>0</v>
      </c>
      <c r="L105" s="45">
        <v>27600</v>
      </c>
      <c r="M105" s="45">
        <v>13994</v>
      </c>
      <c r="N105" s="45">
        <v>13606</v>
      </c>
      <c r="O105" s="57" t="s">
        <v>297</v>
      </c>
      <c r="P105" s="57" t="s">
        <v>297</v>
      </c>
      <c r="Q105" s="57" t="s">
        <v>297</v>
      </c>
      <c r="R105" s="57" t="s">
        <v>297</v>
      </c>
      <c r="S105" s="57" t="s">
        <v>297</v>
      </c>
      <c r="T105" s="57" t="s">
        <v>297</v>
      </c>
      <c r="U105" s="57" t="s">
        <v>297</v>
      </c>
    </row>
    <row r="106" spans="1:21">
      <c r="A106" s="55" t="s">
        <v>1375</v>
      </c>
      <c r="B106" s="53" t="s">
        <v>219</v>
      </c>
      <c r="C106" s="53" t="s">
        <v>241</v>
      </c>
      <c r="D106" s="51" t="s">
        <v>154</v>
      </c>
      <c r="E106" s="53">
        <v>7</v>
      </c>
      <c r="F106" s="53">
        <v>0</v>
      </c>
      <c r="G106" s="53">
        <v>5</v>
      </c>
      <c r="H106" s="53">
        <v>0</v>
      </c>
      <c r="I106" s="53">
        <v>5</v>
      </c>
      <c r="J106" s="53">
        <v>0</v>
      </c>
      <c r="K106" s="53">
        <v>17</v>
      </c>
      <c r="L106" s="45">
        <v>27600</v>
      </c>
      <c r="M106" s="45">
        <v>13994</v>
      </c>
      <c r="N106" s="45">
        <v>13606</v>
      </c>
      <c r="O106" s="57">
        <v>25.362318840579711</v>
      </c>
      <c r="P106" s="57" t="s">
        <v>297</v>
      </c>
      <c r="Q106" s="57">
        <v>18.115942028985508</v>
      </c>
      <c r="R106" s="57" t="s">
        <v>297</v>
      </c>
      <c r="S106" s="57">
        <v>18.115942028985508</v>
      </c>
      <c r="T106" s="57" t="s">
        <v>297</v>
      </c>
      <c r="U106" s="57">
        <v>61.594202898550719</v>
      </c>
    </row>
    <row r="107" spans="1:21">
      <c r="A107" s="55" t="s">
        <v>1376</v>
      </c>
      <c r="B107" s="53" t="s">
        <v>219</v>
      </c>
      <c r="C107" s="53" t="s">
        <v>241</v>
      </c>
      <c r="D107" s="51" t="s">
        <v>98</v>
      </c>
      <c r="E107" s="53">
        <v>0</v>
      </c>
      <c r="F107" s="53">
        <v>0</v>
      </c>
      <c r="G107" s="53">
        <v>5</v>
      </c>
      <c r="H107" s="53">
        <v>10</v>
      </c>
      <c r="I107" s="53">
        <v>0</v>
      </c>
      <c r="J107" s="53">
        <v>6</v>
      </c>
      <c r="K107" s="53">
        <v>21</v>
      </c>
      <c r="L107" s="45">
        <v>27600</v>
      </c>
      <c r="M107" s="45">
        <v>13994</v>
      </c>
      <c r="N107" s="45">
        <v>13606</v>
      </c>
      <c r="O107" s="57" t="s">
        <v>297</v>
      </c>
      <c r="P107" s="57" t="s">
        <v>297</v>
      </c>
      <c r="Q107" s="57">
        <v>18.115942028985508</v>
      </c>
      <c r="R107" s="57">
        <v>36.231884057971016</v>
      </c>
      <c r="S107" s="57" t="s">
        <v>297</v>
      </c>
      <c r="T107" s="57">
        <v>21.739130434782609</v>
      </c>
      <c r="U107" s="57">
        <v>76.086956521739125</v>
      </c>
    </row>
    <row r="108" spans="1:21">
      <c r="A108" s="55" t="s">
        <v>1377</v>
      </c>
      <c r="B108" s="53" t="s">
        <v>219</v>
      </c>
      <c r="C108" s="53" t="s">
        <v>241</v>
      </c>
      <c r="D108" s="51" t="s">
        <v>301</v>
      </c>
      <c r="E108" s="53">
        <v>0</v>
      </c>
      <c r="F108" s="53">
        <v>0</v>
      </c>
      <c r="G108" s="53">
        <v>0</v>
      </c>
      <c r="H108" s="53">
        <v>0</v>
      </c>
      <c r="I108" s="53">
        <v>0</v>
      </c>
      <c r="J108" s="53">
        <v>0</v>
      </c>
      <c r="K108" s="53">
        <v>0</v>
      </c>
      <c r="L108" s="45">
        <v>27600</v>
      </c>
      <c r="M108" s="45">
        <v>13994</v>
      </c>
      <c r="N108" s="45">
        <v>13606</v>
      </c>
      <c r="O108" s="57" t="s">
        <v>297</v>
      </c>
      <c r="P108" s="57" t="s">
        <v>297</v>
      </c>
      <c r="Q108" s="57" t="s">
        <v>297</v>
      </c>
      <c r="R108" s="57" t="s">
        <v>297</v>
      </c>
      <c r="S108" s="57" t="s">
        <v>297</v>
      </c>
      <c r="T108" s="57" t="s">
        <v>297</v>
      </c>
      <c r="U108" s="57" t="s">
        <v>297</v>
      </c>
    </row>
    <row r="109" spans="1:21">
      <c r="A109" s="55" t="s">
        <v>1378</v>
      </c>
      <c r="B109" s="53" t="s">
        <v>219</v>
      </c>
      <c r="C109" s="53" t="s">
        <v>241</v>
      </c>
      <c r="D109" s="51" t="s">
        <v>303</v>
      </c>
      <c r="E109" s="53">
        <v>0</v>
      </c>
      <c r="F109" s="53">
        <v>0</v>
      </c>
      <c r="G109" s="53">
        <v>8</v>
      </c>
      <c r="H109" s="53">
        <v>12</v>
      </c>
      <c r="I109" s="53">
        <v>0</v>
      </c>
      <c r="J109" s="53">
        <v>0</v>
      </c>
      <c r="K109" s="53">
        <v>20</v>
      </c>
      <c r="L109" s="45">
        <v>27600</v>
      </c>
      <c r="M109" s="45">
        <v>13994</v>
      </c>
      <c r="N109" s="45">
        <v>13606</v>
      </c>
      <c r="O109" s="57" t="s">
        <v>297</v>
      </c>
      <c r="P109" s="57" t="s">
        <v>297</v>
      </c>
      <c r="Q109" s="57">
        <v>28.985507246376812</v>
      </c>
      <c r="R109" s="57">
        <v>43.478260869565219</v>
      </c>
      <c r="S109" s="57" t="s">
        <v>297</v>
      </c>
      <c r="T109" s="57" t="s">
        <v>297</v>
      </c>
      <c r="U109" s="57">
        <v>72.463768115942031</v>
      </c>
    </row>
    <row r="110" spans="1:21">
      <c r="A110" s="55" t="s">
        <v>1379</v>
      </c>
      <c r="B110" s="53" t="s">
        <v>219</v>
      </c>
      <c r="C110" s="53" t="s">
        <v>241</v>
      </c>
      <c r="D110" s="51" t="s">
        <v>127</v>
      </c>
      <c r="E110" s="53">
        <v>0</v>
      </c>
      <c r="F110" s="53">
        <v>0</v>
      </c>
      <c r="G110" s="53">
        <v>0</v>
      </c>
      <c r="H110" s="53">
        <v>0</v>
      </c>
      <c r="I110" s="53">
        <v>0</v>
      </c>
      <c r="J110" s="53">
        <v>0</v>
      </c>
      <c r="K110" s="53">
        <v>0</v>
      </c>
      <c r="L110" s="45">
        <v>27600</v>
      </c>
      <c r="M110" s="45">
        <v>13994</v>
      </c>
      <c r="N110" s="45">
        <v>13606</v>
      </c>
      <c r="O110" s="57" t="s">
        <v>297</v>
      </c>
      <c r="P110" s="57" t="s">
        <v>297</v>
      </c>
      <c r="Q110" s="57" t="s">
        <v>297</v>
      </c>
      <c r="R110" s="57" t="s">
        <v>297</v>
      </c>
      <c r="S110" s="57" t="s">
        <v>297</v>
      </c>
      <c r="T110" s="57" t="s">
        <v>297</v>
      </c>
      <c r="U110" s="57" t="s">
        <v>297</v>
      </c>
    </row>
    <row r="111" spans="1:21">
      <c r="A111" s="55" t="s">
        <v>1380</v>
      </c>
      <c r="B111" s="53" t="s">
        <v>219</v>
      </c>
      <c r="C111" s="53" t="s">
        <v>241</v>
      </c>
      <c r="D111" s="51" t="s">
        <v>131</v>
      </c>
      <c r="E111" s="53">
        <v>5</v>
      </c>
      <c r="F111" s="53">
        <v>0</v>
      </c>
      <c r="G111" s="53">
        <v>12</v>
      </c>
      <c r="H111" s="53">
        <v>0</v>
      </c>
      <c r="I111" s="53">
        <v>5</v>
      </c>
      <c r="J111" s="53">
        <v>5</v>
      </c>
      <c r="K111" s="53">
        <v>27</v>
      </c>
      <c r="L111" s="45">
        <v>27600</v>
      </c>
      <c r="M111" s="45">
        <v>13994</v>
      </c>
      <c r="N111" s="45">
        <v>13606</v>
      </c>
      <c r="O111" s="57">
        <v>35.729598399313993</v>
      </c>
      <c r="P111" s="57" t="s">
        <v>297</v>
      </c>
      <c r="Q111" s="57">
        <v>85.751036158353585</v>
      </c>
      <c r="R111" s="57" t="s">
        <v>297</v>
      </c>
      <c r="S111" s="57">
        <v>35.729598399313993</v>
      </c>
      <c r="T111" s="57">
        <v>35.729598399313993</v>
      </c>
      <c r="U111" s="57">
        <v>192.93983135629554</v>
      </c>
    </row>
    <row r="112" spans="1:21">
      <c r="A112" s="55" t="s">
        <v>1381</v>
      </c>
      <c r="B112" s="53" t="s">
        <v>219</v>
      </c>
      <c r="C112" s="53" t="s">
        <v>241</v>
      </c>
      <c r="D112" s="51" t="s">
        <v>141</v>
      </c>
      <c r="E112" s="53">
        <v>5</v>
      </c>
      <c r="F112" s="53">
        <v>0</v>
      </c>
      <c r="G112" s="53">
        <v>0</v>
      </c>
      <c r="H112" s="53">
        <v>0</v>
      </c>
      <c r="I112" s="53">
        <v>0</v>
      </c>
      <c r="J112" s="53">
        <v>0</v>
      </c>
      <c r="K112" s="53">
        <v>5</v>
      </c>
      <c r="L112" s="45">
        <v>27600</v>
      </c>
      <c r="M112" s="45">
        <v>13994</v>
      </c>
      <c r="N112" s="45">
        <v>13606</v>
      </c>
      <c r="O112" s="57">
        <v>18.115942028985508</v>
      </c>
      <c r="P112" s="57" t="s">
        <v>297</v>
      </c>
      <c r="Q112" s="57" t="s">
        <v>297</v>
      </c>
      <c r="R112" s="57" t="s">
        <v>297</v>
      </c>
      <c r="S112" s="57" t="s">
        <v>297</v>
      </c>
      <c r="T112" s="57" t="s">
        <v>297</v>
      </c>
      <c r="U112" s="57">
        <v>18.115942028985508</v>
      </c>
    </row>
    <row r="113" spans="1:21">
      <c r="A113" s="55" t="s">
        <v>544</v>
      </c>
      <c r="B113" s="53" t="s">
        <v>219</v>
      </c>
      <c r="C113" s="53" t="s">
        <v>227</v>
      </c>
      <c r="D113" s="51" t="s">
        <v>200</v>
      </c>
      <c r="E113" s="53">
        <v>7</v>
      </c>
      <c r="F113" s="53">
        <v>13</v>
      </c>
      <c r="G113" s="53">
        <v>11</v>
      </c>
      <c r="H113" s="53">
        <v>14</v>
      </c>
      <c r="I113" s="53">
        <v>13</v>
      </c>
      <c r="J113" s="53">
        <v>12</v>
      </c>
      <c r="K113" s="53">
        <v>70</v>
      </c>
      <c r="L113" s="45">
        <v>151100</v>
      </c>
      <c r="M113" s="45">
        <v>77919</v>
      </c>
      <c r="N113" s="45">
        <v>73181</v>
      </c>
      <c r="O113" s="57">
        <v>4.6326935804103249</v>
      </c>
      <c r="P113" s="57">
        <v>8.6035737921906019</v>
      </c>
      <c r="Q113" s="57">
        <v>7.279947054930509</v>
      </c>
      <c r="R113" s="57">
        <v>9.2653871608206497</v>
      </c>
      <c r="S113" s="57">
        <v>8.6035737921906019</v>
      </c>
      <c r="T113" s="57">
        <v>7.9417604235605559</v>
      </c>
      <c r="U113" s="57">
        <v>46.326935804103243</v>
      </c>
    </row>
    <row r="114" spans="1:21">
      <c r="A114" s="55" t="s">
        <v>545</v>
      </c>
      <c r="B114" s="53" t="s">
        <v>219</v>
      </c>
      <c r="C114" s="53" t="s">
        <v>227</v>
      </c>
      <c r="D114" s="51" t="s">
        <v>53</v>
      </c>
      <c r="E114" s="53">
        <v>114</v>
      </c>
      <c r="F114" s="53">
        <v>125</v>
      </c>
      <c r="G114" s="53">
        <v>337</v>
      </c>
      <c r="H114" s="53">
        <v>416</v>
      </c>
      <c r="I114" s="53">
        <v>265</v>
      </c>
      <c r="J114" s="53">
        <v>158</v>
      </c>
      <c r="K114" s="53">
        <v>1415</v>
      </c>
      <c r="L114" s="45">
        <v>151100</v>
      </c>
      <c r="M114" s="45">
        <v>77919</v>
      </c>
      <c r="N114" s="45">
        <v>73181</v>
      </c>
      <c r="O114" s="57">
        <v>146.30577907827359</v>
      </c>
      <c r="P114" s="57">
        <v>160.4230033753</v>
      </c>
      <c r="Q114" s="57">
        <v>432.50041709980877</v>
      </c>
      <c r="R114" s="57">
        <v>533.8877552329983</v>
      </c>
      <c r="S114" s="57">
        <v>340.09676715563597</v>
      </c>
      <c r="T114" s="57">
        <v>202.7746762663792</v>
      </c>
      <c r="U114" s="57">
        <v>1815.9883982083957</v>
      </c>
    </row>
    <row r="115" spans="1:21">
      <c r="A115" s="55" t="s">
        <v>546</v>
      </c>
      <c r="B115" s="53" t="s">
        <v>219</v>
      </c>
      <c r="C115" s="53" t="s">
        <v>227</v>
      </c>
      <c r="D115" s="51" t="s">
        <v>68</v>
      </c>
      <c r="E115" s="53">
        <v>5</v>
      </c>
      <c r="F115" s="53">
        <v>0</v>
      </c>
      <c r="G115" s="53">
        <v>13</v>
      </c>
      <c r="H115" s="53">
        <v>31</v>
      </c>
      <c r="I115" s="53">
        <v>22</v>
      </c>
      <c r="J115" s="53">
        <v>27</v>
      </c>
      <c r="K115" s="53">
        <v>98</v>
      </c>
      <c r="L115" s="45">
        <v>151100</v>
      </c>
      <c r="M115" s="45">
        <v>77919</v>
      </c>
      <c r="N115" s="45">
        <v>73181</v>
      </c>
      <c r="O115" s="57">
        <v>6.416920135012</v>
      </c>
      <c r="P115" s="57" t="s">
        <v>297</v>
      </c>
      <c r="Q115" s="57">
        <v>16.683992351031197</v>
      </c>
      <c r="R115" s="57">
        <v>39.7849048370744</v>
      </c>
      <c r="S115" s="57">
        <v>28.234448594052797</v>
      </c>
      <c r="T115" s="57">
        <v>34.651368729064799</v>
      </c>
      <c r="U115" s="57">
        <v>125.7716346462352</v>
      </c>
    </row>
    <row r="116" spans="1:21">
      <c r="A116" s="55" t="s">
        <v>547</v>
      </c>
      <c r="B116" s="53" t="s">
        <v>219</v>
      </c>
      <c r="C116" s="53" t="s">
        <v>227</v>
      </c>
      <c r="D116" s="51" t="s">
        <v>292</v>
      </c>
      <c r="E116" s="53">
        <v>0</v>
      </c>
      <c r="F116" s="53">
        <v>0</v>
      </c>
      <c r="G116" s="53">
        <v>5</v>
      </c>
      <c r="H116" s="53">
        <v>7</v>
      </c>
      <c r="I116" s="53">
        <v>8</v>
      </c>
      <c r="J116" s="53">
        <v>5</v>
      </c>
      <c r="K116" s="53">
        <v>25</v>
      </c>
      <c r="L116" s="45">
        <v>151100</v>
      </c>
      <c r="M116" s="45">
        <v>77919</v>
      </c>
      <c r="N116" s="45">
        <v>73181</v>
      </c>
      <c r="O116" s="57" t="s">
        <v>297</v>
      </c>
      <c r="P116" s="57" t="s">
        <v>297</v>
      </c>
      <c r="Q116" s="57">
        <v>3.3090668431502319</v>
      </c>
      <c r="R116" s="57">
        <v>4.6326935804103249</v>
      </c>
      <c r="S116" s="57">
        <v>5.2945069490403709</v>
      </c>
      <c r="T116" s="57">
        <v>3.3090668431502319</v>
      </c>
      <c r="U116" s="57">
        <v>16.545334215751158</v>
      </c>
    </row>
    <row r="117" spans="1:21">
      <c r="A117" s="55" t="s">
        <v>548</v>
      </c>
      <c r="B117" s="53" t="s">
        <v>219</v>
      </c>
      <c r="C117" s="53" t="s">
        <v>227</v>
      </c>
      <c r="D117" s="51" t="s">
        <v>201</v>
      </c>
      <c r="E117" s="53">
        <v>10</v>
      </c>
      <c r="F117" s="53">
        <v>5</v>
      </c>
      <c r="G117" s="53">
        <v>11</v>
      </c>
      <c r="H117" s="53">
        <v>11</v>
      </c>
      <c r="I117" s="53">
        <v>12</v>
      </c>
      <c r="J117" s="53">
        <v>5</v>
      </c>
      <c r="K117" s="53">
        <v>54</v>
      </c>
      <c r="L117" s="45">
        <v>151100</v>
      </c>
      <c r="M117" s="45">
        <v>77919</v>
      </c>
      <c r="N117" s="45">
        <v>73181</v>
      </c>
      <c r="O117" s="57">
        <v>6.6181336863004638</v>
      </c>
      <c r="P117" s="57">
        <v>3.3090668431502319</v>
      </c>
      <c r="Q117" s="57">
        <v>7.279947054930509</v>
      </c>
      <c r="R117" s="57">
        <v>7.279947054930509</v>
      </c>
      <c r="S117" s="57">
        <v>7.9417604235605559</v>
      </c>
      <c r="T117" s="57">
        <v>3.3090668431502319</v>
      </c>
      <c r="U117" s="57">
        <v>35.7379219060225</v>
      </c>
    </row>
    <row r="118" spans="1:21">
      <c r="A118" s="55" t="s">
        <v>549</v>
      </c>
      <c r="B118" s="53" t="s">
        <v>219</v>
      </c>
      <c r="C118" s="53" t="s">
        <v>227</v>
      </c>
      <c r="D118" s="51" t="s">
        <v>150</v>
      </c>
      <c r="E118" s="53">
        <v>0</v>
      </c>
      <c r="F118" s="53">
        <v>0</v>
      </c>
      <c r="G118" s="53">
        <v>0</v>
      </c>
      <c r="H118" s="53">
        <v>0</v>
      </c>
      <c r="I118" s="53">
        <v>0</v>
      </c>
      <c r="J118" s="53">
        <v>0</v>
      </c>
      <c r="K118" s="53">
        <v>0</v>
      </c>
      <c r="L118" s="45">
        <v>151100</v>
      </c>
      <c r="M118" s="45">
        <v>77919</v>
      </c>
      <c r="N118" s="45">
        <v>73181</v>
      </c>
      <c r="O118" s="57" t="s">
        <v>297</v>
      </c>
      <c r="P118" s="57" t="s">
        <v>297</v>
      </c>
      <c r="Q118" s="57" t="s">
        <v>297</v>
      </c>
      <c r="R118" s="57" t="s">
        <v>297</v>
      </c>
      <c r="S118" s="57" t="s">
        <v>297</v>
      </c>
      <c r="T118" s="57" t="s">
        <v>297</v>
      </c>
      <c r="U118" s="57" t="s">
        <v>297</v>
      </c>
    </row>
    <row r="119" spans="1:21">
      <c r="A119" s="55" t="s">
        <v>550</v>
      </c>
      <c r="B119" s="53" t="s">
        <v>219</v>
      </c>
      <c r="C119" s="53" t="s">
        <v>227</v>
      </c>
      <c r="D119" s="51" t="s">
        <v>94</v>
      </c>
      <c r="E119" s="53">
        <v>5</v>
      </c>
      <c r="F119" s="53">
        <v>5</v>
      </c>
      <c r="G119" s="53">
        <v>9</v>
      </c>
      <c r="H119" s="53">
        <v>17</v>
      </c>
      <c r="I119" s="53">
        <v>5</v>
      </c>
      <c r="J119" s="53">
        <v>5</v>
      </c>
      <c r="K119" s="53">
        <v>46</v>
      </c>
      <c r="L119" s="45">
        <v>151100</v>
      </c>
      <c r="M119" s="45">
        <v>77919</v>
      </c>
      <c r="N119" s="45">
        <v>73181</v>
      </c>
      <c r="O119" s="57">
        <v>3.3090668431502319</v>
      </c>
      <c r="P119" s="57">
        <v>3.3090668431502319</v>
      </c>
      <c r="Q119" s="57">
        <v>5.9563203176704169</v>
      </c>
      <c r="R119" s="57">
        <v>11.250827266710788</v>
      </c>
      <c r="S119" s="57">
        <v>3.3090668431502319</v>
      </c>
      <c r="T119" s="57">
        <v>3.3090668431502319</v>
      </c>
      <c r="U119" s="57">
        <v>30.443414956982128</v>
      </c>
    </row>
    <row r="120" spans="1:21">
      <c r="A120" s="55" t="s">
        <v>551</v>
      </c>
      <c r="B120" s="53" t="s">
        <v>219</v>
      </c>
      <c r="C120" s="53" t="s">
        <v>227</v>
      </c>
      <c r="D120" s="51" t="s">
        <v>153</v>
      </c>
      <c r="E120" s="53">
        <v>0</v>
      </c>
      <c r="F120" s="53">
        <v>0</v>
      </c>
      <c r="G120" s="53">
        <v>5</v>
      </c>
      <c r="H120" s="53">
        <v>0</v>
      </c>
      <c r="I120" s="53">
        <v>0</v>
      </c>
      <c r="J120" s="53">
        <v>0</v>
      </c>
      <c r="K120" s="53">
        <v>5</v>
      </c>
      <c r="L120" s="45">
        <v>151100</v>
      </c>
      <c r="M120" s="45">
        <v>77919</v>
      </c>
      <c r="N120" s="45">
        <v>73181</v>
      </c>
      <c r="O120" s="57" t="s">
        <v>297</v>
      </c>
      <c r="P120" s="57" t="s">
        <v>297</v>
      </c>
      <c r="Q120" s="57">
        <v>3.3090668431502319</v>
      </c>
      <c r="R120" s="57" t="s">
        <v>297</v>
      </c>
      <c r="S120" s="57" t="s">
        <v>297</v>
      </c>
      <c r="T120" s="57" t="s">
        <v>297</v>
      </c>
      <c r="U120" s="57">
        <v>3.3090668431502319</v>
      </c>
    </row>
    <row r="121" spans="1:21">
      <c r="A121" s="55" t="s">
        <v>552</v>
      </c>
      <c r="B121" s="53" t="s">
        <v>219</v>
      </c>
      <c r="C121" s="53" t="s">
        <v>227</v>
      </c>
      <c r="D121" s="51" t="s">
        <v>154</v>
      </c>
      <c r="E121" s="53">
        <v>37</v>
      </c>
      <c r="F121" s="53">
        <v>10</v>
      </c>
      <c r="G121" s="53">
        <v>27</v>
      </c>
      <c r="H121" s="53">
        <v>14</v>
      </c>
      <c r="I121" s="53">
        <v>11</v>
      </c>
      <c r="J121" s="53">
        <v>0</v>
      </c>
      <c r="K121" s="53">
        <v>99</v>
      </c>
      <c r="L121" s="45">
        <v>151100</v>
      </c>
      <c r="M121" s="45">
        <v>77919</v>
      </c>
      <c r="N121" s="45">
        <v>73181</v>
      </c>
      <c r="O121" s="57">
        <v>24.487094639311714</v>
      </c>
      <c r="P121" s="57">
        <v>6.6181336863004638</v>
      </c>
      <c r="Q121" s="57">
        <v>17.86896095301125</v>
      </c>
      <c r="R121" s="57">
        <v>9.2653871608206497</v>
      </c>
      <c r="S121" s="57">
        <v>7.279947054930509</v>
      </c>
      <c r="T121" s="57" t="s">
        <v>297</v>
      </c>
      <c r="U121" s="57">
        <v>65.519523494374596</v>
      </c>
    </row>
    <row r="122" spans="1:21">
      <c r="A122" s="55" t="s">
        <v>553</v>
      </c>
      <c r="B122" s="53" t="s">
        <v>219</v>
      </c>
      <c r="C122" s="53" t="s">
        <v>227</v>
      </c>
      <c r="D122" s="51" t="s">
        <v>98</v>
      </c>
      <c r="E122" s="53">
        <v>14</v>
      </c>
      <c r="F122" s="53">
        <v>17</v>
      </c>
      <c r="G122" s="53">
        <v>43</v>
      </c>
      <c r="H122" s="53">
        <v>48</v>
      </c>
      <c r="I122" s="53">
        <v>53</v>
      </c>
      <c r="J122" s="53">
        <v>42</v>
      </c>
      <c r="K122" s="53">
        <v>217</v>
      </c>
      <c r="L122" s="45">
        <v>151100</v>
      </c>
      <c r="M122" s="45">
        <v>77919</v>
      </c>
      <c r="N122" s="45">
        <v>73181</v>
      </c>
      <c r="O122" s="57">
        <v>9.2653871608206497</v>
      </c>
      <c r="P122" s="57">
        <v>11.250827266710788</v>
      </c>
      <c r="Q122" s="57">
        <v>28.457974851091993</v>
      </c>
      <c r="R122" s="57">
        <v>31.767041694242224</v>
      </c>
      <c r="S122" s="57">
        <v>35.076108537392457</v>
      </c>
      <c r="T122" s="57">
        <v>27.796161482461944</v>
      </c>
      <c r="U122" s="57">
        <v>143.61350099272005</v>
      </c>
    </row>
    <row r="123" spans="1:21">
      <c r="A123" s="55" t="s">
        <v>554</v>
      </c>
      <c r="B123" s="53" t="s">
        <v>219</v>
      </c>
      <c r="C123" s="53" t="s">
        <v>227</v>
      </c>
      <c r="D123" s="51" t="s">
        <v>301</v>
      </c>
      <c r="E123" s="53">
        <v>6</v>
      </c>
      <c r="F123" s="53">
        <v>0</v>
      </c>
      <c r="G123" s="53">
        <v>7</v>
      </c>
      <c r="H123" s="53">
        <v>5</v>
      </c>
      <c r="I123" s="53">
        <v>0</v>
      </c>
      <c r="J123" s="53">
        <v>0</v>
      </c>
      <c r="K123" s="53">
        <v>18</v>
      </c>
      <c r="L123" s="45">
        <v>151100</v>
      </c>
      <c r="M123" s="45">
        <v>77919</v>
      </c>
      <c r="N123" s="45">
        <v>73181</v>
      </c>
      <c r="O123" s="57">
        <v>3.9708802117802779</v>
      </c>
      <c r="P123" s="57" t="s">
        <v>297</v>
      </c>
      <c r="Q123" s="57">
        <v>4.6326935804103249</v>
      </c>
      <c r="R123" s="57">
        <v>3.3090668431502319</v>
      </c>
      <c r="S123" s="57" t="s">
        <v>297</v>
      </c>
      <c r="T123" s="57" t="s">
        <v>297</v>
      </c>
      <c r="U123" s="57">
        <v>11.912640635340834</v>
      </c>
    </row>
    <row r="124" spans="1:21">
      <c r="A124" s="55" t="s">
        <v>555</v>
      </c>
      <c r="B124" s="53" t="s">
        <v>219</v>
      </c>
      <c r="C124" s="53" t="s">
        <v>227</v>
      </c>
      <c r="D124" s="51" t="s">
        <v>303</v>
      </c>
      <c r="E124" s="53">
        <v>14</v>
      </c>
      <c r="F124" s="53">
        <v>8</v>
      </c>
      <c r="G124" s="53">
        <v>29</v>
      </c>
      <c r="H124" s="53">
        <v>36</v>
      </c>
      <c r="I124" s="53">
        <v>13</v>
      </c>
      <c r="J124" s="53">
        <v>10</v>
      </c>
      <c r="K124" s="53">
        <v>110</v>
      </c>
      <c r="L124" s="45">
        <v>151100</v>
      </c>
      <c r="M124" s="45">
        <v>77919</v>
      </c>
      <c r="N124" s="45">
        <v>73181</v>
      </c>
      <c r="O124" s="57">
        <v>9.2653871608206497</v>
      </c>
      <c r="P124" s="57">
        <v>5.2945069490403709</v>
      </c>
      <c r="Q124" s="57">
        <v>19.192587690271342</v>
      </c>
      <c r="R124" s="57">
        <v>23.825281270681668</v>
      </c>
      <c r="S124" s="57">
        <v>8.6035737921906019</v>
      </c>
      <c r="T124" s="57">
        <v>6.6181336863004638</v>
      </c>
      <c r="U124" s="57">
        <v>72.799470549305099</v>
      </c>
    </row>
    <row r="125" spans="1:21">
      <c r="A125" s="55" t="s">
        <v>556</v>
      </c>
      <c r="B125" s="53" t="s">
        <v>219</v>
      </c>
      <c r="C125" s="53" t="s">
        <v>227</v>
      </c>
      <c r="D125" s="51" t="s">
        <v>127</v>
      </c>
      <c r="E125" s="53">
        <v>5</v>
      </c>
      <c r="F125" s="53">
        <v>0</v>
      </c>
      <c r="G125" s="53">
        <v>5</v>
      </c>
      <c r="H125" s="53">
        <v>6</v>
      </c>
      <c r="I125" s="53">
        <v>0</v>
      </c>
      <c r="J125" s="53">
        <v>0</v>
      </c>
      <c r="K125" s="53">
        <v>16</v>
      </c>
      <c r="L125" s="45">
        <v>151100</v>
      </c>
      <c r="M125" s="45">
        <v>77919</v>
      </c>
      <c r="N125" s="45">
        <v>73181</v>
      </c>
      <c r="O125" s="57">
        <v>3.3090668431502319</v>
      </c>
      <c r="P125" s="57" t="s">
        <v>297</v>
      </c>
      <c r="Q125" s="57">
        <v>3.3090668431502319</v>
      </c>
      <c r="R125" s="57">
        <v>3.9708802117802779</v>
      </c>
      <c r="S125" s="57" t="s">
        <v>297</v>
      </c>
      <c r="T125" s="57" t="s">
        <v>297</v>
      </c>
      <c r="U125" s="57">
        <v>10.589013898080742</v>
      </c>
    </row>
    <row r="126" spans="1:21">
      <c r="A126" s="55" t="s">
        <v>557</v>
      </c>
      <c r="B126" s="53" t="s">
        <v>219</v>
      </c>
      <c r="C126" s="53" t="s">
        <v>227</v>
      </c>
      <c r="D126" s="51" t="s">
        <v>131</v>
      </c>
      <c r="E126" s="53">
        <v>18</v>
      </c>
      <c r="F126" s="53">
        <v>12</v>
      </c>
      <c r="G126" s="53">
        <v>20</v>
      </c>
      <c r="H126" s="53">
        <v>34</v>
      </c>
      <c r="I126" s="53">
        <v>18</v>
      </c>
      <c r="J126" s="53">
        <v>15</v>
      </c>
      <c r="K126" s="53">
        <v>117</v>
      </c>
      <c r="L126" s="45">
        <v>151100</v>
      </c>
      <c r="M126" s="45">
        <v>77919</v>
      </c>
      <c r="N126" s="45">
        <v>73181</v>
      </c>
      <c r="O126" s="57">
        <v>23.1009124860432</v>
      </c>
      <c r="P126" s="57">
        <v>15.4006083240288</v>
      </c>
      <c r="Q126" s="57">
        <v>25.667680540048</v>
      </c>
      <c r="R126" s="57">
        <v>43.635056918081595</v>
      </c>
      <c r="S126" s="57">
        <v>23.1009124860432</v>
      </c>
      <c r="T126" s="57">
        <v>19.250760405035997</v>
      </c>
      <c r="U126" s="57">
        <v>150.15593115928078</v>
      </c>
    </row>
    <row r="127" spans="1:21">
      <c r="A127" s="55" t="s">
        <v>558</v>
      </c>
      <c r="B127" s="53" t="s">
        <v>219</v>
      </c>
      <c r="C127" s="53" t="s">
        <v>227</v>
      </c>
      <c r="D127" s="51" t="s">
        <v>160</v>
      </c>
      <c r="E127" s="53">
        <v>6</v>
      </c>
      <c r="F127" s="53">
        <v>0</v>
      </c>
      <c r="G127" s="53">
        <v>0</v>
      </c>
      <c r="H127" s="53">
        <v>0</v>
      </c>
      <c r="I127" s="53">
        <v>0</v>
      </c>
      <c r="J127" s="53">
        <v>0</v>
      </c>
      <c r="K127" s="53">
        <v>6</v>
      </c>
      <c r="L127" s="45">
        <v>151100</v>
      </c>
      <c r="M127" s="45">
        <v>77919</v>
      </c>
      <c r="N127" s="45">
        <v>73181</v>
      </c>
      <c r="O127" s="57">
        <v>3.9708802117802779</v>
      </c>
      <c r="P127" s="57" t="s">
        <v>297</v>
      </c>
      <c r="Q127" s="57" t="s">
        <v>297</v>
      </c>
      <c r="R127" s="57" t="s">
        <v>297</v>
      </c>
      <c r="S127" s="57" t="s">
        <v>297</v>
      </c>
      <c r="T127" s="57" t="s">
        <v>297</v>
      </c>
      <c r="U127" s="57">
        <v>3.9708802117802779</v>
      </c>
    </row>
    <row r="128" spans="1:21">
      <c r="A128" s="55" t="s">
        <v>559</v>
      </c>
      <c r="B128" s="53" t="s">
        <v>219</v>
      </c>
      <c r="C128" s="53" t="s">
        <v>227</v>
      </c>
      <c r="D128" s="51" t="s">
        <v>141</v>
      </c>
      <c r="E128" s="53">
        <v>5</v>
      </c>
      <c r="F128" s="53">
        <v>5</v>
      </c>
      <c r="G128" s="53">
        <v>5</v>
      </c>
      <c r="H128" s="53">
        <v>5</v>
      </c>
      <c r="I128" s="53">
        <v>5</v>
      </c>
      <c r="J128" s="53">
        <v>0</v>
      </c>
      <c r="K128" s="53">
        <v>25</v>
      </c>
      <c r="L128" s="45">
        <v>151100</v>
      </c>
      <c r="M128" s="45">
        <v>77919</v>
      </c>
      <c r="N128" s="45">
        <v>73181</v>
      </c>
      <c r="O128" s="57">
        <v>3.3090668431502319</v>
      </c>
      <c r="P128" s="57">
        <v>3.3090668431502319</v>
      </c>
      <c r="Q128" s="57">
        <v>3.3090668431502319</v>
      </c>
      <c r="R128" s="57">
        <v>3.3090668431502319</v>
      </c>
      <c r="S128" s="57">
        <v>3.3090668431502319</v>
      </c>
      <c r="T128" s="57" t="s">
        <v>297</v>
      </c>
      <c r="U128" s="57">
        <v>16.545334215751158</v>
      </c>
    </row>
    <row r="129" spans="1:21">
      <c r="A129" s="55" t="s">
        <v>1382</v>
      </c>
      <c r="B129" s="53" t="s">
        <v>219</v>
      </c>
      <c r="C129" s="53" t="s">
        <v>246</v>
      </c>
      <c r="D129" s="51" t="s">
        <v>200</v>
      </c>
      <c r="E129" s="53">
        <v>5</v>
      </c>
      <c r="F129" s="53">
        <v>5</v>
      </c>
      <c r="G129" s="53">
        <v>10</v>
      </c>
      <c r="H129" s="53">
        <v>11</v>
      </c>
      <c r="I129" s="53">
        <v>14</v>
      </c>
      <c r="J129" s="53">
        <v>12</v>
      </c>
      <c r="K129" s="53">
        <v>57</v>
      </c>
      <c r="L129" s="45">
        <v>146060</v>
      </c>
      <c r="M129" s="45">
        <v>76072</v>
      </c>
      <c r="N129" s="45">
        <v>69988</v>
      </c>
      <c r="O129" s="57">
        <v>3.4232507188826506</v>
      </c>
      <c r="P129" s="57">
        <v>3.4232507188826506</v>
      </c>
      <c r="Q129" s="57">
        <v>6.8465014377653013</v>
      </c>
      <c r="R129" s="57">
        <v>7.531151581541832</v>
      </c>
      <c r="S129" s="57">
        <v>9.5851020128714222</v>
      </c>
      <c r="T129" s="57">
        <v>8.2158017253183626</v>
      </c>
      <c r="U129" s="57">
        <v>39.025058195262218</v>
      </c>
    </row>
    <row r="130" spans="1:21">
      <c r="A130" s="55" t="s">
        <v>1383</v>
      </c>
      <c r="B130" s="53" t="s">
        <v>219</v>
      </c>
      <c r="C130" s="53" t="s">
        <v>246</v>
      </c>
      <c r="D130" s="51" t="s">
        <v>53</v>
      </c>
      <c r="E130" s="53">
        <v>99</v>
      </c>
      <c r="F130" s="53">
        <v>81</v>
      </c>
      <c r="G130" s="53">
        <v>239</v>
      </c>
      <c r="H130" s="53">
        <v>309</v>
      </c>
      <c r="I130" s="53">
        <v>221</v>
      </c>
      <c r="J130" s="53">
        <v>121</v>
      </c>
      <c r="K130" s="53">
        <v>1070</v>
      </c>
      <c r="L130" s="45">
        <v>146060</v>
      </c>
      <c r="M130" s="45">
        <v>76072</v>
      </c>
      <c r="N130" s="45">
        <v>69988</v>
      </c>
      <c r="O130" s="57">
        <v>130.13986749395309</v>
      </c>
      <c r="P130" s="57">
        <v>106.47807340414344</v>
      </c>
      <c r="Q130" s="57">
        <v>314.17604374802818</v>
      </c>
      <c r="R130" s="57">
        <v>406.19413187506575</v>
      </c>
      <c r="S130" s="57">
        <v>290.51424965821855</v>
      </c>
      <c r="T130" s="57">
        <v>159.05983804816489</v>
      </c>
      <c r="U130" s="57">
        <v>1406.5622042275738</v>
      </c>
    </row>
    <row r="131" spans="1:21">
      <c r="A131" s="55" t="s">
        <v>1384</v>
      </c>
      <c r="B131" s="53" t="s">
        <v>219</v>
      </c>
      <c r="C131" s="53" t="s">
        <v>246</v>
      </c>
      <c r="D131" s="51" t="s">
        <v>68</v>
      </c>
      <c r="E131" s="53">
        <v>12</v>
      </c>
      <c r="F131" s="53">
        <v>14</v>
      </c>
      <c r="G131" s="53">
        <v>21</v>
      </c>
      <c r="H131" s="53">
        <v>28</v>
      </c>
      <c r="I131" s="53">
        <v>37</v>
      </c>
      <c r="J131" s="53">
        <v>18</v>
      </c>
      <c r="K131" s="53">
        <v>130</v>
      </c>
      <c r="L131" s="45">
        <v>146060</v>
      </c>
      <c r="M131" s="45">
        <v>76072</v>
      </c>
      <c r="N131" s="45">
        <v>69988</v>
      </c>
      <c r="O131" s="57">
        <v>15.774529393206436</v>
      </c>
      <c r="P131" s="57">
        <v>18.403617625407509</v>
      </c>
      <c r="Q131" s="57">
        <v>27.605426438111262</v>
      </c>
      <c r="R131" s="57">
        <v>36.807235250815019</v>
      </c>
      <c r="S131" s="57">
        <v>48.638132295719842</v>
      </c>
      <c r="T131" s="57">
        <v>23.661794089809653</v>
      </c>
      <c r="U131" s="57">
        <v>170.89073509306974</v>
      </c>
    </row>
    <row r="132" spans="1:21">
      <c r="A132" s="55" t="s">
        <v>1385</v>
      </c>
      <c r="B132" s="53" t="s">
        <v>219</v>
      </c>
      <c r="C132" s="53" t="s">
        <v>246</v>
      </c>
      <c r="D132" s="51" t="s">
        <v>292</v>
      </c>
      <c r="E132" s="53">
        <v>7</v>
      </c>
      <c r="F132" s="53">
        <v>0</v>
      </c>
      <c r="G132" s="53">
        <v>0</v>
      </c>
      <c r="H132" s="53">
        <v>7</v>
      </c>
      <c r="I132" s="53">
        <v>6</v>
      </c>
      <c r="J132" s="53">
        <v>5</v>
      </c>
      <c r="K132" s="53">
        <v>25</v>
      </c>
      <c r="L132" s="45">
        <v>146060</v>
      </c>
      <c r="M132" s="45">
        <v>76072</v>
      </c>
      <c r="N132" s="45">
        <v>69988</v>
      </c>
      <c r="O132" s="57">
        <v>4.7925510064357111</v>
      </c>
      <c r="P132" s="57" t="s">
        <v>297</v>
      </c>
      <c r="Q132" s="57" t="s">
        <v>297</v>
      </c>
      <c r="R132" s="57">
        <v>4.7925510064357111</v>
      </c>
      <c r="S132" s="57">
        <v>4.1079008626591813</v>
      </c>
      <c r="T132" s="57">
        <v>3.4232507188826506</v>
      </c>
      <c r="U132" s="57">
        <v>17.116253594413255</v>
      </c>
    </row>
    <row r="133" spans="1:21">
      <c r="A133" s="55" t="s">
        <v>1386</v>
      </c>
      <c r="B133" s="53" t="s">
        <v>219</v>
      </c>
      <c r="C133" s="53" t="s">
        <v>246</v>
      </c>
      <c r="D133" s="51" t="s">
        <v>201</v>
      </c>
      <c r="E133" s="53">
        <v>6</v>
      </c>
      <c r="F133" s="53">
        <v>5</v>
      </c>
      <c r="G133" s="53">
        <v>12</v>
      </c>
      <c r="H133" s="53">
        <v>6</v>
      </c>
      <c r="I133" s="53">
        <v>12</v>
      </c>
      <c r="J133" s="53">
        <v>5</v>
      </c>
      <c r="K133" s="53">
        <v>46</v>
      </c>
      <c r="L133" s="45">
        <v>146060</v>
      </c>
      <c r="M133" s="45">
        <v>76072</v>
      </c>
      <c r="N133" s="45">
        <v>69988</v>
      </c>
      <c r="O133" s="57">
        <v>4.1079008626591813</v>
      </c>
      <c r="P133" s="57">
        <v>3.4232507188826506</v>
      </c>
      <c r="Q133" s="57">
        <v>8.2158017253183626</v>
      </c>
      <c r="R133" s="57">
        <v>4.1079008626591813</v>
      </c>
      <c r="S133" s="57">
        <v>8.2158017253183626</v>
      </c>
      <c r="T133" s="57">
        <v>3.4232507188826506</v>
      </c>
      <c r="U133" s="57">
        <v>31.493906613720387</v>
      </c>
    </row>
    <row r="134" spans="1:21">
      <c r="A134" s="55" t="s">
        <v>1387</v>
      </c>
      <c r="B134" s="53" t="s">
        <v>219</v>
      </c>
      <c r="C134" s="53" t="s">
        <v>246</v>
      </c>
      <c r="D134" s="51" t="s">
        <v>150</v>
      </c>
      <c r="E134" s="53">
        <v>0</v>
      </c>
      <c r="F134" s="53">
        <v>0</v>
      </c>
      <c r="G134" s="53">
        <v>0</v>
      </c>
      <c r="H134" s="53">
        <v>0</v>
      </c>
      <c r="I134" s="53">
        <v>5</v>
      </c>
      <c r="J134" s="53">
        <v>0</v>
      </c>
      <c r="K134" s="53">
        <v>5</v>
      </c>
      <c r="L134" s="45">
        <v>146060</v>
      </c>
      <c r="M134" s="45">
        <v>76072</v>
      </c>
      <c r="N134" s="45">
        <v>69988</v>
      </c>
      <c r="O134" s="57" t="s">
        <v>297</v>
      </c>
      <c r="P134" s="57" t="s">
        <v>297</v>
      </c>
      <c r="Q134" s="57" t="s">
        <v>297</v>
      </c>
      <c r="R134" s="57" t="s">
        <v>297</v>
      </c>
      <c r="S134" s="57">
        <v>3.4232507188826506</v>
      </c>
      <c r="T134" s="57" t="s">
        <v>297</v>
      </c>
      <c r="U134" s="57">
        <v>3.4232507188826506</v>
      </c>
    </row>
    <row r="135" spans="1:21">
      <c r="A135" s="55" t="s">
        <v>1388</v>
      </c>
      <c r="B135" s="53" t="s">
        <v>219</v>
      </c>
      <c r="C135" s="53" t="s">
        <v>246</v>
      </c>
      <c r="D135" s="51" t="s">
        <v>94</v>
      </c>
      <c r="E135" s="53">
        <v>0</v>
      </c>
      <c r="F135" s="53">
        <v>0</v>
      </c>
      <c r="G135" s="53">
        <v>11</v>
      </c>
      <c r="H135" s="53">
        <v>5</v>
      </c>
      <c r="I135" s="53">
        <v>5</v>
      </c>
      <c r="J135" s="53">
        <v>0</v>
      </c>
      <c r="K135" s="53">
        <v>21</v>
      </c>
      <c r="L135" s="45">
        <v>146060</v>
      </c>
      <c r="M135" s="45">
        <v>76072</v>
      </c>
      <c r="N135" s="45">
        <v>69988</v>
      </c>
      <c r="O135" s="57" t="s">
        <v>297</v>
      </c>
      <c r="P135" s="57" t="s">
        <v>297</v>
      </c>
      <c r="Q135" s="57">
        <v>7.531151581541832</v>
      </c>
      <c r="R135" s="57">
        <v>3.4232507188826506</v>
      </c>
      <c r="S135" s="57">
        <v>3.4232507188826506</v>
      </c>
      <c r="T135" s="57" t="s">
        <v>297</v>
      </c>
      <c r="U135" s="57">
        <v>14.377653019307132</v>
      </c>
    </row>
    <row r="136" spans="1:21">
      <c r="A136" s="55" t="s">
        <v>1389</v>
      </c>
      <c r="B136" s="53" t="s">
        <v>219</v>
      </c>
      <c r="C136" s="53" t="s">
        <v>246</v>
      </c>
      <c r="D136" s="51" t="s">
        <v>153</v>
      </c>
      <c r="E136" s="53">
        <v>0</v>
      </c>
      <c r="F136" s="53">
        <v>0</v>
      </c>
      <c r="G136" s="53">
        <v>0</v>
      </c>
      <c r="H136" s="53">
        <v>0</v>
      </c>
      <c r="I136" s="53">
        <v>0</v>
      </c>
      <c r="J136" s="53">
        <v>0</v>
      </c>
      <c r="K136" s="53">
        <v>0</v>
      </c>
      <c r="L136" s="45">
        <v>146060</v>
      </c>
      <c r="M136" s="45">
        <v>76072</v>
      </c>
      <c r="N136" s="45">
        <v>69988</v>
      </c>
      <c r="O136" s="57" t="s">
        <v>297</v>
      </c>
      <c r="P136" s="57" t="s">
        <v>297</v>
      </c>
      <c r="Q136" s="57" t="s">
        <v>297</v>
      </c>
      <c r="R136" s="57" t="s">
        <v>297</v>
      </c>
      <c r="S136" s="57" t="s">
        <v>297</v>
      </c>
      <c r="T136" s="57" t="s">
        <v>297</v>
      </c>
      <c r="U136" s="57" t="s">
        <v>297</v>
      </c>
    </row>
    <row r="137" spans="1:21">
      <c r="A137" s="55" t="s">
        <v>1390</v>
      </c>
      <c r="B137" s="53" t="s">
        <v>219</v>
      </c>
      <c r="C137" s="53" t="s">
        <v>246</v>
      </c>
      <c r="D137" s="51" t="s">
        <v>154</v>
      </c>
      <c r="E137" s="53">
        <v>46</v>
      </c>
      <c r="F137" s="53">
        <v>18</v>
      </c>
      <c r="G137" s="53">
        <v>25</v>
      </c>
      <c r="H137" s="53">
        <v>18</v>
      </c>
      <c r="I137" s="53">
        <v>9</v>
      </c>
      <c r="J137" s="53">
        <v>0</v>
      </c>
      <c r="K137" s="53">
        <v>116</v>
      </c>
      <c r="L137" s="45">
        <v>146060</v>
      </c>
      <c r="M137" s="45">
        <v>76072</v>
      </c>
      <c r="N137" s="45">
        <v>69988</v>
      </c>
      <c r="O137" s="57">
        <v>31.493906613720387</v>
      </c>
      <c r="P137" s="57">
        <v>12.323702587977543</v>
      </c>
      <c r="Q137" s="57">
        <v>17.116253594413255</v>
      </c>
      <c r="R137" s="57">
        <v>12.323702587977543</v>
      </c>
      <c r="S137" s="57">
        <v>6.1618512939887715</v>
      </c>
      <c r="T137" s="57" t="s">
        <v>297</v>
      </c>
      <c r="U137" s="57">
        <v>79.419416678077496</v>
      </c>
    </row>
    <row r="138" spans="1:21">
      <c r="A138" s="55" t="s">
        <v>1391</v>
      </c>
      <c r="B138" s="53" t="s">
        <v>219</v>
      </c>
      <c r="C138" s="53" t="s">
        <v>246</v>
      </c>
      <c r="D138" s="51" t="s">
        <v>98</v>
      </c>
      <c r="E138" s="53">
        <v>15</v>
      </c>
      <c r="F138" s="53">
        <v>14</v>
      </c>
      <c r="G138" s="53">
        <v>30</v>
      </c>
      <c r="H138" s="53">
        <v>51</v>
      </c>
      <c r="I138" s="53">
        <v>26</v>
      </c>
      <c r="J138" s="53">
        <v>38</v>
      </c>
      <c r="K138" s="53">
        <v>174</v>
      </c>
      <c r="L138" s="45">
        <v>146060</v>
      </c>
      <c r="M138" s="45">
        <v>76072</v>
      </c>
      <c r="N138" s="45">
        <v>69988</v>
      </c>
      <c r="O138" s="57">
        <v>10.269752156647952</v>
      </c>
      <c r="P138" s="57">
        <v>9.5851020128714222</v>
      </c>
      <c r="Q138" s="57">
        <v>20.539504313295904</v>
      </c>
      <c r="R138" s="57">
        <v>34.91715733260304</v>
      </c>
      <c r="S138" s="57">
        <v>17.800903738189785</v>
      </c>
      <c r="T138" s="57">
        <v>26.016705463508146</v>
      </c>
      <c r="U138" s="57">
        <v>119.12912501711625</v>
      </c>
    </row>
    <row r="139" spans="1:21">
      <c r="A139" s="55" t="s">
        <v>1392</v>
      </c>
      <c r="B139" s="53" t="s">
        <v>219</v>
      </c>
      <c r="C139" s="53" t="s">
        <v>246</v>
      </c>
      <c r="D139" s="51" t="s">
        <v>301</v>
      </c>
      <c r="E139" s="53">
        <v>5</v>
      </c>
      <c r="F139" s="53">
        <v>0</v>
      </c>
      <c r="G139" s="53">
        <v>5</v>
      </c>
      <c r="H139" s="53">
        <v>0</v>
      </c>
      <c r="I139" s="53">
        <v>0</v>
      </c>
      <c r="J139" s="53">
        <v>0</v>
      </c>
      <c r="K139" s="53">
        <v>10</v>
      </c>
      <c r="L139" s="45">
        <v>146060</v>
      </c>
      <c r="M139" s="45">
        <v>76072</v>
      </c>
      <c r="N139" s="45">
        <v>69988</v>
      </c>
      <c r="O139" s="57">
        <v>3.4232507188826506</v>
      </c>
      <c r="P139" s="57" t="s">
        <v>297</v>
      </c>
      <c r="Q139" s="57">
        <v>3.4232507188826506</v>
      </c>
      <c r="R139" s="57" t="s">
        <v>297</v>
      </c>
      <c r="S139" s="57" t="s">
        <v>297</v>
      </c>
      <c r="T139" s="57" t="s">
        <v>297</v>
      </c>
      <c r="U139" s="57">
        <v>6.8465014377653013</v>
      </c>
    </row>
    <row r="140" spans="1:21">
      <c r="A140" s="55" t="s">
        <v>1393</v>
      </c>
      <c r="B140" s="53" t="s">
        <v>219</v>
      </c>
      <c r="C140" s="53" t="s">
        <v>246</v>
      </c>
      <c r="D140" s="51" t="s">
        <v>303</v>
      </c>
      <c r="E140" s="53">
        <v>14</v>
      </c>
      <c r="F140" s="53">
        <v>13</v>
      </c>
      <c r="G140" s="53">
        <v>29</v>
      </c>
      <c r="H140" s="53">
        <v>32</v>
      </c>
      <c r="I140" s="53">
        <v>15</v>
      </c>
      <c r="J140" s="53">
        <v>14</v>
      </c>
      <c r="K140" s="53">
        <v>117</v>
      </c>
      <c r="L140" s="45">
        <v>146060</v>
      </c>
      <c r="M140" s="45">
        <v>76072</v>
      </c>
      <c r="N140" s="45">
        <v>69988</v>
      </c>
      <c r="O140" s="57">
        <v>9.5851020128714222</v>
      </c>
      <c r="P140" s="57">
        <v>8.9004518690948924</v>
      </c>
      <c r="Q140" s="57">
        <v>19.854854169519374</v>
      </c>
      <c r="R140" s="57">
        <v>21.908804600848967</v>
      </c>
      <c r="S140" s="57">
        <v>10.269752156647952</v>
      </c>
      <c r="T140" s="57">
        <v>9.5851020128714222</v>
      </c>
      <c r="U140" s="57">
        <v>80.104066821854033</v>
      </c>
    </row>
    <row r="141" spans="1:21">
      <c r="A141" s="55" t="s">
        <v>1394</v>
      </c>
      <c r="B141" s="53" t="s">
        <v>219</v>
      </c>
      <c r="C141" s="53" t="s">
        <v>246</v>
      </c>
      <c r="D141" s="51" t="s">
        <v>127</v>
      </c>
      <c r="E141" s="53">
        <v>9</v>
      </c>
      <c r="F141" s="53">
        <v>0</v>
      </c>
      <c r="G141" s="53">
        <v>5</v>
      </c>
      <c r="H141" s="53">
        <v>0</v>
      </c>
      <c r="I141" s="53">
        <v>5</v>
      </c>
      <c r="J141" s="53">
        <v>0</v>
      </c>
      <c r="K141" s="53">
        <v>19</v>
      </c>
      <c r="L141" s="45">
        <v>146060</v>
      </c>
      <c r="M141" s="45">
        <v>76072</v>
      </c>
      <c r="N141" s="45">
        <v>69988</v>
      </c>
      <c r="O141" s="57">
        <v>6.1618512939887715</v>
      </c>
      <c r="P141" s="57" t="s">
        <v>297</v>
      </c>
      <c r="Q141" s="57">
        <v>3.4232507188826506</v>
      </c>
      <c r="R141" s="57" t="s">
        <v>297</v>
      </c>
      <c r="S141" s="57">
        <v>3.4232507188826506</v>
      </c>
      <c r="T141" s="57" t="s">
        <v>297</v>
      </c>
      <c r="U141" s="57">
        <v>13.008352731754073</v>
      </c>
    </row>
    <row r="142" spans="1:21">
      <c r="A142" s="55" t="s">
        <v>1395</v>
      </c>
      <c r="B142" s="53" t="s">
        <v>219</v>
      </c>
      <c r="C142" s="53" t="s">
        <v>246</v>
      </c>
      <c r="D142" s="51" t="s">
        <v>131</v>
      </c>
      <c r="E142" s="53">
        <v>16</v>
      </c>
      <c r="F142" s="53">
        <v>8</v>
      </c>
      <c r="G142" s="53">
        <v>22</v>
      </c>
      <c r="H142" s="53">
        <v>36</v>
      </c>
      <c r="I142" s="53">
        <v>24</v>
      </c>
      <c r="J142" s="53">
        <v>23</v>
      </c>
      <c r="K142" s="53">
        <v>129</v>
      </c>
      <c r="L142" s="45">
        <v>146060</v>
      </c>
      <c r="M142" s="45">
        <v>76072</v>
      </c>
      <c r="N142" s="45">
        <v>69988</v>
      </c>
      <c r="O142" s="57">
        <v>21.03270585760858</v>
      </c>
      <c r="P142" s="57">
        <v>10.51635292880429</v>
      </c>
      <c r="Q142" s="57">
        <v>28.919970554211798</v>
      </c>
      <c r="R142" s="57">
        <v>47.323588179619307</v>
      </c>
      <c r="S142" s="57">
        <v>31.549058786412871</v>
      </c>
      <c r="T142" s="57">
        <v>30.234514670312336</v>
      </c>
      <c r="U142" s="57">
        <v>169.5761909769692</v>
      </c>
    </row>
    <row r="143" spans="1:21">
      <c r="A143" s="55" t="s">
        <v>1396</v>
      </c>
      <c r="B143" s="53" t="s">
        <v>219</v>
      </c>
      <c r="C143" s="53" t="s">
        <v>246</v>
      </c>
      <c r="D143" s="51" t="s">
        <v>160</v>
      </c>
      <c r="E143" s="53">
        <v>0</v>
      </c>
      <c r="F143" s="53">
        <v>0</v>
      </c>
      <c r="G143" s="53">
        <v>0</v>
      </c>
      <c r="H143" s="53">
        <v>0</v>
      </c>
      <c r="I143" s="53">
        <v>0</v>
      </c>
      <c r="J143" s="53">
        <v>0</v>
      </c>
      <c r="K143" s="53">
        <v>0</v>
      </c>
      <c r="L143" s="45">
        <v>146060</v>
      </c>
      <c r="M143" s="45">
        <v>76072</v>
      </c>
      <c r="N143" s="45">
        <v>69988</v>
      </c>
      <c r="O143" s="57" t="s">
        <v>297</v>
      </c>
      <c r="P143" s="57" t="s">
        <v>297</v>
      </c>
      <c r="Q143" s="57" t="s">
        <v>297</v>
      </c>
      <c r="R143" s="57" t="s">
        <v>297</v>
      </c>
      <c r="S143" s="57" t="s">
        <v>297</v>
      </c>
      <c r="T143" s="57" t="s">
        <v>297</v>
      </c>
      <c r="U143" s="57" t="s">
        <v>297</v>
      </c>
    </row>
    <row r="144" spans="1:21">
      <c r="A144" s="55" t="s">
        <v>1397</v>
      </c>
      <c r="B144" s="53" t="s">
        <v>219</v>
      </c>
      <c r="C144" s="53" t="s">
        <v>246</v>
      </c>
      <c r="D144" s="51" t="s">
        <v>141</v>
      </c>
      <c r="E144" s="53">
        <v>7</v>
      </c>
      <c r="F144" s="53">
        <v>5</v>
      </c>
      <c r="G144" s="53">
        <v>0</v>
      </c>
      <c r="H144" s="53">
        <v>5</v>
      </c>
      <c r="I144" s="53">
        <v>5</v>
      </c>
      <c r="J144" s="53">
        <v>0</v>
      </c>
      <c r="K144" s="53">
        <v>22</v>
      </c>
      <c r="L144" s="45">
        <v>146060</v>
      </c>
      <c r="M144" s="45">
        <v>76072</v>
      </c>
      <c r="N144" s="45">
        <v>69988</v>
      </c>
      <c r="O144" s="57">
        <v>4.7925510064357111</v>
      </c>
      <c r="P144" s="57">
        <v>3.4232507188826506</v>
      </c>
      <c r="Q144" s="57" t="s">
        <v>297</v>
      </c>
      <c r="R144" s="57">
        <v>3.4232507188826506</v>
      </c>
      <c r="S144" s="57">
        <v>3.4232507188826506</v>
      </c>
      <c r="T144" s="57" t="s">
        <v>297</v>
      </c>
      <c r="U144" s="57">
        <v>15.062303163083664</v>
      </c>
    </row>
    <row r="145" spans="1:34">
      <c r="A145" s="55" t="s">
        <v>1398</v>
      </c>
      <c r="B145" s="53" t="s">
        <v>219</v>
      </c>
      <c r="C145" s="53" t="s">
        <v>248</v>
      </c>
      <c r="D145" s="51" t="s">
        <v>200</v>
      </c>
      <c r="E145" s="53">
        <v>6</v>
      </c>
      <c r="F145" s="53">
        <v>0</v>
      </c>
      <c r="G145" s="53">
        <v>5</v>
      </c>
      <c r="H145" s="53">
        <v>5</v>
      </c>
      <c r="I145" s="53">
        <v>9</v>
      </c>
      <c r="J145" s="53">
        <v>16</v>
      </c>
      <c r="K145" s="53">
        <v>41</v>
      </c>
      <c r="L145" s="45">
        <v>122410</v>
      </c>
      <c r="M145" s="45">
        <v>63212</v>
      </c>
      <c r="N145" s="45">
        <v>59198</v>
      </c>
      <c r="O145" s="57">
        <v>4.9015603300383956</v>
      </c>
      <c r="P145" s="57" t="s">
        <v>297</v>
      </c>
      <c r="Q145" s="57">
        <v>4.084633608365329</v>
      </c>
      <c r="R145" s="57">
        <v>4.084633608365329</v>
      </c>
      <c r="S145" s="57">
        <v>7.352340495057593</v>
      </c>
      <c r="T145" s="57">
        <v>13.070827546769054</v>
      </c>
      <c r="U145" s="57">
        <v>33.493995588595702</v>
      </c>
    </row>
    <row r="146" spans="1:34">
      <c r="A146" s="55" t="s">
        <v>1399</v>
      </c>
      <c r="B146" s="53" t="s">
        <v>219</v>
      </c>
      <c r="C146" s="53" t="s">
        <v>248</v>
      </c>
      <c r="D146" s="51" t="s">
        <v>53</v>
      </c>
      <c r="E146" s="53">
        <v>72</v>
      </c>
      <c r="F146" s="53">
        <v>90</v>
      </c>
      <c r="G146" s="53">
        <v>229</v>
      </c>
      <c r="H146" s="53">
        <v>236</v>
      </c>
      <c r="I146" s="53">
        <v>206</v>
      </c>
      <c r="J146" s="53">
        <v>106</v>
      </c>
      <c r="K146" s="53">
        <v>939</v>
      </c>
      <c r="L146" s="45">
        <v>122410</v>
      </c>
      <c r="M146" s="45">
        <v>63212</v>
      </c>
      <c r="N146" s="45">
        <v>59198</v>
      </c>
      <c r="O146" s="57">
        <v>113.90242359045752</v>
      </c>
      <c r="P146" s="57">
        <v>142.37802948807189</v>
      </c>
      <c r="Q146" s="57">
        <v>362.2729861418718</v>
      </c>
      <c r="R146" s="57">
        <v>373.34683287983296</v>
      </c>
      <c r="S146" s="57">
        <v>325.88748971714233</v>
      </c>
      <c r="T146" s="57">
        <v>167.68967917484022</v>
      </c>
      <c r="U146" s="57">
        <v>1485.4774409922168</v>
      </c>
    </row>
    <row r="147" spans="1:34">
      <c r="A147" s="55" t="s">
        <v>1400</v>
      </c>
      <c r="B147" s="53" t="s">
        <v>219</v>
      </c>
      <c r="C147" s="53" t="s">
        <v>248</v>
      </c>
      <c r="D147" s="51" t="s">
        <v>68</v>
      </c>
      <c r="E147" s="53">
        <v>6</v>
      </c>
      <c r="F147" s="53">
        <v>10</v>
      </c>
      <c r="G147" s="53">
        <v>11</v>
      </c>
      <c r="H147" s="53">
        <v>29</v>
      </c>
      <c r="I147" s="53">
        <v>14</v>
      </c>
      <c r="J147" s="53">
        <v>20</v>
      </c>
      <c r="K147" s="53">
        <v>90</v>
      </c>
      <c r="L147" s="45">
        <v>122410</v>
      </c>
      <c r="M147" s="45">
        <v>63212</v>
      </c>
      <c r="N147" s="45">
        <v>59198</v>
      </c>
      <c r="O147" s="57">
        <v>9.4918686325381252</v>
      </c>
      <c r="P147" s="57">
        <v>15.819781054230209</v>
      </c>
      <c r="Q147" s="57">
        <v>17.401759159653231</v>
      </c>
      <c r="R147" s="57">
        <v>45.87736505726761</v>
      </c>
      <c r="S147" s="57">
        <v>22.147693475922292</v>
      </c>
      <c r="T147" s="57">
        <v>31.639562108460417</v>
      </c>
      <c r="U147" s="57">
        <v>142.37802948807189</v>
      </c>
    </row>
    <row r="148" spans="1:34">
      <c r="A148" s="55" t="s">
        <v>1401</v>
      </c>
      <c r="B148" s="53" t="s">
        <v>219</v>
      </c>
      <c r="C148" s="53" t="s">
        <v>248</v>
      </c>
      <c r="D148" s="51" t="s">
        <v>292</v>
      </c>
      <c r="E148" s="53">
        <v>0</v>
      </c>
      <c r="F148" s="53">
        <v>0</v>
      </c>
      <c r="G148" s="53">
        <v>6</v>
      </c>
      <c r="H148" s="53">
        <v>8</v>
      </c>
      <c r="I148" s="53">
        <v>9</v>
      </c>
      <c r="J148" s="53">
        <v>6</v>
      </c>
      <c r="K148" s="53">
        <v>29</v>
      </c>
      <c r="L148" s="45">
        <v>122410</v>
      </c>
      <c r="M148" s="45">
        <v>63212</v>
      </c>
      <c r="N148" s="45">
        <v>59198</v>
      </c>
      <c r="O148" s="57" t="s">
        <v>297</v>
      </c>
      <c r="P148" s="57" t="s">
        <v>297</v>
      </c>
      <c r="Q148" s="57">
        <v>4.9015603300383956</v>
      </c>
      <c r="R148" s="57">
        <v>6.5354137733845272</v>
      </c>
      <c r="S148" s="57">
        <v>7.352340495057593</v>
      </c>
      <c r="T148" s="57">
        <v>4.9015603300383956</v>
      </c>
      <c r="U148" s="57">
        <v>23.690874928518912</v>
      </c>
    </row>
    <row r="149" spans="1:34">
      <c r="A149" s="55" t="s">
        <v>1402</v>
      </c>
      <c r="B149" s="53" t="s">
        <v>219</v>
      </c>
      <c r="C149" s="53" t="s">
        <v>248</v>
      </c>
      <c r="D149" s="51" t="s">
        <v>201</v>
      </c>
      <c r="E149" s="53">
        <v>5</v>
      </c>
      <c r="F149" s="53">
        <v>5</v>
      </c>
      <c r="G149" s="53">
        <v>9</v>
      </c>
      <c r="H149" s="53">
        <v>8</v>
      </c>
      <c r="I149" s="53">
        <v>6</v>
      </c>
      <c r="J149" s="53">
        <v>0</v>
      </c>
      <c r="K149" s="53">
        <v>33</v>
      </c>
      <c r="L149" s="45">
        <v>122410</v>
      </c>
      <c r="M149" s="45">
        <v>63212</v>
      </c>
      <c r="N149" s="45">
        <v>59198</v>
      </c>
      <c r="O149" s="57">
        <v>4.084633608365329</v>
      </c>
      <c r="P149" s="57">
        <v>4.084633608365329</v>
      </c>
      <c r="Q149" s="57">
        <v>7.352340495057593</v>
      </c>
      <c r="R149" s="57">
        <v>6.5354137733845272</v>
      </c>
      <c r="S149" s="57">
        <v>4.9015603300383956</v>
      </c>
      <c r="T149" s="57" t="s">
        <v>297</v>
      </c>
      <c r="U149" s="57">
        <v>26.958581815211172</v>
      </c>
    </row>
    <row r="150" spans="1:34">
      <c r="A150" s="55" t="s">
        <v>1403</v>
      </c>
      <c r="B150" s="53" t="s">
        <v>219</v>
      </c>
      <c r="C150" s="53" t="s">
        <v>248</v>
      </c>
      <c r="D150" s="51" t="s">
        <v>150</v>
      </c>
      <c r="E150" s="53">
        <v>0</v>
      </c>
      <c r="F150" s="53">
        <v>0</v>
      </c>
      <c r="G150" s="53">
        <v>0</v>
      </c>
      <c r="H150" s="53">
        <v>0</v>
      </c>
      <c r="I150" s="53">
        <v>0</v>
      </c>
      <c r="J150" s="53">
        <v>0</v>
      </c>
      <c r="K150" s="53">
        <v>0</v>
      </c>
      <c r="L150" s="45">
        <v>122410</v>
      </c>
      <c r="M150" s="45">
        <v>63212</v>
      </c>
      <c r="N150" s="45">
        <v>59198</v>
      </c>
      <c r="O150" s="57" t="s">
        <v>297</v>
      </c>
      <c r="P150" s="57" t="s">
        <v>297</v>
      </c>
      <c r="Q150" s="57" t="s">
        <v>297</v>
      </c>
      <c r="R150" s="57" t="s">
        <v>297</v>
      </c>
      <c r="S150" s="57" t="s">
        <v>297</v>
      </c>
      <c r="T150" s="57" t="s">
        <v>297</v>
      </c>
      <c r="U150" s="57" t="s">
        <v>297</v>
      </c>
    </row>
    <row r="151" spans="1:34">
      <c r="A151" s="55" t="s">
        <v>1404</v>
      </c>
      <c r="B151" s="53" t="s">
        <v>219</v>
      </c>
      <c r="C151" s="53" t="s">
        <v>248</v>
      </c>
      <c r="D151" s="51" t="s">
        <v>94</v>
      </c>
      <c r="E151" s="53">
        <v>0</v>
      </c>
      <c r="F151" s="53">
        <v>0</v>
      </c>
      <c r="G151" s="53">
        <v>5</v>
      </c>
      <c r="H151" s="53">
        <v>14</v>
      </c>
      <c r="I151" s="53">
        <v>8</v>
      </c>
      <c r="J151" s="53">
        <v>0</v>
      </c>
      <c r="K151" s="53">
        <v>27</v>
      </c>
      <c r="L151" s="45">
        <v>122410</v>
      </c>
      <c r="M151" s="45">
        <v>63212</v>
      </c>
      <c r="N151" s="45">
        <v>59198</v>
      </c>
      <c r="O151" s="57" t="s">
        <v>297</v>
      </c>
      <c r="P151" s="57" t="s">
        <v>297</v>
      </c>
      <c r="Q151" s="57">
        <v>4.084633608365329</v>
      </c>
      <c r="R151" s="57">
        <v>11.436974103422923</v>
      </c>
      <c r="S151" s="57">
        <v>6.5354137733845272</v>
      </c>
      <c r="T151" s="57" t="s">
        <v>297</v>
      </c>
      <c r="U151" s="57">
        <v>22.057021485172783</v>
      </c>
    </row>
    <row r="152" spans="1:34">
      <c r="A152" s="55" t="s">
        <v>1405</v>
      </c>
      <c r="B152" s="53" t="s">
        <v>219</v>
      </c>
      <c r="C152" s="53" t="s">
        <v>248</v>
      </c>
      <c r="D152" s="51" t="s">
        <v>153</v>
      </c>
      <c r="E152" s="53">
        <v>0</v>
      </c>
      <c r="F152" s="53">
        <v>0</v>
      </c>
      <c r="G152" s="53">
        <v>0</v>
      </c>
      <c r="H152" s="53">
        <v>0</v>
      </c>
      <c r="I152" s="53">
        <v>0</v>
      </c>
      <c r="J152" s="53">
        <v>0</v>
      </c>
      <c r="K152" s="53">
        <v>0</v>
      </c>
      <c r="L152" s="45">
        <v>122410</v>
      </c>
      <c r="M152" s="45">
        <v>63212</v>
      </c>
      <c r="N152" s="45">
        <v>59198</v>
      </c>
      <c r="O152" s="57" t="s">
        <v>297</v>
      </c>
      <c r="P152" s="57" t="s">
        <v>297</v>
      </c>
      <c r="Q152" s="57" t="s">
        <v>297</v>
      </c>
      <c r="R152" s="57" t="s">
        <v>297</v>
      </c>
      <c r="S152" s="57" t="s">
        <v>297</v>
      </c>
      <c r="T152" s="57" t="s">
        <v>297</v>
      </c>
      <c r="U152" s="57" t="s">
        <v>297</v>
      </c>
    </row>
    <row r="153" spans="1:34">
      <c r="A153" s="55" t="s">
        <v>1406</v>
      </c>
      <c r="B153" s="53" t="s">
        <v>219</v>
      </c>
      <c r="C153" s="53" t="s">
        <v>248</v>
      </c>
      <c r="D153" s="51" t="s">
        <v>154</v>
      </c>
      <c r="E153" s="53">
        <v>27</v>
      </c>
      <c r="F153" s="53">
        <v>12</v>
      </c>
      <c r="G153" s="53">
        <v>16</v>
      </c>
      <c r="H153" s="53">
        <v>12</v>
      </c>
      <c r="I153" s="53">
        <v>5</v>
      </c>
      <c r="J153" s="53">
        <v>0</v>
      </c>
      <c r="K153" s="53">
        <v>72</v>
      </c>
      <c r="L153" s="45">
        <v>122410</v>
      </c>
      <c r="M153" s="45">
        <v>63212</v>
      </c>
      <c r="N153" s="45">
        <v>59198</v>
      </c>
      <c r="O153" s="57">
        <v>22.057021485172783</v>
      </c>
      <c r="P153" s="57">
        <v>9.8031206600767913</v>
      </c>
      <c r="Q153" s="57">
        <v>13.070827546769054</v>
      </c>
      <c r="R153" s="57">
        <v>9.8031206600767913</v>
      </c>
      <c r="S153" s="57">
        <v>4.084633608365329</v>
      </c>
      <c r="T153" s="57" t="s">
        <v>297</v>
      </c>
      <c r="U153" s="57">
        <v>58.818723960460744</v>
      </c>
    </row>
    <row r="154" spans="1:34">
      <c r="A154" s="55" t="s">
        <v>1407</v>
      </c>
      <c r="B154" s="53" t="s">
        <v>219</v>
      </c>
      <c r="C154" s="53" t="s">
        <v>248</v>
      </c>
      <c r="D154" s="51" t="s">
        <v>98</v>
      </c>
      <c r="E154" s="53">
        <v>14</v>
      </c>
      <c r="F154" s="53">
        <v>8</v>
      </c>
      <c r="G154" s="53">
        <v>33</v>
      </c>
      <c r="H154" s="53">
        <v>44</v>
      </c>
      <c r="I154" s="53">
        <v>26</v>
      </c>
      <c r="J154" s="53">
        <v>10</v>
      </c>
      <c r="K154" s="53">
        <v>135</v>
      </c>
      <c r="L154" s="45">
        <v>122410</v>
      </c>
      <c r="M154" s="45">
        <v>63212</v>
      </c>
      <c r="N154" s="45">
        <v>59198</v>
      </c>
      <c r="O154" s="57">
        <v>11.436974103422923</v>
      </c>
      <c r="P154" s="57">
        <v>6.5354137733845272</v>
      </c>
      <c r="Q154" s="57">
        <v>26.958581815211172</v>
      </c>
      <c r="R154" s="57">
        <v>35.944775753614906</v>
      </c>
      <c r="S154" s="57">
        <v>21.240094763499716</v>
      </c>
      <c r="T154" s="57">
        <v>8.1692672167306579</v>
      </c>
      <c r="U154" s="57">
        <v>110.28510742586388</v>
      </c>
    </row>
    <row r="155" spans="1:34">
      <c r="A155" s="55" t="s">
        <v>1408</v>
      </c>
      <c r="B155" s="53" t="s">
        <v>219</v>
      </c>
      <c r="C155" s="53" t="s">
        <v>248</v>
      </c>
      <c r="D155" s="51" t="s">
        <v>301</v>
      </c>
      <c r="E155" s="53">
        <v>5</v>
      </c>
      <c r="F155" s="53">
        <v>6</v>
      </c>
      <c r="G155" s="53">
        <v>5</v>
      </c>
      <c r="H155" s="53">
        <v>0</v>
      </c>
      <c r="I155" s="53">
        <v>0</v>
      </c>
      <c r="J155" s="53">
        <v>0</v>
      </c>
      <c r="K155" s="53">
        <v>16</v>
      </c>
      <c r="L155" s="45">
        <v>122410</v>
      </c>
      <c r="M155" s="45">
        <v>63212</v>
      </c>
      <c r="N155" s="45">
        <v>59198</v>
      </c>
      <c r="O155" s="57">
        <v>4.084633608365329</v>
      </c>
      <c r="P155" s="57">
        <v>4.9015603300383956</v>
      </c>
      <c r="Q155" s="57">
        <v>4.084633608365329</v>
      </c>
      <c r="R155" s="57" t="s">
        <v>297</v>
      </c>
      <c r="S155" s="57" t="s">
        <v>297</v>
      </c>
      <c r="T155" s="57" t="s">
        <v>297</v>
      </c>
      <c r="U155" s="57">
        <v>13.070827546769054</v>
      </c>
    </row>
    <row r="156" spans="1:34">
      <c r="A156" s="55" t="s">
        <v>1409</v>
      </c>
      <c r="B156" s="53" t="s">
        <v>219</v>
      </c>
      <c r="C156" s="53" t="s">
        <v>248</v>
      </c>
      <c r="D156" s="51" t="s">
        <v>303</v>
      </c>
      <c r="E156" s="53">
        <v>6</v>
      </c>
      <c r="F156" s="53">
        <v>5</v>
      </c>
      <c r="G156" s="53">
        <v>14</v>
      </c>
      <c r="H156" s="53">
        <v>24</v>
      </c>
      <c r="I156" s="53">
        <v>20</v>
      </c>
      <c r="J156" s="53">
        <v>9</v>
      </c>
      <c r="K156" s="53">
        <v>78</v>
      </c>
      <c r="L156" s="45">
        <v>122410</v>
      </c>
      <c r="M156" s="45">
        <v>63212</v>
      </c>
      <c r="N156" s="45">
        <v>59198</v>
      </c>
      <c r="O156" s="57">
        <v>4.9015603300383956</v>
      </c>
      <c r="P156" s="57">
        <v>4.084633608365329</v>
      </c>
      <c r="Q156" s="57">
        <v>11.436974103422923</v>
      </c>
      <c r="R156" s="57">
        <v>19.606241320153583</v>
      </c>
      <c r="S156" s="57">
        <v>16.338534433461316</v>
      </c>
      <c r="T156" s="57">
        <v>7.352340495057593</v>
      </c>
      <c r="U156" s="57">
        <v>63.720284290499137</v>
      </c>
    </row>
    <row r="157" spans="1:34">
      <c r="A157" s="55" t="s">
        <v>1410</v>
      </c>
      <c r="B157" s="53" t="s">
        <v>219</v>
      </c>
      <c r="C157" s="53" t="s">
        <v>248</v>
      </c>
      <c r="D157" s="51" t="s">
        <v>127</v>
      </c>
      <c r="E157" s="53">
        <v>0</v>
      </c>
      <c r="F157" s="53">
        <v>5</v>
      </c>
      <c r="G157" s="53">
        <v>0</v>
      </c>
      <c r="H157" s="53">
        <v>0</v>
      </c>
      <c r="I157" s="53">
        <v>5</v>
      </c>
      <c r="J157" s="53">
        <v>0</v>
      </c>
      <c r="K157" s="53">
        <v>10</v>
      </c>
      <c r="L157" s="45">
        <v>122410</v>
      </c>
      <c r="M157" s="45">
        <v>63212</v>
      </c>
      <c r="N157" s="45">
        <v>59198</v>
      </c>
      <c r="O157" s="57" t="s">
        <v>297</v>
      </c>
      <c r="P157" s="57">
        <v>4.084633608365329</v>
      </c>
      <c r="Q157" s="57" t="s">
        <v>297</v>
      </c>
      <c r="R157" s="57" t="s">
        <v>297</v>
      </c>
      <c r="S157" s="57">
        <v>4.084633608365329</v>
      </c>
      <c r="T157" s="57" t="s">
        <v>297</v>
      </c>
      <c r="U157" s="57">
        <v>8.1692672167306579</v>
      </c>
      <c r="V157" s="53"/>
      <c r="W157" s="53"/>
      <c r="X157" s="53"/>
      <c r="Z157" s="51"/>
      <c r="AA157" s="51"/>
      <c r="AB157" s="52"/>
      <c r="AC157" s="52"/>
      <c r="AD157" s="52">
        <v>406</v>
      </c>
      <c r="AE157" s="52">
        <v>440</v>
      </c>
      <c r="AF157" s="52">
        <v>233</v>
      </c>
      <c r="AG157" s="52">
        <v>126</v>
      </c>
      <c r="AH157" s="52">
        <v>1637</v>
      </c>
    </row>
    <row r="158" spans="1:34">
      <c r="A158" s="55" t="s">
        <v>1411</v>
      </c>
      <c r="B158" s="53" t="s">
        <v>219</v>
      </c>
      <c r="C158" s="53" t="s">
        <v>248</v>
      </c>
      <c r="D158" s="51" t="s">
        <v>131</v>
      </c>
      <c r="E158" s="53">
        <v>17</v>
      </c>
      <c r="F158" s="53">
        <v>7</v>
      </c>
      <c r="G158" s="53">
        <v>15</v>
      </c>
      <c r="H158" s="53">
        <v>23</v>
      </c>
      <c r="I158" s="53">
        <v>17</v>
      </c>
      <c r="J158" s="53">
        <v>11</v>
      </c>
      <c r="K158" s="53">
        <v>90</v>
      </c>
      <c r="L158" s="45">
        <v>122410</v>
      </c>
      <c r="M158" s="45">
        <v>63212</v>
      </c>
      <c r="N158" s="45">
        <v>59198</v>
      </c>
      <c r="O158" s="57">
        <v>26.893627792191356</v>
      </c>
      <c r="P158" s="57">
        <v>11.073846737961146</v>
      </c>
      <c r="Q158" s="57">
        <v>23.729671581345315</v>
      </c>
      <c r="R158" s="57">
        <v>36.385496424729482</v>
      </c>
      <c r="S158" s="57">
        <v>26.893627792191356</v>
      </c>
      <c r="T158" s="57">
        <v>17.401759159653231</v>
      </c>
      <c r="U158" s="57">
        <v>142.37802948807189</v>
      </c>
      <c r="V158" s="53"/>
      <c r="W158" s="53"/>
      <c r="X158" s="53"/>
      <c r="Z158" s="51"/>
      <c r="AA158" s="51"/>
      <c r="AB158" s="52"/>
      <c r="AC158" s="52"/>
      <c r="AD158" s="52">
        <v>303</v>
      </c>
      <c r="AE158" s="52">
        <v>369</v>
      </c>
      <c r="AF158" s="52">
        <v>198</v>
      </c>
      <c r="AG158" s="52">
        <v>110</v>
      </c>
      <c r="AH158" s="52">
        <v>1257</v>
      </c>
    </row>
    <row r="159" spans="1:34">
      <c r="A159" s="55" t="s">
        <v>1412</v>
      </c>
      <c r="B159" s="53" t="s">
        <v>219</v>
      </c>
      <c r="C159" s="53" t="s">
        <v>248</v>
      </c>
      <c r="D159" s="51" t="s">
        <v>160</v>
      </c>
      <c r="E159" s="53">
        <v>5</v>
      </c>
      <c r="F159" s="53">
        <v>0</v>
      </c>
      <c r="G159" s="53">
        <v>0</v>
      </c>
      <c r="H159" s="53">
        <v>0</v>
      </c>
      <c r="I159" s="53">
        <v>0</v>
      </c>
      <c r="J159" s="53">
        <v>0</v>
      </c>
      <c r="K159" s="53">
        <v>5</v>
      </c>
      <c r="L159" s="45">
        <v>122410</v>
      </c>
      <c r="M159" s="45">
        <v>63212</v>
      </c>
      <c r="N159" s="45">
        <v>59198</v>
      </c>
      <c r="O159" s="57">
        <v>4.084633608365329</v>
      </c>
      <c r="P159" s="57" t="s">
        <v>297</v>
      </c>
      <c r="Q159" s="57" t="s">
        <v>297</v>
      </c>
      <c r="R159" s="57" t="s">
        <v>297</v>
      </c>
      <c r="S159" s="57" t="s">
        <v>297</v>
      </c>
      <c r="T159" s="57" t="s">
        <v>297</v>
      </c>
      <c r="U159" s="57">
        <v>4.084633608365329</v>
      </c>
      <c r="V159" s="53"/>
      <c r="W159" s="53"/>
      <c r="X159" s="53"/>
      <c r="Z159" s="51"/>
      <c r="AA159" s="51"/>
      <c r="AB159" s="52"/>
      <c r="AC159" s="52"/>
      <c r="AD159" s="52">
        <v>434</v>
      </c>
      <c r="AE159" s="52">
        <v>441</v>
      </c>
      <c r="AF159" s="52">
        <v>318</v>
      </c>
      <c r="AG159" s="52">
        <v>174</v>
      </c>
      <c r="AH159" s="52">
        <v>1820</v>
      </c>
    </row>
    <row r="160" spans="1:34">
      <c r="A160" s="55" t="s">
        <v>1413</v>
      </c>
      <c r="B160" s="53" t="s">
        <v>219</v>
      </c>
      <c r="C160" s="53" t="s">
        <v>248</v>
      </c>
      <c r="D160" s="51" t="s">
        <v>141</v>
      </c>
      <c r="E160" s="53">
        <v>5</v>
      </c>
      <c r="F160" s="53">
        <v>0</v>
      </c>
      <c r="G160" s="53">
        <v>0</v>
      </c>
      <c r="H160" s="53">
        <v>5</v>
      </c>
      <c r="I160" s="53">
        <v>5</v>
      </c>
      <c r="J160" s="53">
        <v>0</v>
      </c>
      <c r="K160" s="53">
        <v>15</v>
      </c>
      <c r="L160" s="45">
        <v>122410</v>
      </c>
      <c r="M160" s="45">
        <v>63212</v>
      </c>
      <c r="N160" s="45">
        <v>59198</v>
      </c>
      <c r="O160" s="57">
        <v>4.084633608365329</v>
      </c>
      <c r="P160" s="57" t="s">
        <v>297</v>
      </c>
      <c r="Q160" s="57" t="s">
        <v>297</v>
      </c>
      <c r="R160" s="57">
        <v>4.084633608365329</v>
      </c>
      <c r="S160" s="57">
        <v>4.084633608365329</v>
      </c>
      <c r="T160" s="57" t="s">
        <v>297</v>
      </c>
      <c r="U160" s="57">
        <v>12.253900825095988</v>
      </c>
      <c r="V160" s="53"/>
      <c r="W160" s="53"/>
      <c r="X160" s="53"/>
      <c r="Z160" s="51"/>
      <c r="AA160" s="51"/>
      <c r="AB160" s="52"/>
      <c r="AC160" s="52"/>
      <c r="AD160" s="52">
        <v>344</v>
      </c>
      <c r="AE160" s="52">
        <v>397</v>
      </c>
      <c r="AF160" s="52">
        <v>259</v>
      </c>
      <c r="AG160" s="52">
        <v>133</v>
      </c>
      <c r="AH160" s="52">
        <v>1481</v>
      </c>
    </row>
    <row r="161" spans="1:24">
      <c r="A161" s="55" t="s">
        <v>1414</v>
      </c>
      <c r="B161" s="53" t="s">
        <v>219</v>
      </c>
      <c r="C161" s="53" t="s">
        <v>250</v>
      </c>
      <c r="D161" s="51" t="s">
        <v>200</v>
      </c>
      <c r="E161" s="53">
        <v>5</v>
      </c>
      <c r="F161" s="53">
        <v>5</v>
      </c>
      <c r="G161" s="53">
        <v>5</v>
      </c>
      <c r="H161" s="53">
        <v>8</v>
      </c>
      <c r="I161" s="53">
        <v>5</v>
      </c>
      <c r="J161" s="53">
        <v>8</v>
      </c>
      <c r="K161" s="53">
        <v>36</v>
      </c>
      <c r="L161" s="45">
        <v>104920</v>
      </c>
      <c r="M161" s="45">
        <v>54402</v>
      </c>
      <c r="N161" s="45">
        <v>50518</v>
      </c>
      <c r="O161" s="57">
        <v>4.7655356462066338</v>
      </c>
      <c r="P161" s="57">
        <v>4.7655356462066338</v>
      </c>
      <c r="Q161" s="57">
        <v>4.7655356462066338</v>
      </c>
      <c r="R161" s="57">
        <v>7.6248570339306143</v>
      </c>
      <c r="S161" s="57">
        <v>4.7655356462066338</v>
      </c>
      <c r="T161" s="57">
        <v>7.6248570339306143</v>
      </c>
      <c r="U161" s="57">
        <v>34.311856652687759</v>
      </c>
    </row>
    <row r="162" spans="1:24">
      <c r="A162" s="55" t="s">
        <v>1415</v>
      </c>
      <c r="B162" s="53" t="s">
        <v>219</v>
      </c>
      <c r="C162" s="53" t="s">
        <v>250</v>
      </c>
      <c r="D162" s="51" t="s">
        <v>53</v>
      </c>
      <c r="E162" s="53">
        <v>83</v>
      </c>
      <c r="F162" s="53">
        <v>101</v>
      </c>
      <c r="G162" s="53">
        <v>222</v>
      </c>
      <c r="H162" s="53">
        <v>288</v>
      </c>
      <c r="I162" s="53">
        <v>240</v>
      </c>
      <c r="J162" s="53">
        <v>125</v>
      </c>
      <c r="K162" s="53">
        <v>1059</v>
      </c>
      <c r="L162" s="45">
        <v>104920</v>
      </c>
      <c r="M162" s="45">
        <v>54402</v>
      </c>
      <c r="N162" s="45">
        <v>50518</v>
      </c>
      <c r="O162" s="57">
        <v>152.56792029704789</v>
      </c>
      <c r="P162" s="57">
        <v>185.65493915664865</v>
      </c>
      <c r="Q162" s="57">
        <v>408.07323260174257</v>
      </c>
      <c r="R162" s="57">
        <v>529.39230175361195</v>
      </c>
      <c r="S162" s="57">
        <v>441.16025146134331</v>
      </c>
      <c r="T162" s="57">
        <v>229.770964302783</v>
      </c>
      <c r="U162" s="57">
        <v>1946.6196095731775</v>
      </c>
      <c r="V162" s="56"/>
      <c r="W162" s="56"/>
      <c r="X162" s="56"/>
    </row>
    <row r="163" spans="1:24">
      <c r="A163" s="55" t="s">
        <v>1416</v>
      </c>
      <c r="B163" s="53" t="s">
        <v>219</v>
      </c>
      <c r="C163" s="53" t="s">
        <v>250</v>
      </c>
      <c r="D163" s="51" t="s">
        <v>68</v>
      </c>
      <c r="E163" s="53">
        <v>5</v>
      </c>
      <c r="F163" s="53">
        <v>5</v>
      </c>
      <c r="G163" s="53">
        <v>11</v>
      </c>
      <c r="H163" s="53">
        <v>14</v>
      </c>
      <c r="I163" s="53">
        <v>17</v>
      </c>
      <c r="J163" s="53">
        <v>12</v>
      </c>
      <c r="K163" s="53">
        <v>64</v>
      </c>
      <c r="L163" s="45">
        <v>104920</v>
      </c>
      <c r="M163" s="45">
        <v>54402</v>
      </c>
      <c r="N163" s="45">
        <v>50518</v>
      </c>
      <c r="O163" s="57">
        <v>9.1908385721113195</v>
      </c>
      <c r="P163" s="57">
        <v>9.1908385721113195</v>
      </c>
      <c r="Q163" s="57">
        <v>20.219844858644901</v>
      </c>
      <c r="R163" s="57">
        <v>25.734348001911695</v>
      </c>
      <c r="S163" s="57">
        <v>31.248851145178488</v>
      </c>
      <c r="T163" s="57">
        <v>22.058012573067167</v>
      </c>
      <c r="U163" s="57">
        <v>117.64273372302488</v>
      </c>
      <c r="V163" s="56"/>
      <c r="W163" s="56"/>
      <c r="X163" s="56"/>
    </row>
    <row r="164" spans="1:24">
      <c r="A164" s="55" t="s">
        <v>1417</v>
      </c>
      <c r="B164" s="53" t="s">
        <v>219</v>
      </c>
      <c r="C164" s="53" t="s">
        <v>250</v>
      </c>
      <c r="D164" s="51" t="s">
        <v>292</v>
      </c>
      <c r="E164" s="53">
        <v>0</v>
      </c>
      <c r="F164" s="53">
        <v>0</v>
      </c>
      <c r="G164" s="53">
        <v>0</v>
      </c>
      <c r="H164" s="53">
        <v>8</v>
      </c>
      <c r="I164" s="53">
        <v>5</v>
      </c>
      <c r="J164" s="53">
        <v>6</v>
      </c>
      <c r="K164" s="53">
        <v>19</v>
      </c>
      <c r="L164" s="45">
        <v>104920</v>
      </c>
      <c r="M164" s="45">
        <v>54402</v>
      </c>
      <c r="N164" s="45">
        <v>50518</v>
      </c>
      <c r="O164" s="57" t="s">
        <v>297</v>
      </c>
      <c r="P164" s="57" t="s">
        <v>297</v>
      </c>
      <c r="Q164" s="57" t="s">
        <v>297</v>
      </c>
      <c r="R164" s="57">
        <v>7.6248570339306143</v>
      </c>
      <c r="S164" s="57">
        <v>4.7655356462066338</v>
      </c>
      <c r="T164" s="57">
        <v>5.7186427754479601</v>
      </c>
      <c r="U164" s="57">
        <v>18.109035455585207</v>
      </c>
      <c r="V164" s="56"/>
      <c r="W164" s="56"/>
      <c r="X164" s="56"/>
    </row>
    <row r="165" spans="1:24">
      <c r="A165" s="55" t="s">
        <v>1418</v>
      </c>
      <c r="B165" s="53" t="s">
        <v>219</v>
      </c>
      <c r="C165" s="53" t="s">
        <v>250</v>
      </c>
      <c r="D165" s="51" t="s">
        <v>201</v>
      </c>
      <c r="E165" s="53">
        <v>6</v>
      </c>
      <c r="F165" s="53">
        <v>5</v>
      </c>
      <c r="G165" s="53">
        <v>6</v>
      </c>
      <c r="H165" s="53">
        <v>9</v>
      </c>
      <c r="I165" s="53">
        <v>8</v>
      </c>
      <c r="J165" s="53">
        <v>6</v>
      </c>
      <c r="K165" s="53">
        <v>40</v>
      </c>
      <c r="L165" s="45">
        <v>104920</v>
      </c>
      <c r="M165" s="45">
        <v>54402</v>
      </c>
      <c r="N165" s="45">
        <v>50518</v>
      </c>
      <c r="O165" s="57">
        <v>5.7186427754479601</v>
      </c>
      <c r="P165" s="57">
        <v>4.7655356462066338</v>
      </c>
      <c r="Q165" s="57">
        <v>5.7186427754479601</v>
      </c>
      <c r="R165" s="57">
        <v>8.5779641631719397</v>
      </c>
      <c r="S165" s="57">
        <v>7.6248570339306143</v>
      </c>
      <c r="T165" s="57">
        <v>5.7186427754479601</v>
      </c>
      <c r="U165" s="57">
        <v>38.124285169653071</v>
      </c>
      <c r="V165" s="56"/>
      <c r="W165" s="56"/>
      <c r="X165" s="56"/>
    </row>
    <row r="166" spans="1:24">
      <c r="A166" s="55" t="s">
        <v>1419</v>
      </c>
      <c r="B166" s="53" t="s">
        <v>219</v>
      </c>
      <c r="C166" s="53" t="s">
        <v>250</v>
      </c>
      <c r="D166" s="51" t="s">
        <v>150</v>
      </c>
      <c r="E166" s="53">
        <v>0</v>
      </c>
      <c r="F166" s="53">
        <v>0</v>
      </c>
      <c r="G166" s="53">
        <v>0</v>
      </c>
      <c r="H166" s="53">
        <v>0</v>
      </c>
      <c r="I166" s="53">
        <v>0</v>
      </c>
      <c r="J166" s="53">
        <v>5</v>
      </c>
      <c r="K166" s="53">
        <v>5</v>
      </c>
      <c r="L166" s="45">
        <v>104920</v>
      </c>
      <c r="M166" s="45">
        <v>54402</v>
      </c>
      <c r="N166" s="45">
        <v>50518</v>
      </c>
      <c r="O166" s="57" t="s">
        <v>297</v>
      </c>
      <c r="P166" s="57" t="s">
        <v>297</v>
      </c>
      <c r="Q166" s="57" t="s">
        <v>297</v>
      </c>
      <c r="R166" s="57" t="s">
        <v>297</v>
      </c>
      <c r="S166" s="57" t="s">
        <v>297</v>
      </c>
      <c r="T166" s="57">
        <v>4.7655356462066338</v>
      </c>
      <c r="U166" s="57">
        <v>4.7655356462066338</v>
      </c>
      <c r="V166" s="56"/>
      <c r="W166" s="56"/>
      <c r="X166" s="56"/>
    </row>
    <row r="167" spans="1:24">
      <c r="A167" s="55" t="s">
        <v>1420</v>
      </c>
      <c r="B167" s="53" t="s">
        <v>219</v>
      </c>
      <c r="C167" s="53" t="s">
        <v>250</v>
      </c>
      <c r="D167" s="51" t="s">
        <v>94</v>
      </c>
      <c r="E167" s="53">
        <v>0</v>
      </c>
      <c r="F167" s="53">
        <v>5</v>
      </c>
      <c r="G167" s="53">
        <v>6</v>
      </c>
      <c r="H167" s="53">
        <v>13</v>
      </c>
      <c r="I167" s="53">
        <v>8</v>
      </c>
      <c r="J167" s="53">
        <v>0</v>
      </c>
      <c r="K167" s="53">
        <v>32</v>
      </c>
      <c r="L167" s="45">
        <v>104920</v>
      </c>
      <c r="M167" s="45">
        <v>54402</v>
      </c>
      <c r="N167" s="45">
        <v>50518</v>
      </c>
      <c r="O167" s="57" t="s">
        <v>297</v>
      </c>
      <c r="P167" s="57">
        <v>4.7655356462066338</v>
      </c>
      <c r="Q167" s="57">
        <v>5.7186427754479601</v>
      </c>
      <c r="R167" s="57">
        <v>12.390392680137248</v>
      </c>
      <c r="S167" s="57">
        <v>7.6248570339306143</v>
      </c>
      <c r="T167" s="57" t="s">
        <v>297</v>
      </c>
      <c r="U167" s="57">
        <v>30.499428135722457</v>
      </c>
      <c r="V167" s="56"/>
      <c r="W167" s="56"/>
      <c r="X167" s="56"/>
    </row>
    <row r="168" spans="1:24">
      <c r="A168" s="55" t="s">
        <v>1421</v>
      </c>
      <c r="B168" s="53" t="s">
        <v>219</v>
      </c>
      <c r="C168" s="53" t="s">
        <v>250</v>
      </c>
      <c r="D168" s="51" t="s">
        <v>153</v>
      </c>
      <c r="E168" s="53">
        <v>0</v>
      </c>
      <c r="F168" s="53">
        <v>0</v>
      </c>
      <c r="G168" s="53">
        <v>0</v>
      </c>
      <c r="H168" s="53">
        <v>0</v>
      </c>
      <c r="I168" s="53">
        <v>0</v>
      </c>
      <c r="J168" s="53">
        <v>0</v>
      </c>
      <c r="K168" s="53">
        <v>0</v>
      </c>
      <c r="L168" s="45">
        <v>104920</v>
      </c>
      <c r="M168" s="45">
        <v>54402</v>
      </c>
      <c r="N168" s="45">
        <v>50518</v>
      </c>
      <c r="O168" s="57" t="s">
        <v>297</v>
      </c>
      <c r="P168" s="57" t="s">
        <v>297</v>
      </c>
      <c r="Q168" s="57" t="s">
        <v>297</v>
      </c>
      <c r="R168" s="57" t="s">
        <v>297</v>
      </c>
      <c r="S168" s="57" t="s">
        <v>297</v>
      </c>
      <c r="T168" s="57" t="s">
        <v>297</v>
      </c>
      <c r="U168" s="57" t="s">
        <v>297</v>
      </c>
      <c r="V168" s="56"/>
      <c r="W168" s="56"/>
      <c r="X168" s="56"/>
    </row>
    <row r="169" spans="1:24">
      <c r="A169" s="55" t="s">
        <v>1422</v>
      </c>
      <c r="B169" s="53" t="s">
        <v>219</v>
      </c>
      <c r="C169" s="53" t="s">
        <v>250</v>
      </c>
      <c r="D169" s="51" t="s">
        <v>154</v>
      </c>
      <c r="E169" s="53">
        <v>30</v>
      </c>
      <c r="F169" s="53">
        <v>7</v>
      </c>
      <c r="G169" s="53">
        <v>20</v>
      </c>
      <c r="H169" s="53">
        <v>12</v>
      </c>
      <c r="I169" s="53">
        <v>5</v>
      </c>
      <c r="J169" s="53">
        <v>9</v>
      </c>
      <c r="K169" s="53">
        <v>83</v>
      </c>
      <c r="L169" s="45">
        <v>104920</v>
      </c>
      <c r="M169" s="45">
        <v>54402</v>
      </c>
      <c r="N169" s="45">
        <v>50518</v>
      </c>
      <c r="O169" s="57">
        <v>28.593213877239801</v>
      </c>
      <c r="P169" s="57">
        <v>6.6717499046892872</v>
      </c>
      <c r="Q169" s="57">
        <v>19.062142584826535</v>
      </c>
      <c r="R169" s="57">
        <v>11.43728555089592</v>
      </c>
      <c r="S169" s="57">
        <v>4.7655356462066338</v>
      </c>
      <c r="T169" s="57">
        <v>8.5779641631719397</v>
      </c>
      <c r="U169" s="57">
        <v>79.107891727030108</v>
      </c>
      <c r="V169" s="56"/>
      <c r="W169" s="56"/>
      <c r="X169" s="56"/>
    </row>
    <row r="170" spans="1:24">
      <c r="A170" s="55" t="s">
        <v>1423</v>
      </c>
      <c r="B170" s="53" t="s">
        <v>219</v>
      </c>
      <c r="C170" s="53" t="s">
        <v>250</v>
      </c>
      <c r="D170" s="51" t="s">
        <v>98</v>
      </c>
      <c r="E170" s="53">
        <v>8</v>
      </c>
      <c r="F170" s="53">
        <v>22</v>
      </c>
      <c r="G170" s="53">
        <v>47</v>
      </c>
      <c r="H170" s="53">
        <v>52</v>
      </c>
      <c r="I170" s="53">
        <v>30</v>
      </c>
      <c r="J170" s="53">
        <v>22</v>
      </c>
      <c r="K170" s="53">
        <v>181</v>
      </c>
      <c r="L170" s="45">
        <v>104920</v>
      </c>
      <c r="M170" s="45">
        <v>54402</v>
      </c>
      <c r="N170" s="45">
        <v>50518</v>
      </c>
      <c r="O170" s="57">
        <v>7.6248570339306143</v>
      </c>
      <c r="P170" s="57">
        <v>20.968356843309188</v>
      </c>
      <c r="Q170" s="57">
        <v>44.796035074342356</v>
      </c>
      <c r="R170" s="57">
        <v>49.561570720548993</v>
      </c>
      <c r="S170" s="57">
        <v>28.593213877239801</v>
      </c>
      <c r="T170" s="57">
        <v>20.968356843309188</v>
      </c>
      <c r="U170" s="57">
        <v>172.51239039268012</v>
      </c>
      <c r="V170" s="56"/>
      <c r="W170" s="56"/>
      <c r="X170" s="56"/>
    </row>
    <row r="171" spans="1:24">
      <c r="A171" s="55" t="s">
        <v>1424</v>
      </c>
      <c r="B171" s="53" t="s">
        <v>219</v>
      </c>
      <c r="C171" s="53" t="s">
        <v>250</v>
      </c>
      <c r="D171" s="51" t="s">
        <v>301</v>
      </c>
      <c r="E171" s="53">
        <v>0</v>
      </c>
      <c r="F171" s="53">
        <v>0</v>
      </c>
      <c r="G171" s="53">
        <v>8</v>
      </c>
      <c r="H171" s="53">
        <v>5</v>
      </c>
      <c r="I171" s="53">
        <v>0</v>
      </c>
      <c r="J171" s="53">
        <v>0</v>
      </c>
      <c r="K171" s="53">
        <v>13</v>
      </c>
      <c r="L171" s="45">
        <v>104920</v>
      </c>
      <c r="M171" s="45">
        <v>54402</v>
      </c>
      <c r="N171" s="45">
        <v>50518</v>
      </c>
      <c r="O171" s="57" t="s">
        <v>297</v>
      </c>
      <c r="P171" s="57" t="s">
        <v>297</v>
      </c>
      <c r="Q171" s="57">
        <v>7.6248570339306143</v>
      </c>
      <c r="R171" s="57">
        <v>4.7655356462066338</v>
      </c>
      <c r="S171" s="57" t="s">
        <v>297</v>
      </c>
      <c r="T171" s="57" t="s">
        <v>297</v>
      </c>
      <c r="U171" s="57">
        <v>12.390392680137248</v>
      </c>
      <c r="V171" s="56"/>
      <c r="W171" s="56"/>
      <c r="X171" s="56"/>
    </row>
    <row r="172" spans="1:24">
      <c r="A172" s="55" t="s">
        <v>1425</v>
      </c>
      <c r="B172" s="53" t="s">
        <v>219</v>
      </c>
      <c r="C172" s="53" t="s">
        <v>250</v>
      </c>
      <c r="D172" s="51" t="s">
        <v>303</v>
      </c>
      <c r="E172" s="53">
        <v>7</v>
      </c>
      <c r="F172" s="53">
        <v>9</v>
      </c>
      <c r="G172" s="53">
        <v>25</v>
      </c>
      <c r="H172" s="53">
        <v>29</v>
      </c>
      <c r="I172" s="53">
        <v>10</v>
      </c>
      <c r="J172" s="53">
        <v>8</v>
      </c>
      <c r="K172" s="53">
        <v>88</v>
      </c>
      <c r="L172" s="45">
        <v>104920</v>
      </c>
      <c r="M172" s="45">
        <v>54402</v>
      </c>
      <c r="N172" s="45">
        <v>50518</v>
      </c>
      <c r="O172" s="57">
        <v>6.6717499046892872</v>
      </c>
      <c r="P172" s="57">
        <v>8.5779641631719397</v>
      </c>
      <c r="Q172" s="57">
        <v>23.827678231033168</v>
      </c>
      <c r="R172" s="57">
        <v>27.640106747998477</v>
      </c>
      <c r="S172" s="57">
        <v>9.5310712924132677</v>
      </c>
      <c r="T172" s="57">
        <v>7.6248570339306143</v>
      </c>
      <c r="U172" s="57">
        <v>83.873427373236751</v>
      </c>
      <c r="V172" s="56"/>
      <c r="W172" s="56"/>
      <c r="X172" s="56"/>
    </row>
    <row r="173" spans="1:24">
      <c r="A173" s="55" t="s">
        <v>1426</v>
      </c>
      <c r="B173" s="53" t="s">
        <v>219</v>
      </c>
      <c r="C173" s="53" t="s">
        <v>250</v>
      </c>
      <c r="D173" s="51" t="s">
        <v>127</v>
      </c>
      <c r="E173" s="53">
        <v>6</v>
      </c>
      <c r="F173" s="53">
        <v>5</v>
      </c>
      <c r="G173" s="53">
        <v>6</v>
      </c>
      <c r="H173" s="53">
        <v>0</v>
      </c>
      <c r="I173" s="53">
        <v>5</v>
      </c>
      <c r="J173" s="53">
        <v>0</v>
      </c>
      <c r="K173" s="53">
        <v>22</v>
      </c>
      <c r="L173" s="45">
        <v>104920</v>
      </c>
      <c r="M173" s="45">
        <v>54402</v>
      </c>
      <c r="N173" s="45">
        <v>50518</v>
      </c>
      <c r="O173" s="57">
        <v>5.7186427754479601</v>
      </c>
      <c r="P173" s="57">
        <v>4.7655356462066338</v>
      </c>
      <c r="Q173" s="57">
        <v>5.7186427754479601</v>
      </c>
      <c r="R173" s="57" t="s">
        <v>297</v>
      </c>
      <c r="S173" s="57">
        <v>4.7655356462066338</v>
      </c>
      <c r="T173" s="57" t="s">
        <v>297</v>
      </c>
      <c r="U173" s="57">
        <v>20.968356843309188</v>
      </c>
      <c r="V173" s="56"/>
      <c r="W173" s="56"/>
      <c r="X173" s="56"/>
    </row>
    <row r="174" spans="1:24">
      <c r="A174" s="55" t="s">
        <v>1427</v>
      </c>
      <c r="B174" s="53" t="s">
        <v>219</v>
      </c>
      <c r="C174" s="53" t="s">
        <v>250</v>
      </c>
      <c r="D174" s="51" t="s">
        <v>131</v>
      </c>
      <c r="E174" s="53">
        <v>7</v>
      </c>
      <c r="F174" s="53">
        <v>5</v>
      </c>
      <c r="G174" s="53">
        <v>20</v>
      </c>
      <c r="H174" s="53">
        <v>24</v>
      </c>
      <c r="I174" s="53">
        <v>15</v>
      </c>
      <c r="J174" s="53">
        <v>15</v>
      </c>
      <c r="K174" s="53">
        <v>86</v>
      </c>
      <c r="L174" s="45">
        <v>104920</v>
      </c>
      <c r="M174" s="45">
        <v>54402</v>
      </c>
      <c r="N174" s="45">
        <v>50518</v>
      </c>
      <c r="O174" s="57">
        <v>12.867174000955847</v>
      </c>
      <c r="P174" s="57">
        <v>9.1908385721113195</v>
      </c>
      <c r="Q174" s="57">
        <v>36.763354288445278</v>
      </c>
      <c r="R174" s="57">
        <v>44.116025146134334</v>
      </c>
      <c r="S174" s="57">
        <v>27.572515716333957</v>
      </c>
      <c r="T174" s="57">
        <v>27.572515716333957</v>
      </c>
      <c r="U174" s="57">
        <v>158.08242344031467</v>
      </c>
      <c r="V174" s="56"/>
      <c r="W174" s="56"/>
      <c r="X174" s="56"/>
    </row>
    <row r="175" spans="1:24">
      <c r="A175" s="55" t="s">
        <v>1428</v>
      </c>
      <c r="B175" s="53" t="s">
        <v>219</v>
      </c>
      <c r="C175" s="53" t="s">
        <v>250</v>
      </c>
      <c r="D175" s="51" t="s">
        <v>160</v>
      </c>
      <c r="E175" s="53">
        <v>8</v>
      </c>
      <c r="F175" s="53">
        <v>0</v>
      </c>
      <c r="G175" s="53">
        <v>0</v>
      </c>
      <c r="H175" s="53">
        <v>0</v>
      </c>
      <c r="I175" s="53">
        <v>0</v>
      </c>
      <c r="J175" s="53">
        <v>0</v>
      </c>
      <c r="K175" s="53">
        <v>8</v>
      </c>
      <c r="L175" s="45">
        <v>104920</v>
      </c>
      <c r="M175" s="45">
        <v>54402</v>
      </c>
      <c r="N175" s="45">
        <v>50518</v>
      </c>
      <c r="O175" s="57">
        <v>7.6248570339306143</v>
      </c>
      <c r="P175" s="57" t="s">
        <v>297</v>
      </c>
      <c r="Q175" s="57" t="s">
        <v>297</v>
      </c>
      <c r="R175" s="57" t="s">
        <v>297</v>
      </c>
      <c r="S175" s="57" t="s">
        <v>297</v>
      </c>
      <c r="T175" s="57" t="s">
        <v>297</v>
      </c>
      <c r="U175" s="57">
        <v>7.6248570339306143</v>
      </c>
      <c r="V175" s="56"/>
      <c r="W175" s="56"/>
      <c r="X175" s="56"/>
    </row>
    <row r="176" spans="1:24">
      <c r="A176" s="55" t="s">
        <v>1429</v>
      </c>
      <c r="B176" s="53" t="s">
        <v>219</v>
      </c>
      <c r="C176" s="53" t="s">
        <v>250</v>
      </c>
      <c r="D176" s="51" t="s">
        <v>141</v>
      </c>
      <c r="E176" s="53">
        <v>6</v>
      </c>
      <c r="F176" s="53">
        <v>0</v>
      </c>
      <c r="G176" s="53">
        <v>5</v>
      </c>
      <c r="H176" s="53">
        <v>5</v>
      </c>
      <c r="I176" s="53">
        <v>5</v>
      </c>
      <c r="J176" s="53">
        <v>0</v>
      </c>
      <c r="K176" s="53">
        <v>21</v>
      </c>
      <c r="L176" s="45">
        <v>104920</v>
      </c>
      <c r="M176" s="45">
        <v>54402</v>
      </c>
      <c r="N176" s="45">
        <v>50518</v>
      </c>
      <c r="O176" s="57">
        <v>5.7186427754479601</v>
      </c>
      <c r="P176" s="57" t="s">
        <v>297</v>
      </c>
      <c r="Q176" s="57">
        <v>4.7655356462066338</v>
      </c>
      <c r="R176" s="57">
        <v>4.7655356462066338</v>
      </c>
      <c r="S176" s="57">
        <v>4.7655356462066338</v>
      </c>
      <c r="T176" s="57" t="s">
        <v>297</v>
      </c>
      <c r="U176" s="57">
        <v>20.01524971406786</v>
      </c>
      <c r="V176" s="56"/>
      <c r="W176" s="56"/>
      <c r="X176" s="56"/>
    </row>
    <row r="177" spans="1:24">
      <c r="A177" s="55" t="s">
        <v>1430</v>
      </c>
      <c r="B177" s="53" t="s">
        <v>219</v>
      </c>
      <c r="C177" s="53" t="s">
        <v>252</v>
      </c>
      <c r="D177" s="51" t="s">
        <v>200</v>
      </c>
      <c r="E177" s="53">
        <v>0</v>
      </c>
      <c r="F177" s="53">
        <v>5</v>
      </c>
      <c r="G177" s="53">
        <v>6</v>
      </c>
      <c r="H177" s="53">
        <v>6</v>
      </c>
      <c r="I177" s="53">
        <v>0</v>
      </c>
      <c r="J177" s="53">
        <v>12</v>
      </c>
      <c r="K177" s="53">
        <v>29</v>
      </c>
      <c r="L177" s="45">
        <v>99140</v>
      </c>
      <c r="M177" s="45">
        <v>51600</v>
      </c>
      <c r="N177" s="45">
        <v>47540</v>
      </c>
      <c r="O177" s="57" t="s">
        <v>297</v>
      </c>
      <c r="P177" s="57">
        <v>5.043373007867662</v>
      </c>
      <c r="Q177" s="57">
        <v>6.0520476094411944</v>
      </c>
      <c r="R177" s="57">
        <v>6.0520476094411944</v>
      </c>
      <c r="S177" s="57" t="s">
        <v>297</v>
      </c>
      <c r="T177" s="57">
        <v>12.104095218882389</v>
      </c>
      <c r="U177" s="57">
        <v>29.251563445632435</v>
      </c>
      <c r="V177" s="56"/>
      <c r="W177" s="56"/>
      <c r="X177" s="56"/>
    </row>
    <row r="178" spans="1:24">
      <c r="A178" s="55" t="s">
        <v>1431</v>
      </c>
      <c r="B178" s="53" t="s">
        <v>219</v>
      </c>
      <c r="C178" s="53" t="s">
        <v>252</v>
      </c>
      <c r="D178" s="51" t="s">
        <v>53</v>
      </c>
      <c r="E178" s="53">
        <v>42</v>
      </c>
      <c r="F178" s="53">
        <v>112</v>
      </c>
      <c r="G178" s="53">
        <v>177</v>
      </c>
      <c r="H178" s="53">
        <v>195</v>
      </c>
      <c r="I178" s="53">
        <v>181</v>
      </c>
      <c r="J178" s="53">
        <v>114</v>
      </c>
      <c r="K178" s="53">
        <v>821</v>
      </c>
      <c r="L178" s="45">
        <v>99140</v>
      </c>
      <c r="M178" s="45">
        <v>51600</v>
      </c>
      <c r="N178" s="45">
        <v>47540</v>
      </c>
      <c r="O178" s="57">
        <v>81.395348837209312</v>
      </c>
      <c r="P178" s="57">
        <v>217.05426356589146</v>
      </c>
      <c r="Q178" s="57">
        <v>343.02325581395348</v>
      </c>
      <c r="R178" s="57">
        <v>377.90697674418607</v>
      </c>
      <c r="S178" s="57">
        <v>350.77519379844961</v>
      </c>
      <c r="T178" s="57">
        <v>220.93023255813955</v>
      </c>
      <c r="U178" s="57">
        <v>1591.0852713178294</v>
      </c>
      <c r="V178" s="56"/>
      <c r="W178" s="56"/>
      <c r="X178" s="56"/>
    </row>
    <row r="179" spans="1:24">
      <c r="A179" s="55" t="s">
        <v>1432</v>
      </c>
      <c r="B179" s="53" t="s">
        <v>219</v>
      </c>
      <c r="C179" s="53" t="s">
        <v>252</v>
      </c>
      <c r="D179" s="51" t="s">
        <v>68</v>
      </c>
      <c r="E179" s="53">
        <v>7</v>
      </c>
      <c r="F179" s="53">
        <v>5</v>
      </c>
      <c r="G179" s="53">
        <v>11</v>
      </c>
      <c r="H179" s="53">
        <v>20</v>
      </c>
      <c r="I179" s="53">
        <v>15</v>
      </c>
      <c r="J179" s="53">
        <v>24</v>
      </c>
      <c r="K179" s="53">
        <v>82</v>
      </c>
      <c r="L179" s="45">
        <v>99140</v>
      </c>
      <c r="M179" s="45">
        <v>51600</v>
      </c>
      <c r="N179" s="45">
        <v>47540</v>
      </c>
      <c r="O179" s="57">
        <v>13.565891472868216</v>
      </c>
      <c r="P179" s="57">
        <v>9.6899224806201545</v>
      </c>
      <c r="Q179" s="57">
        <v>21.31782945736434</v>
      </c>
      <c r="R179" s="57">
        <v>38.759689922480618</v>
      </c>
      <c r="S179" s="57">
        <v>29.069767441860463</v>
      </c>
      <c r="T179" s="57">
        <v>46.511627906976749</v>
      </c>
      <c r="U179" s="57">
        <v>158.91472868217053</v>
      </c>
    </row>
    <row r="180" spans="1:24">
      <c r="A180" s="55" t="s">
        <v>1433</v>
      </c>
      <c r="B180" s="53" t="s">
        <v>219</v>
      </c>
      <c r="C180" s="53" t="s">
        <v>252</v>
      </c>
      <c r="D180" s="51" t="s">
        <v>292</v>
      </c>
      <c r="E180" s="53">
        <v>0</v>
      </c>
      <c r="F180" s="53">
        <v>0</v>
      </c>
      <c r="G180" s="53">
        <v>5</v>
      </c>
      <c r="H180" s="53">
        <v>0</v>
      </c>
      <c r="I180" s="53">
        <v>5</v>
      </c>
      <c r="J180" s="53">
        <v>0</v>
      </c>
      <c r="K180" s="53">
        <v>10</v>
      </c>
      <c r="L180" s="45">
        <v>99140</v>
      </c>
      <c r="M180" s="45">
        <v>51600</v>
      </c>
      <c r="N180" s="45">
        <v>47540</v>
      </c>
      <c r="O180" s="57" t="s">
        <v>297</v>
      </c>
      <c r="P180" s="57" t="s">
        <v>297</v>
      </c>
      <c r="Q180" s="57">
        <v>5.043373007867662</v>
      </c>
      <c r="R180" s="57" t="s">
        <v>297</v>
      </c>
      <c r="S180" s="57">
        <v>5.043373007867662</v>
      </c>
      <c r="T180" s="57" t="s">
        <v>297</v>
      </c>
      <c r="U180" s="57">
        <v>10.086746015735324</v>
      </c>
    </row>
    <row r="181" spans="1:24">
      <c r="A181" s="55" t="s">
        <v>1434</v>
      </c>
      <c r="B181" s="53" t="s">
        <v>219</v>
      </c>
      <c r="C181" s="53" t="s">
        <v>252</v>
      </c>
      <c r="D181" s="51" t="s">
        <v>201</v>
      </c>
      <c r="E181" s="53">
        <v>5</v>
      </c>
      <c r="F181" s="53">
        <v>6</v>
      </c>
      <c r="G181" s="53">
        <v>16</v>
      </c>
      <c r="H181" s="53">
        <v>10</v>
      </c>
      <c r="I181" s="53">
        <v>8</v>
      </c>
      <c r="J181" s="53">
        <v>0</v>
      </c>
      <c r="K181" s="53">
        <v>45</v>
      </c>
      <c r="L181" s="45">
        <v>99140</v>
      </c>
      <c r="M181" s="45">
        <v>51600</v>
      </c>
      <c r="N181" s="45">
        <v>47540</v>
      </c>
      <c r="O181" s="57">
        <v>5.043373007867662</v>
      </c>
      <c r="P181" s="57">
        <v>6.0520476094411944</v>
      </c>
      <c r="Q181" s="57">
        <v>16.138793625176518</v>
      </c>
      <c r="R181" s="57">
        <v>10.086746015735324</v>
      </c>
      <c r="S181" s="57">
        <v>8.0693968125882591</v>
      </c>
      <c r="T181" s="57" t="s">
        <v>297</v>
      </c>
      <c r="U181" s="57">
        <v>45.39035707080896</v>
      </c>
    </row>
    <row r="182" spans="1:24">
      <c r="A182" s="55" t="s">
        <v>1435</v>
      </c>
      <c r="B182" s="53" t="s">
        <v>219</v>
      </c>
      <c r="C182" s="53" t="s">
        <v>252</v>
      </c>
      <c r="D182" s="51" t="s">
        <v>150</v>
      </c>
      <c r="E182" s="53">
        <v>0</v>
      </c>
      <c r="F182" s="53">
        <v>0</v>
      </c>
      <c r="G182" s="53">
        <v>5</v>
      </c>
      <c r="H182" s="53">
        <v>0</v>
      </c>
      <c r="I182" s="53">
        <v>0</v>
      </c>
      <c r="J182" s="53">
        <v>0</v>
      </c>
      <c r="K182" s="53">
        <v>5</v>
      </c>
      <c r="L182" s="45">
        <v>99140</v>
      </c>
      <c r="M182" s="45">
        <v>51600</v>
      </c>
      <c r="N182" s="45">
        <v>47540</v>
      </c>
      <c r="O182" s="57" t="s">
        <v>297</v>
      </c>
      <c r="P182" s="57" t="s">
        <v>297</v>
      </c>
      <c r="Q182" s="57">
        <v>5.043373007867662</v>
      </c>
      <c r="R182" s="57" t="s">
        <v>297</v>
      </c>
      <c r="S182" s="57" t="s">
        <v>297</v>
      </c>
      <c r="T182" s="57" t="s">
        <v>297</v>
      </c>
      <c r="U182" s="57">
        <v>5.043373007867662</v>
      </c>
    </row>
    <row r="183" spans="1:24">
      <c r="A183" s="55" t="s">
        <v>1436</v>
      </c>
      <c r="B183" s="53" t="s">
        <v>219</v>
      </c>
      <c r="C183" s="53" t="s">
        <v>252</v>
      </c>
      <c r="D183" s="51" t="s">
        <v>94</v>
      </c>
      <c r="E183" s="53">
        <v>0</v>
      </c>
      <c r="F183" s="53">
        <v>5</v>
      </c>
      <c r="G183" s="53">
        <v>5</v>
      </c>
      <c r="H183" s="53">
        <v>5</v>
      </c>
      <c r="I183" s="53">
        <v>5</v>
      </c>
      <c r="J183" s="53">
        <v>0</v>
      </c>
      <c r="K183" s="53">
        <v>20</v>
      </c>
      <c r="L183" s="45">
        <v>99140</v>
      </c>
      <c r="M183" s="45">
        <v>51600</v>
      </c>
      <c r="N183" s="45">
        <v>47540</v>
      </c>
      <c r="O183" s="57" t="s">
        <v>297</v>
      </c>
      <c r="P183" s="57">
        <v>5.043373007867662</v>
      </c>
      <c r="Q183" s="57">
        <v>5.043373007867662</v>
      </c>
      <c r="R183" s="57">
        <v>5.043373007867662</v>
      </c>
      <c r="S183" s="57">
        <v>5.043373007867662</v>
      </c>
      <c r="T183" s="57" t="s">
        <v>297</v>
      </c>
      <c r="U183" s="57">
        <v>20.173492031470648</v>
      </c>
    </row>
    <row r="184" spans="1:24">
      <c r="A184" s="55" t="s">
        <v>1437</v>
      </c>
      <c r="B184" s="53" t="s">
        <v>219</v>
      </c>
      <c r="C184" s="53" t="s">
        <v>252</v>
      </c>
      <c r="D184" s="51" t="s">
        <v>153</v>
      </c>
      <c r="E184" s="53">
        <v>0</v>
      </c>
      <c r="F184" s="53">
        <v>0</v>
      </c>
      <c r="G184" s="53">
        <v>0</v>
      </c>
      <c r="H184" s="53">
        <v>0</v>
      </c>
      <c r="I184" s="53">
        <v>0</v>
      </c>
      <c r="J184" s="53">
        <v>0</v>
      </c>
      <c r="K184" s="53">
        <v>0</v>
      </c>
      <c r="L184" s="45">
        <v>99140</v>
      </c>
      <c r="M184" s="45">
        <v>51600</v>
      </c>
      <c r="N184" s="45">
        <v>47540</v>
      </c>
      <c r="O184" s="57" t="s">
        <v>297</v>
      </c>
      <c r="P184" s="57" t="s">
        <v>297</v>
      </c>
      <c r="Q184" s="57" t="s">
        <v>297</v>
      </c>
      <c r="R184" s="57" t="s">
        <v>297</v>
      </c>
      <c r="S184" s="57" t="s">
        <v>297</v>
      </c>
      <c r="T184" s="57" t="s">
        <v>297</v>
      </c>
      <c r="U184" s="57" t="s">
        <v>297</v>
      </c>
    </row>
    <row r="185" spans="1:24">
      <c r="A185" s="55" t="s">
        <v>1438</v>
      </c>
      <c r="B185" s="53" t="s">
        <v>219</v>
      </c>
      <c r="C185" s="53" t="s">
        <v>252</v>
      </c>
      <c r="D185" s="51" t="s">
        <v>154</v>
      </c>
      <c r="E185" s="53">
        <v>18</v>
      </c>
      <c r="F185" s="53">
        <v>8</v>
      </c>
      <c r="G185" s="53">
        <v>12</v>
      </c>
      <c r="H185" s="53">
        <v>5</v>
      </c>
      <c r="I185" s="53">
        <v>5</v>
      </c>
      <c r="J185" s="53">
        <v>0</v>
      </c>
      <c r="K185" s="53">
        <v>48</v>
      </c>
      <c r="L185" s="45">
        <v>99140</v>
      </c>
      <c r="M185" s="45">
        <v>51600</v>
      </c>
      <c r="N185" s="45">
        <v>47540</v>
      </c>
      <c r="O185" s="57">
        <v>18.156142828323585</v>
      </c>
      <c r="P185" s="57">
        <v>8.0693968125882591</v>
      </c>
      <c r="Q185" s="57">
        <v>12.104095218882389</v>
      </c>
      <c r="R185" s="57">
        <v>5.043373007867662</v>
      </c>
      <c r="S185" s="57">
        <v>5.043373007867662</v>
      </c>
      <c r="T185" s="57" t="s">
        <v>297</v>
      </c>
      <c r="U185" s="57">
        <v>48.416380875529555</v>
      </c>
    </row>
    <row r="186" spans="1:24">
      <c r="A186" s="55" t="s">
        <v>1439</v>
      </c>
      <c r="B186" s="53" t="s">
        <v>219</v>
      </c>
      <c r="C186" s="53" t="s">
        <v>252</v>
      </c>
      <c r="D186" s="51" t="s">
        <v>98</v>
      </c>
      <c r="E186" s="53">
        <v>11</v>
      </c>
      <c r="F186" s="53">
        <v>12</v>
      </c>
      <c r="G186" s="53">
        <v>44</v>
      </c>
      <c r="H186" s="53">
        <v>47</v>
      </c>
      <c r="I186" s="53">
        <v>35</v>
      </c>
      <c r="J186" s="53">
        <v>19</v>
      </c>
      <c r="K186" s="53">
        <v>168</v>
      </c>
      <c r="L186" s="45">
        <v>99140</v>
      </c>
      <c r="M186" s="45">
        <v>51600</v>
      </c>
      <c r="N186" s="45">
        <v>47540</v>
      </c>
      <c r="O186" s="57">
        <v>11.095420617308857</v>
      </c>
      <c r="P186" s="57">
        <v>12.104095218882389</v>
      </c>
      <c r="Q186" s="57">
        <v>44.381682469235429</v>
      </c>
      <c r="R186" s="57">
        <v>47.407706273956023</v>
      </c>
      <c r="S186" s="57">
        <v>35.303611055073638</v>
      </c>
      <c r="T186" s="57">
        <v>19.164817429897116</v>
      </c>
      <c r="U186" s="57">
        <v>169.45733306435343</v>
      </c>
    </row>
    <row r="187" spans="1:24">
      <c r="A187" s="55" t="s">
        <v>1440</v>
      </c>
      <c r="B187" s="53" t="s">
        <v>219</v>
      </c>
      <c r="C187" s="53" t="s">
        <v>252</v>
      </c>
      <c r="D187" s="51" t="s">
        <v>301</v>
      </c>
      <c r="E187" s="53">
        <v>5</v>
      </c>
      <c r="F187" s="53">
        <v>6</v>
      </c>
      <c r="G187" s="53">
        <v>5</v>
      </c>
      <c r="H187" s="53">
        <v>6</v>
      </c>
      <c r="I187" s="53">
        <v>0</v>
      </c>
      <c r="J187" s="53">
        <v>0</v>
      </c>
      <c r="K187" s="53">
        <v>22</v>
      </c>
      <c r="L187" s="45">
        <v>99140</v>
      </c>
      <c r="M187" s="45">
        <v>51600</v>
      </c>
      <c r="N187" s="45">
        <v>47540</v>
      </c>
      <c r="O187" s="57">
        <v>5.043373007867662</v>
      </c>
      <c r="P187" s="57">
        <v>6.0520476094411944</v>
      </c>
      <c r="Q187" s="57">
        <v>5.043373007867662</v>
      </c>
      <c r="R187" s="57">
        <v>6.0520476094411944</v>
      </c>
      <c r="S187" s="57" t="s">
        <v>297</v>
      </c>
      <c r="T187" s="57" t="s">
        <v>297</v>
      </c>
      <c r="U187" s="57">
        <v>22.190841234617714</v>
      </c>
    </row>
    <row r="188" spans="1:24">
      <c r="A188" s="55" t="s">
        <v>1441</v>
      </c>
      <c r="B188" s="53" t="s">
        <v>219</v>
      </c>
      <c r="C188" s="53" t="s">
        <v>252</v>
      </c>
      <c r="D188" s="51" t="s">
        <v>303</v>
      </c>
      <c r="E188" s="53">
        <v>8</v>
      </c>
      <c r="F188" s="53">
        <v>12</v>
      </c>
      <c r="G188" s="53">
        <v>12</v>
      </c>
      <c r="H188" s="53">
        <v>19</v>
      </c>
      <c r="I188" s="53">
        <v>9</v>
      </c>
      <c r="J188" s="53">
        <v>0</v>
      </c>
      <c r="K188" s="53">
        <v>60</v>
      </c>
      <c r="L188" s="45">
        <v>99140</v>
      </c>
      <c r="M188" s="45">
        <v>51600</v>
      </c>
      <c r="N188" s="45">
        <v>47540</v>
      </c>
      <c r="O188" s="57">
        <v>8.0693968125882591</v>
      </c>
      <c r="P188" s="57">
        <v>12.104095218882389</v>
      </c>
      <c r="Q188" s="57">
        <v>12.104095218882389</v>
      </c>
      <c r="R188" s="57">
        <v>19.164817429897116</v>
      </c>
      <c r="S188" s="57">
        <v>9.0780714141617924</v>
      </c>
      <c r="T188" s="57" t="s">
        <v>297</v>
      </c>
      <c r="U188" s="57">
        <v>60.52047609441194</v>
      </c>
    </row>
    <row r="189" spans="1:24">
      <c r="A189" s="55" t="s">
        <v>1442</v>
      </c>
      <c r="B189" s="53" t="s">
        <v>219</v>
      </c>
      <c r="C189" s="53" t="s">
        <v>252</v>
      </c>
      <c r="D189" s="51" t="s">
        <v>127</v>
      </c>
      <c r="E189" s="53">
        <v>7</v>
      </c>
      <c r="F189" s="53">
        <v>0</v>
      </c>
      <c r="G189" s="53">
        <v>0</v>
      </c>
      <c r="H189" s="53">
        <v>0</v>
      </c>
      <c r="I189" s="53">
        <v>0</v>
      </c>
      <c r="J189" s="53">
        <v>0</v>
      </c>
      <c r="K189" s="53">
        <v>7</v>
      </c>
      <c r="L189" s="45">
        <v>99140</v>
      </c>
      <c r="M189" s="45">
        <v>51600</v>
      </c>
      <c r="N189" s="45">
        <v>47540</v>
      </c>
      <c r="O189" s="57">
        <v>7.0607222110147259</v>
      </c>
      <c r="P189" s="57" t="s">
        <v>297</v>
      </c>
      <c r="Q189" s="57" t="s">
        <v>297</v>
      </c>
      <c r="R189" s="57" t="s">
        <v>297</v>
      </c>
      <c r="S189" s="57" t="s">
        <v>297</v>
      </c>
      <c r="T189" s="57" t="s">
        <v>297</v>
      </c>
      <c r="U189" s="57">
        <v>7.0607222110147259</v>
      </c>
    </row>
    <row r="190" spans="1:24">
      <c r="A190" s="55" t="s">
        <v>1443</v>
      </c>
      <c r="B190" s="53" t="s">
        <v>219</v>
      </c>
      <c r="C190" s="53" t="s">
        <v>252</v>
      </c>
      <c r="D190" s="51" t="s">
        <v>131</v>
      </c>
      <c r="E190" s="53">
        <v>5</v>
      </c>
      <c r="F190" s="53">
        <v>5</v>
      </c>
      <c r="G190" s="53">
        <v>20</v>
      </c>
      <c r="H190" s="53">
        <v>12</v>
      </c>
      <c r="I190" s="53">
        <v>10</v>
      </c>
      <c r="J190" s="53">
        <v>10</v>
      </c>
      <c r="K190" s="53">
        <v>62</v>
      </c>
      <c r="L190" s="45">
        <v>99140</v>
      </c>
      <c r="M190" s="45">
        <v>51600</v>
      </c>
      <c r="N190" s="45">
        <v>47540</v>
      </c>
      <c r="O190" s="57">
        <v>9.6899224806201545</v>
      </c>
      <c r="P190" s="57">
        <v>9.6899224806201545</v>
      </c>
      <c r="Q190" s="57">
        <v>38.759689922480618</v>
      </c>
      <c r="R190" s="57">
        <v>23.255813953488374</v>
      </c>
      <c r="S190" s="57">
        <v>19.379844961240309</v>
      </c>
      <c r="T190" s="57">
        <v>19.379844961240309</v>
      </c>
      <c r="U190" s="57">
        <v>120.15503875968993</v>
      </c>
    </row>
    <row r="191" spans="1:24">
      <c r="A191" s="55" t="s">
        <v>1444</v>
      </c>
      <c r="B191" s="53" t="s">
        <v>219</v>
      </c>
      <c r="C191" s="53" t="s">
        <v>252</v>
      </c>
      <c r="D191" s="51" t="s">
        <v>160</v>
      </c>
      <c r="E191" s="53">
        <v>7</v>
      </c>
      <c r="F191" s="53">
        <v>0</v>
      </c>
      <c r="G191" s="53">
        <v>0</v>
      </c>
      <c r="H191" s="53">
        <v>0</v>
      </c>
      <c r="I191" s="53">
        <v>0</v>
      </c>
      <c r="J191" s="53">
        <v>0</v>
      </c>
      <c r="K191" s="53">
        <v>7</v>
      </c>
      <c r="L191" s="45">
        <v>99140</v>
      </c>
      <c r="M191" s="45">
        <v>51600</v>
      </c>
      <c r="N191" s="45">
        <v>47540</v>
      </c>
      <c r="O191" s="57">
        <v>7.0607222110147259</v>
      </c>
      <c r="P191" s="57" t="s">
        <v>297</v>
      </c>
      <c r="Q191" s="57" t="s">
        <v>297</v>
      </c>
      <c r="R191" s="57" t="s">
        <v>297</v>
      </c>
      <c r="S191" s="57" t="s">
        <v>297</v>
      </c>
      <c r="T191" s="57" t="s">
        <v>297</v>
      </c>
      <c r="U191" s="57">
        <v>7.0607222110147259</v>
      </c>
    </row>
    <row r="192" spans="1:24">
      <c r="A192" s="55" t="s">
        <v>1445</v>
      </c>
      <c r="B192" s="53" t="s">
        <v>219</v>
      </c>
      <c r="C192" s="53" t="s">
        <v>252</v>
      </c>
      <c r="D192" s="51" t="s">
        <v>141</v>
      </c>
      <c r="E192" s="53">
        <v>5</v>
      </c>
      <c r="F192" s="53">
        <v>0</v>
      </c>
      <c r="G192" s="53">
        <v>5</v>
      </c>
      <c r="H192" s="53">
        <v>0</v>
      </c>
      <c r="I192" s="53">
        <v>5</v>
      </c>
      <c r="J192" s="53">
        <v>0</v>
      </c>
      <c r="K192" s="53">
        <v>15</v>
      </c>
      <c r="L192" s="45">
        <v>99140</v>
      </c>
      <c r="M192" s="45">
        <v>51600</v>
      </c>
      <c r="N192" s="45">
        <v>47540</v>
      </c>
      <c r="O192" s="57">
        <v>5.043373007867662</v>
      </c>
      <c r="P192" s="57" t="s">
        <v>297</v>
      </c>
      <c r="Q192" s="57">
        <v>5.043373007867662</v>
      </c>
      <c r="R192" s="57" t="s">
        <v>297</v>
      </c>
      <c r="S192" s="57">
        <v>5.043373007867662</v>
      </c>
      <c r="T192" s="57" t="s">
        <v>297</v>
      </c>
      <c r="U192" s="57">
        <v>15.130119023602985</v>
      </c>
    </row>
    <row r="193" spans="1:21">
      <c r="A193" s="55" t="s">
        <v>1446</v>
      </c>
      <c r="B193" s="53" t="s">
        <v>219</v>
      </c>
      <c r="C193" s="53" t="s">
        <v>254</v>
      </c>
      <c r="D193" s="51" t="s">
        <v>200</v>
      </c>
      <c r="E193" s="53">
        <v>0</v>
      </c>
      <c r="F193" s="53">
        <v>0</v>
      </c>
      <c r="G193" s="53">
        <v>5</v>
      </c>
      <c r="H193" s="53">
        <v>8</v>
      </c>
      <c r="I193" s="53">
        <v>10</v>
      </c>
      <c r="J193" s="53">
        <v>8</v>
      </c>
      <c r="K193" s="53">
        <v>31</v>
      </c>
      <c r="L193" s="45">
        <v>90410</v>
      </c>
      <c r="M193" s="45">
        <v>47362</v>
      </c>
      <c r="N193" s="45">
        <v>43048</v>
      </c>
      <c r="O193" s="57" t="s">
        <v>297</v>
      </c>
      <c r="P193" s="57" t="s">
        <v>297</v>
      </c>
      <c r="Q193" s="57">
        <v>5.5303616856542419</v>
      </c>
      <c r="R193" s="57">
        <v>8.8485786970467863</v>
      </c>
      <c r="S193" s="57">
        <v>11.060723371308484</v>
      </c>
      <c r="T193" s="57">
        <v>8.8485786970467863</v>
      </c>
      <c r="U193" s="57">
        <v>34.288242451056298</v>
      </c>
    </row>
    <row r="194" spans="1:21">
      <c r="A194" s="55" t="s">
        <v>1447</v>
      </c>
      <c r="B194" s="53" t="s">
        <v>219</v>
      </c>
      <c r="C194" s="53" t="s">
        <v>254</v>
      </c>
      <c r="D194" s="51" t="s">
        <v>53</v>
      </c>
      <c r="E194" s="53">
        <v>66</v>
      </c>
      <c r="F194" s="53">
        <v>81</v>
      </c>
      <c r="G194" s="53">
        <v>167</v>
      </c>
      <c r="H194" s="53">
        <v>212</v>
      </c>
      <c r="I194" s="53">
        <v>172</v>
      </c>
      <c r="J194" s="53">
        <v>109</v>
      </c>
      <c r="K194" s="53">
        <v>807</v>
      </c>
      <c r="L194" s="45">
        <v>90410</v>
      </c>
      <c r="M194" s="45">
        <v>47362</v>
      </c>
      <c r="N194" s="45">
        <v>43048</v>
      </c>
      <c r="O194" s="57">
        <v>139.35222330138083</v>
      </c>
      <c r="P194" s="57">
        <v>171.02318314260378</v>
      </c>
      <c r="Q194" s="57">
        <v>352.60335289894851</v>
      </c>
      <c r="R194" s="57">
        <v>447.61623242261726</v>
      </c>
      <c r="S194" s="57">
        <v>363.16033951268952</v>
      </c>
      <c r="T194" s="57">
        <v>230.1423081795532</v>
      </c>
      <c r="U194" s="57">
        <v>1703.897639457793</v>
      </c>
    </row>
    <row r="195" spans="1:21">
      <c r="A195" s="55" t="s">
        <v>1448</v>
      </c>
      <c r="B195" s="53" t="s">
        <v>219</v>
      </c>
      <c r="C195" s="53" t="s">
        <v>254</v>
      </c>
      <c r="D195" s="51" t="s">
        <v>68</v>
      </c>
      <c r="E195" s="53">
        <v>9</v>
      </c>
      <c r="F195" s="53">
        <v>0</v>
      </c>
      <c r="G195" s="53">
        <v>5</v>
      </c>
      <c r="H195" s="53">
        <v>11</v>
      </c>
      <c r="I195" s="53">
        <v>10</v>
      </c>
      <c r="J195" s="53">
        <v>14</v>
      </c>
      <c r="K195" s="53">
        <v>49</v>
      </c>
      <c r="L195" s="45">
        <v>90410</v>
      </c>
      <c r="M195" s="45">
        <v>47362</v>
      </c>
      <c r="N195" s="45">
        <v>43048</v>
      </c>
      <c r="O195" s="57">
        <v>19.002575904733753</v>
      </c>
      <c r="P195" s="57" t="s">
        <v>297</v>
      </c>
      <c r="Q195" s="57">
        <v>10.556986613740973</v>
      </c>
      <c r="R195" s="57">
        <v>23.225370550230142</v>
      </c>
      <c r="S195" s="57">
        <v>21.113973227481946</v>
      </c>
      <c r="T195" s="57">
        <v>29.559562518474728</v>
      </c>
      <c r="U195" s="57">
        <v>103.45846881466154</v>
      </c>
    </row>
    <row r="196" spans="1:21">
      <c r="A196" s="55" t="s">
        <v>1449</v>
      </c>
      <c r="B196" s="53" t="s">
        <v>219</v>
      </c>
      <c r="C196" s="53" t="s">
        <v>254</v>
      </c>
      <c r="D196" s="51" t="s">
        <v>292</v>
      </c>
      <c r="E196" s="53">
        <v>0</v>
      </c>
      <c r="F196" s="53">
        <v>0</v>
      </c>
      <c r="G196" s="53">
        <v>0</v>
      </c>
      <c r="H196" s="53">
        <v>5</v>
      </c>
      <c r="I196" s="53">
        <v>7</v>
      </c>
      <c r="J196" s="53">
        <v>5</v>
      </c>
      <c r="K196" s="53">
        <v>17</v>
      </c>
      <c r="L196" s="45">
        <v>90410</v>
      </c>
      <c r="M196" s="45">
        <v>47362</v>
      </c>
      <c r="N196" s="45">
        <v>43048</v>
      </c>
      <c r="O196" s="57" t="s">
        <v>297</v>
      </c>
      <c r="P196" s="57" t="s">
        <v>297</v>
      </c>
      <c r="Q196" s="57" t="s">
        <v>297</v>
      </c>
      <c r="R196" s="57">
        <v>5.5303616856542419</v>
      </c>
      <c r="S196" s="57">
        <v>7.7425063599159385</v>
      </c>
      <c r="T196" s="57">
        <v>5.5303616856542419</v>
      </c>
      <c r="U196" s="57">
        <v>18.803229731224423</v>
      </c>
    </row>
    <row r="197" spans="1:21">
      <c r="A197" s="55" t="s">
        <v>1450</v>
      </c>
      <c r="B197" s="53" t="s">
        <v>219</v>
      </c>
      <c r="C197" s="53" t="s">
        <v>254</v>
      </c>
      <c r="D197" s="51" t="s">
        <v>201</v>
      </c>
      <c r="E197" s="53">
        <v>5</v>
      </c>
      <c r="F197" s="53">
        <v>5</v>
      </c>
      <c r="G197" s="53">
        <v>7</v>
      </c>
      <c r="H197" s="53">
        <v>9</v>
      </c>
      <c r="I197" s="53">
        <v>5</v>
      </c>
      <c r="J197" s="53">
        <v>5</v>
      </c>
      <c r="K197" s="53">
        <v>36</v>
      </c>
      <c r="L197" s="45">
        <v>90410</v>
      </c>
      <c r="M197" s="45">
        <v>47362</v>
      </c>
      <c r="N197" s="45">
        <v>43048</v>
      </c>
      <c r="O197" s="57">
        <v>5.5303616856542419</v>
      </c>
      <c r="P197" s="57">
        <v>5.5303616856542419</v>
      </c>
      <c r="Q197" s="57">
        <v>7.7425063599159385</v>
      </c>
      <c r="R197" s="57">
        <v>9.9546510341776351</v>
      </c>
      <c r="S197" s="57">
        <v>5.5303616856542419</v>
      </c>
      <c r="T197" s="57">
        <v>5.5303616856542419</v>
      </c>
      <c r="U197" s="57">
        <v>39.81860413671054</v>
      </c>
    </row>
    <row r="198" spans="1:21">
      <c r="A198" s="55" t="s">
        <v>1451</v>
      </c>
      <c r="B198" s="53" t="s">
        <v>219</v>
      </c>
      <c r="C198" s="53" t="s">
        <v>254</v>
      </c>
      <c r="D198" s="51" t="s">
        <v>150</v>
      </c>
      <c r="E198" s="53">
        <v>0</v>
      </c>
      <c r="F198" s="53">
        <v>0</v>
      </c>
      <c r="G198" s="53">
        <v>0</v>
      </c>
      <c r="H198" s="53">
        <v>0</v>
      </c>
      <c r="I198" s="53">
        <v>0</v>
      </c>
      <c r="J198" s="53">
        <v>0</v>
      </c>
      <c r="K198" s="53">
        <v>0</v>
      </c>
      <c r="L198" s="45">
        <v>90410</v>
      </c>
      <c r="M198" s="45">
        <v>47362</v>
      </c>
      <c r="N198" s="45">
        <v>43048</v>
      </c>
      <c r="O198" s="57" t="s">
        <v>297</v>
      </c>
      <c r="P198" s="57" t="s">
        <v>297</v>
      </c>
      <c r="Q198" s="57" t="s">
        <v>297</v>
      </c>
      <c r="R198" s="57" t="s">
        <v>297</v>
      </c>
      <c r="S198" s="57" t="s">
        <v>297</v>
      </c>
      <c r="T198" s="57" t="s">
        <v>297</v>
      </c>
      <c r="U198" s="57" t="s">
        <v>297</v>
      </c>
    </row>
    <row r="199" spans="1:21">
      <c r="A199" s="55" t="s">
        <v>1452</v>
      </c>
      <c r="B199" s="53" t="s">
        <v>219</v>
      </c>
      <c r="C199" s="53" t="s">
        <v>254</v>
      </c>
      <c r="D199" s="51" t="s">
        <v>94</v>
      </c>
      <c r="E199" s="53">
        <v>0</v>
      </c>
      <c r="F199" s="53">
        <v>0</v>
      </c>
      <c r="G199" s="53">
        <v>6</v>
      </c>
      <c r="H199" s="53">
        <v>0</v>
      </c>
      <c r="I199" s="53">
        <v>6</v>
      </c>
      <c r="J199" s="53">
        <v>0</v>
      </c>
      <c r="K199" s="53">
        <v>12</v>
      </c>
      <c r="L199" s="45">
        <v>90410</v>
      </c>
      <c r="M199" s="45">
        <v>47362</v>
      </c>
      <c r="N199" s="45">
        <v>43048</v>
      </c>
      <c r="O199" s="57" t="s">
        <v>297</v>
      </c>
      <c r="P199" s="57" t="s">
        <v>297</v>
      </c>
      <c r="Q199" s="57">
        <v>6.6364340227850898</v>
      </c>
      <c r="R199" s="57" t="s">
        <v>297</v>
      </c>
      <c r="S199" s="57">
        <v>6.6364340227850898</v>
      </c>
      <c r="T199" s="57" t="s">
        <v>297</v>
      </c>
      <c r="U199" s="57">
        <v>13.27286804557018</v>
      </c>
    </row>
    <row r="200" spans="1:21">
      <c r="A200" s="55" t="s">
        <v>1453</v>
      </c>
      <c r="B200" s="53" t="s">
        <v>219</v>
      </c>
      <c r="C200" s="53" t="s">
        <v>254</v>
      </c>
      <c r="D200" s="51" t="s">
        <v>154</v>
      </c>
      <c r="E200" s="53">
        <v>21</v>
      </c>
      <c r="F200" s="53">
        <v>10</v>
      </c>
      <c r="G200" s="53">
        <v>8</v>
      </c>
      <c r="H200" s="53">
        <v>5</v>
      </c>
      <c r="I200" s="53">
        <v>0</v>
      </c>
      <c r="J200" s="53">
        <v>5</v>
      </c>
      <c r="K200" s="53">
        <v>49</v>
      </c>
      <c r="L200" s="45">
        <v>90410</v>
      </c>
      <c r="M200" s="45">
        <v>47362</v>
      </c>
      <c r="N200" s="45">
        <v>43048</v>
      </c>
      <c r="O200" s="57">
        <v>23.227519079747815</v>
      </c>
      <c r="P200" s="57">
        <v>11.060723371308484</v>
      </c>
      <c r="Q200" s="57">
        <v>8.8485786970467863</v>
      </c>
      <c r="R200" s="57">
        <v>5.5303616856542419</v>
      </c>
      <c r="S200" s="57" t="s">
        <v>297</v>
      </c>
      <c r="T200" s="57">
        <v>5.5303616856542419</v>
      </c>
      <c r="U200" s="57">
        <v>54.197544519411572</v>
      </c>
    </row>
    <row r="201" spans="1:21">
      <c r="A201" s="55" t="s">
        <v>1454</v>
      </c>
      <c r="B201" s="53" t="s">
        <v>219</v>
      </c>
      <c r="C201" s="53" t="s">
        <v>254</v>
      </c>
      <c r="D201" s="51" t="s">
        <v>98</v>
      </c>
      <c r="E201" s="53">
        <v>18</v>
      </c>
      <c r="F201" s="53">
        <v>20</v>
      </c>
      <c r="G201" s="53">
        <v>36</v>
      </c>
      <c r="H201" s="53">
        <v>36</v>
      </c>
      <c r="I201" s="53">
        <v>30</v>
      </c>
      <c r="J201" s="53">
        <v>23</v>
      </c>
      <c r="K201" s="53">
        <v>163</v>
      </c>
      <c r="L201" s="45">
        <v>90410</v>
      </c>
      <c r="M201" s="45">
        <v>47362</v>
      </c>
      <c r="N201" s="45">
        <v>43048</v>
      </c>
      <c r="O201" s="57">
        <v>19.90930206835527</v>
      </c>
      <c r="P201" s="57">
        <v>22.121446742616968</v>
      </c>
      <c r="Q201" s="57">
        <v>39.81860413671054</v>
      </c>
      <c r="R201" s="57">
        <v>39.81860413671054</v>
      </c>
      <c r="S201" s="57">
        <v>33.182170113925451</v>
      </c>
      <c r="T201" s="57">
        <v>25.439663754009516</v>
      </c>
      <c r="U201" s="57">
        <v>180.28979095232827</v>
      </c>
    </row>
    <row r="202" spans="1:21">
      <c r="A202" s="55" t="s">
        <v>1455</v>
      </c>
      <c r="B202" s="53" t="s">
        <v>219</v>
      </c>
      <c r="C202" s="53" t="s">
        <v>254</v>
      </c>
      <c r="D202" s="51" t="s">
        <v>301</v>
      </c>
      <c r="E202" s="53">
        <v>0</v>
      </c>
      <c r="F202" s="53">
        <v>0</v>
      </c>
      <c r="G202" s="53">
        <v>5</v>
      </c>
      <c r="H202" s="53">
        <v>0</v>
      </c>
      <c r="I202" s="53">
        <v>5</v>
      </c>
      <c r="J202" s="53">
        <v>0</v>
      </c>
      <c r="K202" s="53">
        <v>10</v>
      </c>
      <c r="L202" s="45">
        <v>90410</v>
      </c>
      <c r="M202" s="45">
        <v>47362</v>
      </c>
      <c r="N202" s="45">
        <v>43048</v>
      </c>
      <c r="O202" s="57" t="s">
        <v>297</v>
      </c>
      <c r="P202" s="57" t="s">
        <v>297</v>
      </c>
      <c r="Q202" s="57">
        <v>5.5303616856542419</v>
      </c>
      <c r="R202" s="57" t="s">
        <v>297</v>
      </c>
      <c r="S202" s="57">
        <v>5.5303616856542419</v>
      </c>
      <c r="T202" s="57" t="s">
        <v>297</v>
      </c>
      <c r="U202" s="57">
        <v>11.060723371308484</v>
      </c>
    </row>
    <row r="203" spans="1:21">
      <c r="A203" s="55" t="s">
        <v>1456</v>
      </c>
      <c r="B203" s="53" t="s">
        <v>219</v>
      </c>
      <c r="C203" s="53" t="s">
        <v>254</v>
      </c>
      <c r="D203" s="51" t="s">
        <v>303</v>
      </c>
      <c r="E203" s="53">
        <v>6</v>
      </c>
      <c r="F203" s="53">
        <v>5</v>
      </c>
      <c r="G203" s="53">
        <v>13</v>
      </c>
      <c r="H203" s="53">
        <v>17</v>
      </c>
      <c r="I203" s="53">
        <v>10</v>
      </c>
      <c r="J203" s="53">
        <v>0</v>
      </c>
      <c r="K203" s="53">
        <v>51</v>
      </c>
      <c r="L203" s="45">
        <v>90410</v>
      </c>
      <c r="M203" s="45">
        <v>47362</v>
      </c>
      <c r="N203" s="45">
        <v>43048</v>
      </c>
      <c r="O203" s="57">
        <v>6.6364340227850898</v>
      </c>
      <c r="P203" s="57">
        <v>5.5303616856542419</v>
      </c>
      <c r="Q203" s="57">
        <v>14.378940382701028</v>
      </c>
      <c r="R203" s="57">
        <v>18.803229731224423</v>
      </c>
      <c r="S203" s="57">
        <v>11.060723371308484</v>
      </c>
      <c r="T203" s="57" t="s">
        <v>297</v>
      </c>
      <c r="U203" s="57">
        <v>56.409689193673266</v>
      </c>
    </row>
    <row r="204" spans="1:21">
      <c r="A204" s="55" t="s">
        <v>1457</v>
      </c>
      <c r="B204" s="53" t="s">
        <v>219</v>
      </c>
      <c r="C204" s="53" t="s">
        <v>254</v>
      </c>
      <c r="D204" s="51" t="s">
        <v>127</v>
      </c>
      <c r="E204" s="53">
        <v>5</v>
      </c>
      <c r="F204" s="53">
        <v>0</v>
      </c>
      <c r="G204" s="53">
        <v>0</v>
      </c>
      <c r="H204" s="53">
        <v>0</v>
      </c>
      <c r="I204" s="53">
        <v>0</v>
      </c>
      <c r="J204" s="53">
        <v>0</v>
      </c>
      <c r="K204" s="53">
        <v>5</v>
      </c>
      <c r="L204" s="45">
        <v>90410</v>
      </c>
      <c r="M204" s="45">
        <v>47362</v>
      </c>
      <c r="N204" s="45">
        <v>43048</v>
      </c>
      <c r="O204" s="57">
        <v>5.5303616856542419</v>
      </c>
      <c r="P204" s="57" t="s">
        <v>297</v>
      </c>
      <c r="Q204" s="57" t="s">
        <v>297</v>
      </c>
      <c r="R204" s="57" t="s">
        <v>297</v>
      </c>
      <c r="S204" s="57" t="s">
        <v>297</v>
      </c>
      <c r="T204" s="57" t="s">
        <v>297</v>
      </c>
      <c r="U204" s="57">
        <v>5.5303616856542419</v>
      </c>
    </row>
    <row r="205" spans="1:21">
      <c r="A205" s="55" t="s">
        <v>1458</v>
      </c>
      <c r="B205" s="53" t="s">
        <v>219</v>
      </c>
      <c r="C205" s="53" t="s">
        <v>254</v>
      </c>
      <c r="D205" s="51" t="s">
        <v>131</v>
      </c>
      <c r="E205" s="53">
        <v>14</v>
      </c>
      <c r="F205" s="53">
        <v>7</v>
      </c>
      <c r="G205" s="53">
        <v>11</v>
      </c>
      <c r="H205" s="53">
        <v>20</v>
      </c>
      <c r="I205" s="53">
        <v>13</v>
      </c>
      <c r="J205" s="53">
        <v>9</v>
      </c>
      <c r="K205" s="53">
        <v>74</v>
      </c>
      <c r="L205" s="45">
        <v>90410</v>
      </c>
      <c r="M205" s="45">
        <v>47362</v>
      </c>
      <c r="N205" s="45">
        <v>43048</v>
      </c>
      <c r="O205" s="57">
        <v>29.559562518474728</v>
      </c>
      <c r="P205" s="57">
        <v>14.779781259237364</v>
      </c>
      <c r="Q205" s="57">
        <v>23.225370550230142</v>
      </c>
      <c r="R205" s="57">
        <v>42.227946454963892</v>
      </c>
      <c r="S205" s="57">
        <v>27.448165195726535</v>
      </c>
      <c r="T205" s="57">
        <v>19.002575904733753</v>
      </c>
      <c r="U205" s="57">
        <v>156.2434018833664</v>
      </c>
    </row>
    <row r="206" spans="1:21">
      <c r="A206" s="55" t="s">
        <v>1459</v>
      </c>
      <c r="B206" s="53" t="s">
        <v>219</v>
      </c>
      <c r="C206" s="53" t="s">
        <v>254</v>
      </c>
      <c r="D206" s="51" t="s">
        <v>160</v>
      </c>
      <c r="E206" s="53">
        <v>5</v>
      </c>
      <c r="F206" s="53">
        <v>0</v>
      </c>
      <c r="G206" s="53">
        <v>0</v>
      </c>
      <c r="H206" s="53">
        <v>0</v>
      </c>
      <c r="I206" s="53">
        <v>0</v>
      </c>
      <c r="J206" s="53">
        <v>0</v>
      </c>
      <c r="K206" s="53">
        <v>5</v>
      </c>
      <c r="L206" s="45">
        <v>90410</v>
      </c>
      <c r="M206" s="45">
        <v>47362</v>
      </c>
      <c r="N206" s="45">
        <v>43048</v>
      </c>
      <c r="O206" s="57">
        <v>5.5303616856542419</v>
      </c>
      <c r="P206" s="57" t="s">
        <v>297</v>
      </c>
      <c r="Q206" s="57" t="s">
        <v>297</v>
      </c>
      <c r="R206" s="57" t="s">
        <v>297</v>
      </c>
      <c r="S206" s="57" t="s">
        <v>297</v>
      </c>
      <c r="T206" s="57" t="s">
        <v>297</v>
      </c>
      <c r="U206" s="57">
        <v>5.5303616856542419</v>
      </c>
    </row>
    <row r="207" spans="1:21">
      <c r="A207" s="55" t="s">
        <v>1460</v>
      </c>
      <c r="B207" s="53" t="s">
        <v>219</v>
      </c>
      <c r="C207" s="53" t="s">
        <v>254</v>
      </c>
      <c r="D207" s="51" t="s">
        <v>141</v>
      </c>
      <c r="E207" s="53">
        <v>0</v>
      </c>
      <c r="F207" s="53">
        <v>5</v>
      </c>
      <c r="G207" s="53">
        <v>5</v>
      </c>
      <c r="H207" s="53">
        <v>5</v>
      </c>
      <c r="I207" s="53">
        <v>0</v>
      </c>
      <c r="J207" s="53">
        <v>0</v>
      </c>
      <c r="K207" s="53">
        <v>15</v>
      </c>
      <c r="L207" s="45">
        <v>90410</v>
      </c>
      <c r="M207" s="45">
        <v>47362</v>
      </c>
      <c r="N207" s="45">
        <v>43048</v>
      </c>
      <c r="O207" s="57" t="s">
        <v>297</v>
      </c>
      <c r="P207" s="57">
        <v>5.5303616856542419</v>
      </c>
      <c r="Q207" s="57">
        <v>5.5303616856542419</v>
      </c>
      <c r="R207" s="57">
        <v>5.5303616856542419</v>
      </c>
      <c r="S207" s="57" t="s">
        <v>297</v>
      </c>
      <c r="T207" s="57" t="s">
        <v>297</v>
      </c>
      <c r="U207" s="57">
        <v>16.591085056962726</v>
      </c>
    </row>
    <row r="208" spans="1:21">
      <c r="A208" s="55" t="s">
        <v>1461</v>
      </c>
      <c r="B208" s="53" t="s">
        <v>219</v>
      </c>
      <c r="C208" s="53" t="s">
        <v>256</v>
      </c>
      <c r="D208" s="51" t="s">
        <v>200</v>
      </c>
      <c r="E208" s="53">
        <v>5</v>
      </c>
      <c r="F208" s="53">
        <v>0</v>
      </c>
      <c r="G208" s="53">
        <v>9</v>
      </c>
      <c r="H208" s="53">
        <v>7</v>
      </c>
      <c r="I208" s="53">
        <v>9</v>
      </c>
      <c r="J208" s="53">
        <v>5</v>
      </c>
      <c r="K208" s="53">
        <v>35</v>
      </c>
      <c r="L208" s="45">
        <v>155140</v>
      </c>
      <c r="M208" s="45">
        <v>79482</v>
      </c>
      <c r="N208" s="45">
        <v>75658</v>
      </c>
      <c r="O208" s="57">
        <v>3.2228954492716255</v>
      </c>
      <c r="P208" s="57" t="s">
        <v>297</v>
      </c>
      <c r="Q208" s="57">
        <v>5.8012118086889259</v>
      </c>
      <c r="R208" s="57">
        <v>4.5120536289802757</v>
      </c>
      <c r="S208" s="57">
        <v>5.8012118086889259</v>
      </c>
      <c r="T208" s="57">
        <v>3.2228954492716255</v>
      </c>
      <c r="U208" s="57">
        <v>22.560268144901379</v>
      </c>
    </row>
    <row r="209" spans="1:21">
      <c r="A209" s="55" t="s">
        <v>1462</v>
      </c>
      <c r="B209" s="53" t="s">
        <v>219</v>
      </c>
      <c r="C209" s="53" t="s">
        <v>256</v>
      </c>
      <c r="D209" s="51" t="s">
        <v>53</v>
      </c>
      <c r="E209" s="53">
        <v>151</v>
      </c>
      <c r="F209" s="53">
        <v>114</v>
      </c>
      <c r="G209" s="53">
        <v>256</v>
      </c>
      <c r="H209" s="53">
        <v>326</v>
      </c>
      <c r="I209" s="53">
        <v>221</v>
      </c>
      <c r="J209" s="53">
        <v>145</v>
      </c>
      <c r="K209" s="53">
        <v>1213</v>
      </c>
      <c r="L209" s="45">
        <v>155140</v>
      </c>
      <c r="M209" s="45">
        <v>79482</v>
      </c>
      <c r="N209" s="45">
        <v>75658</v>
      </c>
      <c r="O209" s="57">
        <v>189.98012128532247</v>
      </c>
      <c r="P209" s="57">
        <v>143.42870083792556</v>
      </c>
      <c r="Q209" s="57">
        <v>322.08550363604337</v>
      </c>
      <c r="R209" s="57">
        <v>410.15575853652405</v>
      </c>
      <c r="S209" s="57">
        <v>278.05037618580309</v>
      </c>
      <c r="T209" s="57">
        <v>182.43124229385268</v>
      </c>
      <c r="U209" s="57">
        <v>1526.1317027754712</v>
      </c>
    </row>
    <row r="210" spans="1:21">
      <c r="A210" s="55" t="s">
        <v>1463</v>
      </c>
      <c r="B210" s="53" t="s">
        <v>219</v>
      </c>
      <c r="C210" s="53" t="s">
        <v>256</v>
      </c>
      <c r="D210" s="51" t="s">
        <v>68</v>
      </c>
      <c r="E210" s="53">
        <v>8</v>
      </c>
      <c r="F210" s="53">
        <v>11</v>
      </c>
      <c r="G210" s="53">
        <v>16</v>
      </c>
      <c r="H210" s="53">
        <v>22</v>
      </c>
      <c r="I210" s="53">
        <v>26</v>
      </c>
      <c r="J210" s="53">
        <v>28</v>
      </c>
      <c r="K210" s="53">
        <v>111</v>
      </c>
      <c r="L210" s="45">
        <v>155140</v>
      </c>
      <c r="M210" s="45">
        <v>79482</v>
      </c>
      <c r="N210" s="45">
        <v>75658</v>
      </c>
      <c r="O210" s="57">
        <v>10.065171988626355</v>
      </c>
      <c r="P210" s="57">
        <v>13.839611484361241</v>
      </c>
      <c r="Q210" s="57">
        <v>20.130343977252711</v>
      </c>
      <c r="R210" s="57">
        <v>27.679222968722481</v>
      </c>
      <c r="S210" s="57">
        <v>32.711808963035658</v>
      </c>
      <c r="T210" s="57">
        <v>35.228101960192241</v>
      </c>
      <c r="U210" s="57">
        <v>139.65426134219067</v>
      </c>
    </row>
    <row r="211" spans="1:21">
      <c r="A211" s="55" t="s">
        <v>1464</v>
      </c>
      <c r="B211" s="53" t="s">
        <v>219</v>
      </c>
      <c r="C211" s="53" t="s">
        <v>256</v>
      </c>
      <c r="D211" s="51" t="s">
        <v>292</v>
      </c>
      <c r="E211" s="53">
        <v>0</v>
      </c>
      <c r="F211" s="53">
        <v>0</v>
      </c>
      <c r="G211" s="53">
        <v>7</v>
      </c>
      <c r="H211" s="53">
        <v>6</v>
      </c>
      <c r="I211" s="53">
        <v>9</v>
      </c>
      <c r="J211" s="53">
        <v>0</v>
      </c>
      <c r="K211" s="53">
        <v>22</v>
      </c>
      <c r="L211" s="45">
        <v>155140</v>
      </c>
      <c r="M211" s="45">
        <v>79482</v>
      </c>
      <c r="N211" s="45">
        <v>75658</v>
      </c>
      <c r="O211" s="57" t="s">
        <v>297</v>
      </c>
      <c r="P211" s="57" t="s">
        <v>297</v>
      </c>
      <c r="Q211" s="57">
        <v>4.5120536289802757</v>
      </c>
      <c r="R211" s="57">
        <v>3.8674745391259506</v>
      </c>
      <c r="S211" s="57">
        <v>5.8012118086889259</v>
      </c>
      <c r="T211" s="57" t="s">
        <v>297</v>
      </c>
      <c r="U211" s="57">
        <v>14.180739976795152</v>
      </c>
    </row>
    <row r="212" spans="1:21">
      <c r="A212" s="55" t="s">
        <v>1465</v>
      </c>
      <c r="B212" s="53" t="s">
        <v>219</v>
      </c>
      <c r="C212" s="53" t="s">
        <v>256</v>
      </c>
      <c r="D212" s="51" t="s">
        <v>201</v>
      </c>
      <c r="E212" s="53">
        <v>5</v>
      </c>
      <c r="F212" s="53">
        <v>7</v>
      </c>
      <c r="G212" s="53">
        <v>15</v>
      </c>
      <c r="H212" s="53">
        <v>12</v>
      </c>
      <c r="I212" s="53">
        <v>7</v>
      </c>
      <c r="J212" s="53">
        <v>5</v>
      </c>
      <c r="K212" s="53">
        <v>51</v>
      </c>
      <c r="L212" s="45">
        <v>155140</v>
      </c>
      <c r="M212" s="45">
        <v>79482</v>
      </c>
      <c r="N212" s="45">
        <v>75658</v>
      </c>
      <c r="O212" s="57">
        <v>3.2228954492716255</v>
      </c>
      <c r="P212" s="57">
        <v>4.5120536289802757</v>
      </c>
      <c r="Q212" s="57">
        <v>9.6686863478148766</v>
      </c>
      <c r="R212" s="57">
        <v>7.7349490782519013</v>
      </c>
      <c r="S212" s="57">
        <v>4.5120536289802757</v>
      </c>
      <c r="T212" s="57">
        <v>3.2228954492716255</v>
      </c>
      <c r="U212" s="57">
        <v>32.87353358257058</v>
      </c>
    </row>
    <row r="213" spans="1:21">
      <c r="A213" s="55" t="s">
        <v>1466</v>
      </c>
      <c r="B213" s="53" t="s">
        <v>219</v>
      </c>
      <c r="C213" s="53" t="s">
        <v>256</v>
      </c>
      <c r="D213" s="51" t="s">
        <v>150</v>
      </c>
      <c r="E213" s="53">
        <v>5</v>
      </c>
      <c r="F213" s="53">
        <v>0</v>
      </c>
      <c r="G213" s="53">
        <v>0</v>
      </c>
      <c r="H213" s="53">
        <v>0</v>
      </c>
      <c r="I213" s="53">
        <v>0</v>
      </c>
      <c r="J213" s="53">
        <v>0</v>
      </c>
      <c r="K213" s="53">
        <v>5</v>
      </c>
      <c r="L213" s="45">
        <v>155140</v>
      </c>
      <c r="M213" s="45">
        <v>79482</v>
      </c>
      <c r="N213" s="45">
        <v>75658</v>
      </c>
      <c r="O213" s="57">
        <v>3.2228954492716255</v>
      </c>
      <c r="P213" s="57" t="s">
        <v>297</v>
      </c>
      <c r="Q213" s="57" t="s">
        <v>297</v>
      </c>
      <c r="R213" s="57" t="s">
        <v>297</v>
      </c>
      <c r="S213" s="57" t="s">
        <v>297</v>
      </c>
      <c r="T213" s="57" t="s">
        <v>297</v>
      </c>
      <c r="U213" s="57">
        <v>3.2228954492716255</v>
      </c>
    </row>
    <row r="214" spans="1:21">
      <c r="A214" s="55" t="s">
        <v>1467</v>
      </c>
      <c r="B214" s="53" t="s">
        <v>219</v>
      </c>
      <c r="C214" s="53" t="s">
        <v>256</v>
      </c>
      <c r="D214" s="51" t="s">
        <v>94</v>
      </c>
      <c r="E214" s="53">
        <v>5</v>
      </c>
      <c r="F214" s="53">
        <v>5</v>
      </c>
      <c r="G214" s="53">
        <v>0</v>
      </c>
      <c r="H214" s="53">
        <v>6</v>
      </c>
      <c r="I214" s="53">
        <v>5</v>
      </c>
      <c r="J214" s="53">
        <v>5</v>
      </c>
      <c r="K214" s="53">
        <v>26</v>
      </c>
      <c r="L214" s="45">
        <v>155140</v>
      </c>
      <c r="M214" s="45">
        <v>79482</v>
      </c>
      <c r="N214" s="45">
        <v>75658</v>
      </c>
      <c r="O214" s="57">
        <v>3.2228954492716255</v>
      </c>
      <c r="P214" s="57">
        <v>3.2228954492716255</v>
      </c>
      <c r="Q214" s="57" t="s">
        <v>297</v>
      </c>
      <c r="R214" s="57">
        <v>3.8674745391259506</v>
      </c>
      <c r="S214" s="57">
        <v>3.2228954492716255</v>
      </c>
      <c r="T214" s="57">
        <v>3.2228954492716255</v>
      </c>
      <c r="U214" s="57">
        <v>16.759056336212453</v>
      </c>
    </row>
    <row r="215" spans="1:21">
      <c r="A215" s="55" t="s">
        <v>1468</v>
      </c>
      <c r="B215" s="53" t="s">
        <v>219</v>
      </c>
      <c r="C215" s="53" t="s">
        <v>256</v>
      </c>
      <c r="D215" s="51" t="s">
        <v>153</v>
      </c>
      <c r="E215" s="53">
        <v>8</v>
      </c>
      <c r="F215" s="53">
        <v>0</v>
      </c>
      <c r="G215" s="53">
        <v>0</v>
      </c>
      <c r="H215" s="53">
        <v>0</v>
      </c>
      <c r="I215" s="53">
        <v>0</v>
      </c>
      <c r="J215" s="53">
        <v>0</v>
      </c>
      <c r="K215" s="53">
        <v>8</v>
      </c>
      <c r="L215" s="45">
        <v>155140</v>
      </c>
      <c r="M215" s="45">
        <v>79482</v>
      </c>
      <c r="N215" s="45">
        <v>75658</v>
      </c>
      <c r="O215" s="57">
        <v>5.1566327188346008</v>
      </c>
      <c r="P215" s="57" t="s">
        <v>297</v>
      </c>
      <c r="Q215" s="57" t="s">
        <v>297</v>
      </c>
      <c r="R215" s="57" t="s">
        <v>297</v>
      </c>
      <c r="S215" s="57" t="s">
        <v>297</v>
      </c>
      <c r="T215" s="57" t="s">
        <v>297</v>
      </c>
      <c r="U215" s="57">
        <v>5.1566327188346008</v>
      </c>
    </row>
    <row r="216" spans="1:21">
      <c r="A216" s="55" t="s">
        <v>1469</v>
      </c>
      <c r="B216" s="53" t="s">
        <v>219</v>
      </c>
      <c r="C216" s="53" t="s">
        <v>256</v>
      </c>
      <c r="D216" s="51" t="s">
        <v>154</v>
      </c>
      <c r="E216" s="53">
        <v>33</v>
      </c>
      <c r="F216" s="53">
        <v>18</v>
      </c>
      <c r="G216" s="53">
        <v>22</v>
      </c>
      <c r="H216" s="53">
        <v>13</v>
      </c>
      <c r="I216" s="53">
        <v>6</v>
      </c>
      <c r="J216" s="53">
        <v>5</v>
      </c>
      <c r="K216" s="53">
        <v>97</v>
      </c>
      <c r="L216" s="45">
        <v>155140</v>
      </c>
      <c r="M216" s="45">
        <v>79482</v>
      </c>
      <c r="N216" s="45">
        <v>75658</v>
      </c>
      <c r="O216" s="57">
        <v>21.271109965192728</v>
      </c>
      <c r="P216" s="57">
        <v>11.602423617377852</v>
      </c>
      <c r="Q216" s="57">
        <v>14.180739976795152</v>
      </c>
      <c r="R216" s="57">
        <v>8.3795281681062264</v>
      </c>
      <c r="S216" s="57">
        <v>3.8674745391259506</v>
      </c>
      <c r="T216" s="57">
        <v>3.2228954492716255</v>
      </c>
      <c r="U216" s="57">
        <v>62.524171715869542</v>
      </c>
    </row>
    <row r="217" spans="1:21">
      <c r="A217" s="55" t="s">
        <v>1470</v>
      </c>
      <c r="B217" s="53" t="s">
        <v>219</v>
      </c>
      <c r="C217" s="53" t="s">
        <v>256</v>
      </c>
      <c r="D217" s="51" t="s">
        <v>98</v>
      </c>
      <c r="E217" s="53">
        <v>13</v>
      </c>
      <c r="F217" s="53">
        <v>13</v>
      </c>
      <c r="G217" s="53">
        <v>38</v>
      </c>
      <c r="H217" s="53">
        <v>32</v>
      </c>
      <c r="I217" s="53">
        <v>30</v>
      </c>
      <c r="J217" s="53">
        <v>24</v>
      </c>
      <c r="K217" s="53">
        <v>150</v>
      </c>
      <c r="L217" s="45">
        <v>155140</v>
      </c>
      <c r="M217" s="45">
        <v>79482</v>
      </c>
      <c r="N217" s="45">
        <v>75658</v>
      </c>
      <c r="O217" s="57">
        <v>8.3795281681062264</v>
      </c>
      <c r="P217" s="57">
        <v>8.3795281681062264</v>
      </c>
      <c r="Q217" s="57">
        <v>24.494005414464354</v>
      </c>
      <c r="R217" s="57">
        <v>20.626530875338403</v>
      </c>
      <c r="S217" s="57">
        <v>19.337372695629753</v>
      </c>
      <c r="T217" s="57">
        <v>15.469898156503803</v>
      </c>
      <c r="U217" s="57">
        <v>96.686863478148766</v>
      </c>
    </row>
    <row r="218" spans="1:21">
      <c r="A218" s="55" t="s">
        <v>1471</v>
      </c>
      <c r="B218" s="53" t="s">
        <v>219</v>
      </c>
      <c r="C218" s="53" t="s">
        <v>256</v>
      </c>
      <c r="D218" s="51" t="s">
        <v>301</v>
      </c>
      <c r="E218" s="53">
        <v>5</v>
      </c>
      <c r="F218" s="53">
        <v>0</v>
      </c>
      <c r="G218" s="53">
        <v>5</v>
      </c>
      <c r="H218" s="53">
        <v>0</v>
      </c>
      <c r="I218" s="53">
        <v>0</v>
      </c>
      <c r="J218" s="53">
        <v>0</v>
      </c>
      <c r="K218" s="53">
        <v>10</v>
      </c>
      <c r="L218" s="45">
        <v>155140</v>
      </c>
      <c r="M218" s="45">
        <v>79482</v>
      </c>
      <c r="N218" s="45">
        <v>75658</v>
      </c>
      <c r="O218" s="57">
        <v>3.2228954492716255</v>
      </c>
      <c r="P218" s="57" t="s">
        <v>297</v>
      </c>
      <c r="Q218" s="57">
        <v>3.2228954492716255</v>
      </c>
      <c r="R218" s="57" t="s">
        <v>297</v>
      </c>
      <c r="S218" s="57" t="s">
        <v>297</v>
      </c>
      <c r="T218" s="57" t="s">
        <v>297</v>
      </c>
      <c r="U218" s="57">
        <v>6.445790898543251</v>
      </c>
    </row>
    <row r="219" spans="1:21">
      <c r="A219" s="55" t="s">
        <v>1472</v>
      </c>
      <c r="B219" s="53" t="s">
        <v>219</v>
      </c>
      <c r="C219" s="53" t="s">
        <v>256</v>
      </c>
      <c r="D219" s="51" t="s">
        <v>303</v>
      </c>
      <c r="E219" s="53">
        <v>10</v>
      </c>
      <c r="F219" s="53">
        <v>5</v>
      </c>
      <c r="G219" s="53">
        <v>25</v>
      </c>
      <c r="H219" s="53">
        <v>26</v>
      </c>
      <c r="I219" s="53">
        <v>22</v>
      </c>
      <c r="J219" s="53">
        <v>6</v>
      </c>
      <c r="K219" s="53">
        <v>94</v>
      </c>
      <c r="L219" s="45">
        <v>155140</v>
      </c>
      <c r="M219" s="45">
        <v>79482</v>
      </c>
      <c r="N219" s="45">
        <v>75658</v>
      </c>
      <c r="O219" s="57">
        <v>6.445790898543251</v>
      </c>
      <c r="P219" s="57">
        <v>3.2228954492716255</v>
      </c>
      <c r="Q219" s="57">
        <v>16.114477246358128</v>
      </c>
      <c r="R219" s="57">
        <v>16.759056336212453</v>
      </c>
      <c r="S219" s="57">
        <v>14.180739976795152</v>
      </c>
      <c r="T219" s="57">
        <v>3.8674745391259506</v>
      </c>
      <c r="U219" s="57">
        <v>60.59043444630656</v>
      </c>
    </row>
    <row r="220" spans="1:21">
      <c r="A220" s="55" t="s">
        <v>1473</v>
      </c>
      <c r="B220" s="53" t="s">
        <v>219</v>
      </c>
      <c r="C220" s="53" t="s">
        <v>256</v>
      </c>
      <c r="D220" s="51" t="s">
        <v>127</v>
      </c>
      <c r="E220" s="53">
        <v>6</v>
      </c>
      <c r="F220" s="53">
        <v>5</v>
      </c>
      <c r="G220" s="53">
        <v>5</v>
      </c>
      <c r="H220" s="53">
        <v>5</v>
      </c>
      <c r="I220" s="53">
        <v>0</v>
      </c>
      <c r="J220" s="53">
        <v>0</v>
      </c>
      <c r="K220" s="53">
        <v>21</v>
      </c>
      <c r="L220" s="45">
        <v>155140</v>
      </c>
      <c r="M220" s="45">
        <v>79482</v>
      </c>
      <c r="N220" s="45">
        <v>75658</v>
      </c>
      <c r="O220" s="57">
        <v>3.8674745391259506</v>
      </c>
      <c r="P220" s="57">
        <v>3.2228954492716255</v>
      </c>
      <c r="Q220" s="57">
        <v>3.2228954492716255</v>
      </c>
      <c r="R220" s="57">
        <v>3.2228954492716255</v>
      </c>
      <c r="S220" s="57" t="s">
        <v>297</v>
      </c>
      <c r="T220" s="57" t="s">
        <v>297</v>
      </c>
      <c r="U220" s="57">
        <v>13.536160886940829</v>
      </c>
    </row>
    <row r="221" spans="1:21">
      <c r="A221" s="55" t="s">
        <v>1474</v>
      </c>
      <c r="B221" s="53" t="s">
        <v>219</v>
      </c>
      <c r="C221" s="53" t="s">
        <v>256</v>
      </c>
      <c r="D221" s="51" t="s">
        <v>131</v>
      </c>
      <c r="E221" s="53">
        <v>16</v>
      </c>
      <c r="F221" s="53">
        <v>15</v>
      </c>
      <c r="G221" s="53">
        <v>20</v>
      </c>
      <c r="H221" s="53">
        <v>26</v>
      </c>
      <c r="I221" s="53">
        <v>16</v>
      </c>
      <c r="J221" s="53">
        <v>14</v>
      </c>
      <c r="K221" s="53">
        <v>107</v>
      </c>
      <c r="L221" s="45">
        <v>155140</v>
      </c>
      <c r="M221" s="45">
        <v>79482</v>
      </c>
      <c r="N221" s="45">
        <v>75658</v>
      </c>
      <c r="O221" s="57">
        <v>20.130343977252711</v>
      </c>
      <c r="P221" s="57">
        <v>18.872197478674419</v>
      </c>
      <c r="Q221" s="57">
        <v>25.162929971565887</v>
      </c>
      <c r="R221" s="57">
        <v>32.711808963035658</v>
      </c>
      <c r="S221" s="57">
        <v>20.130343977252711</v>
      </c>
      <c r="T221" s="57">
        <v>17.61405098009612</v>
      </c>
      <c r="U221" s="57">
        <v>134.62167534787753</v>
      </c>
    </row>
    <row r="222" spans="1:21">
      <c r="A222" s="55" t="s">
        <v>1475</v>
      </c>
      <c r="B222" s="53" t="s">
        <v>219</v>
      </c>
      <c r="C222" s="53" t="s">
        <v>256</v>
      </c>
      <c r="D222" s="51" t="s">
        <v>160</v>
      </c>
      <c r="E222" s="53">
        <v>5</v>
      </c>
      <c r="F222" s="53">
        <v>0</v>
      </c>
      <c r="G222" s="53">
        <v>0</v>
      </c>
      <c r="H222" s="53">
        <v>0</v>
      </c>
      <c r="I222" s="53">
        <v>0</v>
      </c>
      <c r="J222" s="53">
        <v>0</v>
      </c>
      <c r="K222" s="53">
        <v>5</v>
      </c>
      <c r="L222" s="45">
        <v>155140</v>
      </c>
      <c r="M222" s="45">
        <v>79482</v>
      </c>
      <c r="N222" s="45">
        <v>75658</v>
      </c>
      <c r="O222" s="57">
        <v>3.2228954492716255</v>
      </c>
      <c r="P222" s="57" t="s">
        <v>297</v>
      </c>
      <c r="Q222" s="57" t="s">
        <v>297</v>
      </c>
      <c r="R222" s="57" t="s">
        <v>297</v>
      </c>
      <c r="S222" s="57" t="s">
        <v>297</v>
      </c>
      <c r="T222" s="57" t="s">
        <v>297</v>
      </c>
      <c r="U222" s="57">
        <v>3.2228954492716255</v>
      </c>
    </row>
    <row r="223" spans="1:21">
      <c r="A223" s="55" t="s">
        <v>1476</v>
      </c>
      <c r="B223" s="53" t="s">
        <v>219</v>
      </c>
      <c r="C223" s="53" t="s">
        <v>256</v>
      </c>
      <c r="D223" s="51" t="s">
        <v>141</v>
      </c>
      <c r="E223" s="53">
        <v>5</v>
      </c>
      <c r="F223" s="53">
        <v>5</v>
      </c>
      <c r="G223" s="53">
        <v>5</v>
      </c>
      <c r="H223" s="53">
        <v>5</v>
      </c>
      <c r="I223" s="53">
        <v>6</v>
      </c>
      <c r="J223" s="53">
        <v>0</v>
      </c>
      <c r="K223" s="53">
        <v>26</v>
      </c>
      <c r="L223" s="45">
        <v>155140</v>
      </c>
      <c r="M223" s="45">
        <v>79482</v>
      </c>
      <c r="N223" s="45">
        <v>75658</v>
      </c>
      <c r="O223" s="57">
        <v>3.2228954492716255</v>
      </c>
      <c r="P223" s="57">
        <v>3.2228954492716255</v>
      </c>
      <c r="Q223" s="57">
        <v>3.2228954492716255</v>
      </c>
      <c r="R223" s="57">
        <v>3.2228954492716255</v>
      </c>
      <c r="S223" s="57">
        <v>3.8674745391259506</v>
      </c>
      <c r="T223" s="57" t="s">
        <v>297</v>
      </c>
      <c r="U223" s="57">
        <v>16.759056336212453</v>
      </c>
    </row>
    <row r="224" spans="1:21">
      <c r="A224" s="55" t="s">
        <v>580</v>
      </c>
      <c r="B224" s="53" t="s">
        <v>219</v>
      </c>
      <c r="C224" s="53" t="s">
        <v>231</v>
      </c>
      <c r="D224" s="51" t="s">
        <v>200</v>
      </c>
      <c r="E224" s="53">
        <v>8</v>
      </c>
      <c r="F224" s="53">
        <v>5</v>
      </c>
      <c r="G224" s="53">
        <v>5</v>
      </c>
      <c r="H224" s="53">
        <v>20</v>
      </c>
      <c r="I224" s="53">
        <v>17</v>
      </c>
      <c r="J224" s="53">
        <v>19</v>
      </c>
      <c r="K224" s="53">
        <v>74</v>
      </c>
      <c r="L224" s="45">
        <v>362610</v>
      </c>
      <c r="M224" s="45">
        <v>187412</v>
      </c>
      <c r="N224" s="45">
        <v>175198</v>
      </c>
      <c r="O224" s="57">
        <v>2.2062270759217895</v>
      </c>
      <c r="P224" s="57">
        <v>1.3788919224511182</v>
      </c>
      <c r="Q224" s="57">
        <v>1.3788919224511182</v>
      </c>
      <c r="R224" s="57">
        <v>5.515567689804473</v>
      </c>
      <c r="S224" s="57">
        <v>4.6882325363338024</v>
      </c>
      <c r="T224" s="57">
        <v>5.2397893053142495</v>
      </c>
      <c r="U224" s="57">
        <v>20.407600452276551</v>
      </c>
    </row>
    <row r="225" spans="1:21">
      <c r="A225" s="55" t="s">
        <v>581</v>
      </c>
      <c r="B225" s="53" t="s">
        <v>219</v>
      </c>
      <c r="C225" s="53" t="s">
        <v>231</v>
      </c>
      <c r="D225" s="51" t="s">
        <v>53</v>
      </c>
      <c r="E225" s="53">
        <v>266</v>
      </c>
      <c r="F225" s="53">
        <v>295</v>
      </c>
      <c r="G225" s="53">
        <v>682</v>
      </c>
      <c r="H225" s="53">
        <v>728</v>
      </c>
      <c r="I225" s="53">
        <v>577</v>
      </c>
      <c r="J225" s="53">
        <v>400</v>
      </c>
      <c r="K225" s="53">
        <v>2948</v>
      </c>
      <c r="L225" s="45">
        <v>362610</v>
      </c>
      <c r="M225" s="45">
        <v>187412</v>
      </c>
      <c r="N225" s="45">
        <v>175198</v>
      </c>
      <c r="O225" s="57">
        <v>141.93328068640216</v>
      </c>
      <c r="P225" s="57">
        <v>157.40720978379187</v>
      </c>
      <c r="Q225" s="57">
        <v>363.90412566964761</v>
      </c>
      <c r="R225" s="57">
        <v>388.44897872067958</v>
      </c>
      <c r="S225" s="57">
        <v>307.87783066185727</v>
      </c>
      <c r="T225" s="57">
        <v>213.43350479158218</v>
      </c>
      <c r="U225" s="57">
        <v>1573.0049303139606</v>
      </c>
    </row>
    <row r="226" spans="1:21">
      <c r="A226" s="55" t="s">
        <v>582</v>
      </c>
      <c r="B226" s="53" t="s">
        <v>219</v>
      </c>
      <c r="C226" s="53" t="s">
        <v>231</v>
      </c>
      <c r="D226" s="51" t="s">
        <v>68</v>
      </c>
      <c r="E226" s="53">
        <v>17</v>
      </c>
      <c r="F226" s="53">
        <v>12</v>
      </c>
      <c r="G226" s="53">
        <v>23</v>
      </c>
      <c r="H226" s="53">
        <v>50</v>
      </c>
      <c r="I226" s="53">
        <v>40</v>
      </c>
      <c r="J226" s="53">
        <v>40</v>
      </c>
      <c r="K226" s="53">
        <v>182</v>
      </c>
      <c r="L226" s="45">
        <v>362610</v>
      </c>
      <c r="M226" s="45">
        <v>187412</v>
      </c>
      <c r="N226" s="45">
        <v>175198</v>
      </c>
      <c r="O226" s="57">
        <v>9.070923953642243</v>
      </c>
      <c r="P226" s="57">
        <v>6.4030051437474649</v>
      </c>
      <c r="Q226" s="57">
        <v>12.272426525515975</v>
      </c>
      <c r="R226" s="57">
        <v>26.679188098947773</v>
      </c>
      <c r="S226" s="57">
        <v>21.343350479158218</v>
      </c>
      <c r="T226" s="57">
        <v>21.343350479158218</v>
      </c>
      <c r="U226" s="57">
        <v>97.112244680169894</v>
      </c>
    </row>
    <row r="227" spans="1:21">
      <c r="A227" s="55" t="s">
        <v>583</v>
      </c>
      <c r="B227" s="53" t="s">
        <v>219</v>
      </c>
      <c r="C227" s="53" t="s">
        <v>231</v>
      </c>
      <c r="D227" s="51" t="s">
        <v>292</v>
      </c>
      <c r="E227" s="53">
        <v>5</v>
      </c>
      <c r="F227" s="53">
        <v>7</v>
      </c>
      <c r="G227" s="53">
        <v>7</v>
      </c>
      <c r="H227" s="53">
        <v>14</v>
      </c>
      <c r="I227" s="53">
        <v>16</v>
      </c>
      <c r="J227" s="53">
        <v>10</v>
      </c>
      <c r="K227" s="53">
        <v>59</v>
      </c>
      <c r="L227" s="45">
        <v>362610</v>
      </c>
      <c r="M227" s="45">
        <v>187412</v>
      </c>
      <c r="N227" s="45">
        <v>175198</v>
      </c>
      <c r="O227" s="57">
        <v>1.3788919224511182</v>
      </c>
      <c r="P227" s="57">
        <v>1.9304486914315657</v>
      </c>
      <c r="Q227" s="57">
        <v>1.9304486914315657</v>
      </c>
      <c r="R227" s="57">
        <v>3.8608973828631314</v>
      </c>
      <c r="S227" s="57">
        <v>4.4124541518435789</v>
      </c>
      <c r="T227" s="57">
        <v>2.7577838449022365</v>
      </c>
      <c r="U227" s="57">
        <v>16.270924684923195</v>
      </c>
    </row>
    <row r="228" spans="1:21">
      <c r="A228" s="55" t="s">
        <v>584</v>
      </c>
      <c r="B228" s="53" t="s">
        <v>219</v>
      </c>
      <c r="C228" s="53" t="s">
        <v>231</v>
      </c>
      <c r="D228" s="51" t="s">
        <v>201</v>
      </c>
      <c r="E228" s="53">
        <v>27</v>
      </c>
      <c r="F228" s="53">
        <v>16</v>
      </c>
      <c r="G228" s="53">
        <v>32</v>
      </c>
      <c r="H228" s="53">
        <v>38</v>
      </c>
      <c r="I228" s="53">
        <v>30</v>
      </c>
      <c r="J228" s="53">
        <v>9</v>
      </c>
      <c r="K228" s="53">
        <v>152</v>
      </c>
      <c r="L228" s="45">
        <v>362610</v>
      </c>
      <c r="M228" s="45">
        <v>187412</v>
      </c>
      <c r="N228" s="45">
        <v>175198</v>
      </c>
      <c r="O228" s="57">
        <v>7.4460163812360394</v>
      </c>
      <c r="P228" s="57">
        <v>4.4124541518435789</v>
      </c>
      <c r="Q228" s="57">
        <v>8.8249083036871578</v>
      </c>
      <c r="R228" s="57">
        <v>10.479578610628499</v>
      </c>
      <c r="S228" s="57">
        <v>8.2733515347067108</v>
      </c>
      <c r="T228" s="57">
        <v>2.482005460412013</v>
      </c>
      <c r="U228" s="57">
        <v>41.918314442513996</v>
      </c>
    </row>
    <row r="229" spans="1:21">
      <c r="A229" s="55" t="s">
        <v>585</v>
      </c>
      <c r="B229" s="53" t="s">
        <v>219</v>
      </c>
      <c r="C229" s="53" t="s">
        <v>231</v>
      </c>
      <c r="D229" s="51" t="s">
        <v>150</v>
      </c>
      <c r="E229" s="53">
        <v>5</v>
      </c>
      <c r="F229" s="53">
        <v>5</v>
      </c>
      <c r="G229" s="53">
        <v>5</v>
      </c>
      <c r="H229" s="53">
        <v>5</v>
      </c>
      <c r="I229" s="53">
        <v>6</v>
      </c>
      <c r="J229" s="53">
        <v>0</v>
      </c>
      <c r="K229" s="53">
        <v>26</v>
      </c>
      <c r="L229" s="45">
        <v>362610</v>
      </c>
      <c r="M229" s="45">
        <v>187412</v>
      </c>
      <c r="N229" s="45">
        <v>175198</v>
      </c>
      <c r="O229" s="57">
        <v>1.3788919224511182</v>
      </c>
      <c r="P229" s="57">
        <v>1.3788919224511182</v>
      </c>
      <c r="Q229" s="57">
        <v>1.3788919224511182</v>
      </c>
      <c r="R229" s="57">
        <v>1.3788919224511182</v>
      </c>
      <c r="S229" s="57">
        <v>1.6546703069413418</v>
      </c>
      <c r="T229" s="57" t="s">
        <v>297</v>
      </c>
      <c r="U229" s="57">
        <v>7.1702379967458141</v>
      </c>
    </row>
    <row r="230" spans="1:21">
      <c r="A230" s="55" t="s">
        <v>586</v>
      </c>
      <c r="B230" s="53" t="s">
        <v>219</v>
      </c>
      <c r="C230" s="53" t="s">
        <v>231</v>
      </c>
      <c r="D230" s="51" t="s">
        <v>94</v>
      </c>
      <c r="E230" s="53">
        <v>5</v>
      </c>
      <c r="F230" s="53">
        <v>7</v>
      </c>
      <c r="G230" s="53">
        <v>14</v>
      </c>
      <c r="H230" s="53">
        <v>16</v>
      </c>
      <c r="I230" s="53">
        <v>10</v>
      </c>
      <c r="J230" s="53">
        <v>6</v>
      </c>
      <c r="K230" s="53">
        <v>58</v>
      </c>
      <c r="L230" s="45">
        <v>362610</v>
      </c>
      <c r="M230" s="45">
        <v>187412</v>
      </c>
      <c r="N230" s="45">
        <v>175198</v>
      </c>
      <c r="O230" s="57">
        <v>1.3788919224511182</v>
      </c>
      <c r="P230" s="57">
        <v>1.9304486914315657</v>
      </c>
      <c r="Q230" s="57">
        <v>3.8608973828631314</v>
      </c>
      <c r="R230" s="57">
        <v>4.4124541518435789</v>
      </c>
      <c r="S230" s="57">
        <v>2.7577838449022365</v>
      </c>
      <c r="T230" s="57">
        <v>1.6546703069413418</v>
      </c>
      <c r="U230" s="57">
        <v>15.995146300432973</v>
      </c>
    </row>
    <row r="231" spans="1:21">
      <c r="A231" s="55" t="s">
        <v>587</v>
      </c>
      <c r="B231" s="53" t="s">
        <v>219</v>
      </c>
      <c r="C231" s="53" t="s">
        <v>231</v>
      </c>
      <c r="D231" s="51" t="s">
        <v>153</v>
      </c>
      <c r="E231" s="53">
        <v>5</v>
      </c>
      <c r="F231" s="53">
        <v>0</v>
      </c>
      <c r="G231" s="53">
        <v>5</v>
      </c>
      <c r="H231" s="53">
        <v>0</v>
      </c>
      <c r="I231" s="53">
        <v>0</v>
      </c>
      <c r="J231" s="53">
        <v>0</v>
      </c>
      <c r="K231" s="53">
        <v>10</v>
      </c>
      <c r="L231" s="45">
        <v>362610</v>
      </c>
      <c r="M231" s="45">
        <v>187412</v>
      </c>
      <c r="N231" s="45">
        <v>175198</v>
      </c>
      <c r="O231" s="57">
        <v>1.3788919224511182</v>
      </c>
      <c r="P231" s="57" t="s">
        <v>297</v>
      </c>
      <c r="Q231" s="57">
        <v>1.3788919224511182</v>
      </c>
      <c r="R231" s="57" t="s">
        <v>297</v>
      </c>
      <c r="S231" s="57" t="s">
        <v>297</v>
      </c>
      <c r="T231" s="57" t="s">
        <v>297</v>
      </c>
      <c r="U231" s="57">
        <v>2.7577838449022365</v>
      </c>
    </row>
    <row r="232" spans="1:21">
      <c r="A232" s="55" t="s">
        <v>588</v>
      </c>
      <c r="B232" s="53" t="s">
        <v>219</v>
      </c>
      <c r="C232" s="53" t="s">
        <v>231</v>
      </c>
      <c r="D232" s="51" t="s">
        <v>154</v>
      </c>
      <c r="E232" s="53">
        <v>77</v>
      </c>
      <c r="F232" s="53">
        <v>35</v>
      </c>
      <c r="G232" s="53">
        <v>53</v>
      </c>
      <c r="H232" s="53">
        <v>33</v>
      </c>
      <c r="I232" s="53">
        <v>11</v>
      </c>
      <c r="J232" s="53">
        <v>6</v>
      </c>
      <c r="K232" s="53">
        <v>215</v>
      </c>
      <c r="L232" s="45">
        <v>362610</v>
      </c>
      <c r="M232" s="45">
        <v>187412</v>
      </c>
      <c r="N232" s="45">
        <v>175198</v>
      </c>
      <c r="O232" s="57">
        <v>21.234935605747221</v>
      </c>
      <c r="P232" s="57">
        <v>9.6522434571578284</v>
      </c>
      <c r="Q232" s="57">
        <v>14.616254377981853</v>
      </c>
      <c r="R232" s="57">
        <v>9.1006866881773814</v>
      </c>
      <c r="S232" s="57">
        <v>3.03356222939246</v>
      </c>
      <c r="T232" s="57">
        <v>1.6546703069413418</v>
      </c>
      <c r="U232" s="57">
        <v>59.292352665398084</v>
      </c>
    </row>
    <row r="233" spans="1:21">
      <c r="A233" s="55" t="s">
        <v>589</v>
      </c>
      <c r="B233" s="53" t="s">
        <v>219</v>
      </c>
      <c r="C233" s="53" t="s">
        <v>231</v>
      </c>
      <c r="D233" s="51" t="s">
        <v>98</v>
      </c>
      <c r="E233" s="53">
        <v>31</v>
      </c>
      <c r="F233" s="53">
        <v>32</v>
      </c>
      <c r="G233" s="53">
        <v>110</v>
      </c>
      <c r="H233" s="53">
        <v>128</v>
      </c>
      <c r="I233" s="53">
        <v>98</v>
      </c>
      <c r="J233" s="53">
        <v>76</v>
      </c>
      <c r="K233" s="53">
        <v>475</v>
      </c>
      <c r="L233" s="45">
        <v>362610</v>
      </c>
      <c r="M233" s="45">
        <v>187412</v>
      </c>
      <c r="N233" s="45">
        <v>175198</v>
      </c>
      <c r="O233" s="57">
        <v>8.5491299191969343</v>
      </c>
      <c r="P233" s="57">
        <v>8.8249083036871578</v>
      </c>
      <c r="Q233" s="57">
        <v>30.335622293924601</v>
      </c>
      <c r="R233" s="57">
        <v>35.299633214748631</v>
      </c>
      <c r="S233" s="57">
        <v>27.026281680041919</v>
      </c>
      <c r="T233" s="57">
        <v>20.959157221256998</v>
      </c>
      <c r="U233" s="57">
        <v>130.99473263285623</v>
      </c>
    </row>
    <row r="234" spans="1:21">
      <c r="A234" s="55" t="s">
        <v>590</v>
      </c>
      <c r="B234" s="53" t="s">
        <v>219</v>
      </c>
      <c r="C234" s="53" t="s">
        <v>231</v>
      </c>
      <c r="D234" s="51" t="s">
        <v>301</v>
      </c>
      <c r="E234" s="53">
        <v>13</v>
      </c>
      <c r="F234" s="53">
        <v>5</v>
      </c>
      <c r="G234" s="53">
        <v>18</v>
      </c>
      <c r="H234" s="53">
        <v>8</v>
      </c>
      <c r="I234" s="53">
        <v>0</v>
      </c>
      <c r="J234" s="53">
        <v>0</v>
      </c>
      <c r="K234" s="53">
        <v>44</v>
      </c>
      <c r="L234" s="45">
        <v>362610</v>
      </c>
      <c r="M234" s="45">
        <v>187412</v>
      </c>
      <c r="N234" s="45">
        <v>175198</v>
      </c>
      <c r="O234" s="57">
        <v>3.585118998372907</v>
      </c>
      <c r="P234" s="57">
        <v>1.3788919224511182</v>
      </c>
      <c r="Q234" s="57">
        <v>4.964010920824026</v>
      </c>
      <c r="R234" s="57">
        <v>2.2062270759217895</v>
      </c>
      <c r="S234" s="57" t="s">
        <v>297</v>
      </c>
      <c r="T234" s="57" t="s">
        <v>297</v>
      </c>
      <c r="U234" s="57">
        <v>12.13424891756984</v>
      </c>
    </row>
    <row r="235" spans="1:21">
      <c r="A235" s="55" t="s">
        <v>591</v>
      </c>
      <c r="B235" s="53" t="s">
        <v>219</v>
      </c>
      <c r="C235" s="53" t="s">
        <v>231</v>
      </c>
      <c r="D235" s="51" t="s">
        <v>303</v>
      </c>
      <c r="E235" s="53">
        <v>35</v>
      </c>
      <c r="F235" s="53">
        <v>21</v>
      </c>
      <c r="G235" s="53">
        <v>69</v>
      </c>
      <c r="H235" s="53">
        <v>68</v>
      </c>
      <c r="I235" s="53">
        <v>43</v>
      </c>
      <c r="J235" s="53">
        <v>18</v>
      </c>
      <c r="K235" s="53">
        <v>254</v>
      </c>
      <c r="L235" s="45">
        <v>362610</v>
      </c>
      <c r="M235" s="45">
        <v>187412</v>
      </c>
      <c r="N235" s="45">
        <v>175198</v>
      </c>
      <c r="O235" s="57">
        <v>9.6522434571578284</v>
      </c>
      <c r="P235" s="57">
        <v>5.7913460742946965</v>
      </c>
      <c r="Q235" s="57">
        <v>19.028708529825433</v>
      </c>
      <c r="R235" s="57">
        <v>18.75293014533521</v>
      </c>
      <c r="S235" s="57">
        <v>11.858470533079617</v>
      </c>
      <c r="T235" s="57">
        <v>4.964010920824026</v>
      </c>
      <c r="U235" s="57">
        <v>70.047709660516816</v>
      </c>
    </row>
    <row r="236" spans="1:21">
      <c r="A236" s="55" t="s">
        <v>592</v>
      </c>
      <c r="B236" s="53" t="s">
        <v>219</v>
      </c>
      <c r="C236" s="53" t="s">
        <v>231</v>
      </c>
      <c r="D236" s="51" t="s">
        <v>127</v>
      </c>
      <c r="E236" s="53">
        <v>15</v>
      </c>
      <c r="F236" s="53">
        <v>5</v>
      </c>
      <c r="G236" s="53">
        <v>8</v>
      </c>
      <c r="H236" s="53">
        <v>7</v>
      </c>
      <c r="I236" s="53">
        <v>6</v>
      </c>
      <c r="J236" s="53">
        <v>0</v>
      </c>
      <c r="K236" s="53">
        <v>41</v>
      </c>
      <c r="L236" s="45">
        <v>362610</v>
      </c>
      <c r="M236" s="45">
        <v>187412</v>
      </c>
      <c r="N236" s="45">
        <v>175198</v>
      </c>
      <c r="O236" s="57">
        <v>4.1366757673533554</v>
      </c>
      <c r="P236" s="57">
        <v>1.3788919224511182</v>
      </c>
      <c r="Q236" s="57">
        <v>2.2062270759217895</v>
      </c>
      <c r="R236" s="57">
        <v>1.9304486914315657</v>
      </c>
      <c r="S236" s="57">
        <v>1.6546703069413418</v>
      </c>
      <c r="T236" s="57" t="s">
        <v>297</v>
      </c>
      <c r="U236" s="57">
        <v>11.306913764099169</v>
      </c>
    </row>
    <row r="237" spans="1:21">
      <c r="A237" s="55" t="s">
        <v>593</v>
      </c>
      <c r="B237" s="53" t="s">
        <v>219</v>
      </c>
      <c r="C237" s="53" t="s">
        <v>231</v>
      </c>
      <c r="D237" s="51" t="s">
        <v>131</v>
      </c>
      <c r="E237" s="53">
        <v>35</v>
      </c>
      <c r="F237" s="53">
        <v>25</v>
      </c>
      <c r="G237" s="53">
        <v>52</v>
      </c>
      <c r="H237" s="53">
        <v>64</v>
      </c>
      <c r="I237" s="53">
        <v>56</v>
      </c>
      <c r="J237" s="53">
        <v>39</v>
      </c>
      <c r="K237" s="53">
        <v>271</v>
      </c>
      <c r="L237" s="45">
        <v>362610</v>
      </c>
      <c r="M237" s="45">
        <v>187412</v>
      </c>
      <c r="N237" s="45">
        <v>175198</v>
      </c>
      <c r="O237" s="57">
        <v>18.675431669263439</v>
      </c>
      <c r="P237" s="57">
        <v>13.339594049473886</v>
      </c>
      <c r="Q237" s="57">
        <v>27.746355622905682</v>
      </c>
      <c r="R237" s="57">
        <v>34.149360766653153</v>
      </c>
      <c r="S237" s="57">
        <v>29.880690670821505</v>
      </c>
      <c r="T237" s="57">
        <v>20.809766717179265</v>
      </c>
      <c r="U237" s="57">
        <v>144.60119949629694</v>
      </c>
    </row>
    <row r="238" spans="1:21">
      <c r="A238" s="55" t="s">
        <v>594</v>
      </c>
      <c r="B238" s="53" t="s">
        <v>219</v>
      </c>
      <c r="C238" s="53" t="s">
        <v>231</v>
      </c>
      <c r="D238" s="51" t="s">
        <v>160</v>
      </c>
      <c r="E238" s="53">
        <v>13</v>
      </c>
      <c r="F238" s="53">
        <v>0</v>
      </c>
      <c r="G238" s="53">
        <v>0</v>
      </c>
      <c r="H238" s="53">
        <v>5</v>
      </c>
      <c r="I238" s="53">
        <v>0</v>
      </c>
      <c r="J238" s="53">
        <v>0</v>
      </c>
      <c r="K238" s="53">
        <v>18</v>
      </c>
      <c r="L238" s="45">
        <v>362610</v>
      </c>
      <c r="M238" s="45">
        <v>187412</v>
      </c>
      <c r="N238" s="45">
        <v>175198</v>
      </c>
      <c r="O238" s="57">
        <v>3.585118998372907</v>
      </c>
      <c r="P238" s="57" t="s">
        <v>297</v>
      </c>
      <c r="Q238" s="57" t="s">
        <v>297</v>
      </c>
      <c r="R238" s="57">
        <v>1.3788919224511182</v>
      </c>
      <c r="S238" s="57" t="s">
        <v>297</v>
      </c>
      <c r="T238" s="57" t="s">
        <v>297</v>
      </c>
      <c r="U238" s="57">
        <v>4.964010920824026</v>
      </c>
    </row>
    <row r="239" spans="1:21">
      <c r="A239" s="55" t="s">
        <v>595</v>
      </c>
      <c r="B239" s="53" t="s">
        <v>219</v>
      </c>
      <c r="C239" s="53" t="s">
        <v>231</v>
      </c>
      <c r="D239" s="51" t="s">
        <v>141</v>
      </c>
      <c r="E239" s="53">
        <v>13</v>
      </c>
      <c r="F239" s="53">
        <v>5</v>
      </c>
      <c r="G239" s="53">
        <v>9</v>
      </c>
      <c r="H239" s="53">
        <v>14</v>
      </c>
      <c r="I239" s="53">
        <v>7</v>
      </c>
      <c r="J239" s="53">
        <v>5</v>
      </c>
      <c r="K239" s="53">
        <v>53</v>
      </c>
      <c r="L239" s="45">
        <v>362610</v>
      </c>
      <c r="M239" s="45">
        <v>187412</v>
      </c>
      <c r="N239" s="45">
        <v>175198</v>
      </c>
      <c r="O239" s="57">
        <v>3.585118998372907</v>
      </c>
      <c r="P239" s="57">
        <v>1.3788919224511182</v>
      </c>
      <c r="Q239" s="57">
        <v>2.482005460412013</v>
      </c>
      <c r="R239" s="57">
        <v>3.8608973828631314</v>
      </c>
      <c r="S239" s="57">
        <v>1.9304486914315657</v>
      </c>
      <c r="T239" s="57">
        <v>1.3788919224511182</v>
      </c>
      <c r="U239" s="57">
        <v>14.616254377981853</v>
      </c>
    </row>
    <row r="240" spans="1:21">
      <c r="A240" s="55" t="s">
        <v>1477</v>
      </c>
      <c r="B240" s="53" t="s">
        <v>219</v>
      </c>
      <c r="C240" s="53" t="s">
        <v>257</v>
      </c>
      <c r="D240" s="51" t="s">
        <v>200</v>
      </c>
      <c r="E240" s="53">
        <v>21</v>
      </c>
      <c r="F240" s="53">
        <v>8</v>
      </c>
      <c r="G240" s="53">
        <v>24</v>
      </c>
      <c r="H240" s="53">
        <v>19</v>
      </c>
      <c r="I240" s="53">
        <v>37</v>
      </c>
      <c r="J240" s="53">
        <v>56</v>
      </c>
      <c r="K240" s="53">
        <v>165</v>
      </c>
      <c r="L240" s="45">
        <v>586500</v>
      </c>
      <c r="M240" s="45">
        <v>304388</v>
      </c>
      <c r="N240" s="45">
        <v>282112</v>
      </c>
      <c r="O240" s="57">
        <v>3.5805626598465472</v>
      </c>
      <c r="P240" s="57">
        <v>1.3640238704177323</v>
      </c>
      <c r="Q240" s="57">
        <v>4.0920716112531972</v>
      </c>
      <c r="R240" s="57">
        <v>3.2395566922421142</v>
      </c>
      <c r="S240" s="57">
        <v>6.3086104006820118</v>
      </c>
      <c r="T240" s="57">
        <v>9.5481670929241265</v>
      </c>
      <c r="U240" s="57">
        <v>28.132992327365727</v>
      </c>
    </row>
    <row r="241" spans="1:21">
      <c r="A241" s="55" t="s">
        <v>1478</v>
      </c>
      <c r="B241" s="53" t="s">
        <v>219</v>
      </c>
      <c r="C241" s="53" t="s">
        <v>257</v>
      </c>
      <c r="D241" s="51" t="s">
        <v>53</v>
      </c>
      <c r="E241" s="53">
        <v>411</v>
      </c>
      <c r="F241" s="53">
        <v>337</v>
      </c>
      <c r="G241" s="53">
        <v>858</v>
      </c>
      <c r="H241" s="53">
        <v>1100</v>
      </c>
      <c r="I241" s="53">
        <v>821</v>
      </c>
      <c r="J241" s="53">
        <v>512</v>
      </c>
      <c r="K241" s="53">
        <v>4039</v>
      </c>
      <c r="L241" s="45">
        <v>586500</v>
      </c>
      <c r="M241" s="45">
        <v>304388</v>
      </c>
      <c r="N241" s="45">
        <v>282112</v>
      </c>
      <c r="O241" s="57">
        <v>135.02503383839047</v>
      </c>
      <c r="P241" s="57">
        <v>110.71395718622284</v>
      </c>
      <c r="Q241" s="57">
        <v>281.87707793999766</v>
      </c>
      <c r="R241" s="57">
        <v>361.38086915384309</v>
      </c>
      <c r="S241" s="57">
        <v>269.72153961391382</v>
      </c>
      <c r="T241" s="57">
        <v>168.20636818797064</v>
      </c>
      <c r="U241" s="57">
        <v>1326.9248459203384</v>
      </c>
    </row>
    <row r="242" spans="1:21">
      <c r="A242" s="55" t="s">
        <v>1479</v>
      </c>
      <c r="B242" s="53" t="s">
        <v>219</v>
      </c>
      <c r="C242" s="53" t="s">
        <v>257</v>
      </c>
      <c r="D242" s="51" t="s">
        <v>68</v>
      </c>
      <c r="E242" s="53">
        <v>40</v>
      </c>
      <c r="F242" s="53">
        <v>32</v>
      </c>
      <c r="G242" s="53">
        <v>67</v>
      </c>
      <c r="H242" s="53">
        <v>108</v>
      </c>
      <c r="I242" s="53">
        <v>104</v>
      </c>
      <c r="J242" s="53">
        <v>99</v>
      </c>
      <c r="K242" s="53">
        <v>450</v>
      </c>
      <c r="L242" s="45">
        <v>586500</v>
      </c>
      <c r="M242" s="45">
        <v>304388</v>
      </c>
      <c r="N242" s="45">
        <v>282112</v>
      </c>
      <c r="O242" s="57">
        <v>13.141122514685204</v>
      </c>
      <c r="P242" s="57">
        <v>10.512898011748165</v>
      </c>
      <c r="Q242" s="57">
        <v>22.011380212097716</v>
      </c>
      <c r="R242" s="57">
        <v>35.481030789650049</v>
      </c>
      <c r="S242" s="57">
        <v>34.166918538181534</v>
      </c>
      <c r="T242" s="57">
        <v>32.524278223845883</v>
      </c>
      <c r="U242" s="57">
        <v>147.83762829020856</v>
      </c>
    </row>
    <row r="243" spans="1:21">
      <c r="A243" s="55" t="s">
        <v>1480</v>
      </c>
      <c r="B243" s="53" t="s">
        <v>219</v>
      </c>
      <c r="C243" s="53" t="s">
        <v>257</v>
      </c>
      <c r="D243" s="51" t="s">
        <v>292</v>
      </c>
      <c r="E243" s="53">
        <v>9</v>
      </c>
      <c r="F243" s="53">
        <v>12</v>
      </c>
      <c r="G243" s="53">
        <v>24</v>
      </c>
      <c r="H243" s="53">
        <v>32</v>
      </c>
      <c r="I243" s="53">
        <v>22</v>
      </c>
      <c r="J243" s="53">
        <v>19</v>
      </c>
      <c r="K243" s="53">
        <v>118</v>
      </c>
      <c r="L243" s="45">
        <v>586500</v>
      </c>
      <c r="M243" s="45">
        <v>304388</v>
      </c>
      <c r="N243" s="45">
        <v>282112</v>
      </c>
      <c r="O243" s="57">
        <v>1.5345268542199486</v>
      </c>
      <c r="P243" s="57">
        <v>2.0460358056265986</v>
      </c>
      <c r="Q243" s="57">
        <v>4.0920716112531972</v>
      </c>
      <c r="R243" s="57">
        <v>5.4560954816709293</v>
      </c>
      <c r="S243" s="57">
        <v>3.7510656436487637</v>
      </c>
      <c r="T243" s="57">
        <v>3.2395566922421142</v>
      </c>
      <c r="U243" s="57">
        <v>20.11935208866155</v>
      </c>
    </row>
    <row r="244" spans="1:21">
      <c r="A244" s="55" t="s">
        <v>1481</v>
      </c>
      <c r="B244" s="53" t="s">
        <v>219</v>
      </c>
      <c r="C244" s="53" t="s">
        <v>257</v>
      </c>
      <c r="D244" s="51" t="s">
        <v>201</v>
      </c>
      <c r="E244" s="53">
        <v>41</v>
      </c>
      <c r="F244" s="53">
        <v>23</v>
      </c>
      <c r="G244" s="53">
        <v>51</v>
      </c>
      <c r="H244" s="53">
        <v>48</v>
      </c>
      <c r="I244" s="53">
        <v>23</v>
      </c>
      <c r="J244" s="53">
        <v>22</v>
      </c>
      <c r="K244" s="53">
        <v>208</v>
      </c>
      <c r="L244" s="45">
        <v>586500</v>
      </c>
      <c r="M244" s="45">
        <v>304388</v>
      </c>
      <c r="N244" s="45">
        <v>282112</v>
      </c>
      <c r="O244" s="57">
        <v>6.9906223358908779</v>
      </c>
      <c r="P244" s="57">
        <v>3.9215686274509807</v>
      </c>
      <c r="Q244" s="57">
        <v>8.6956521739130448</v>
      </c>
      <c r="R244" s="57">
        <v>8.1841432225063944</v>
      </c>
      <c r="S244" s="57">
        <v>3.9215686274509807</v>
      </c>
      <c r="T244" s="57">
        <v>3.7510656436487637</v>
      </c>
      <c r="U244" s="57">
        <v>35.464620630861042</v>
      </c>
    </row>
    <row r="245" spans="1:21">
      <c r="A245" s="55" t="s">
        <v>1482</v>
      </c>
      <c r="B245" s="53" t="s">
        <v>219</v>
      </c>
      <c r="C245" s="53" t="s">
        <v>257</v>
      </c>
      <c r="D245" s="51" t="s">
        <v>150</v>
      </c>
      <c r="E245" s="53">
        <v>5</v>
      </c>
      <c r="F245" s="53">
        <v>0</v>
      </c>
      <c r="G245" s="53">
        <v>7</v>
      </c>
      <c r="H245" s="53">
        <v>6</v>
      </c>
      <c r="I245" s="53">
        <v>5</v>
      </c>
      <c r="J245" s="53">
        <v>0</v>
      </c>
      <c r="K245" s="53">
        <v>23</v>
      </c>
      <c r="L245" s="45">
        <v>586500</v>
      </c>
      <c r="M245" s="45">
        <v>304388</v>
      </c>
      <c r="N245" s="45">
        <v>282112</v>
      </c>
      <c r="O245" s="57">
        <v>0.85251491901108278</v>
      </c>
      <c r="P245" s="57" t="s">
        <v>297</v>
      </c>
      <c r="Q245" s="57">
        <v>1.1935208866155158</v>
      </c>
      <c r="R245" s="57">
        <v>1.0230179028132993</v>
      </c>
      <c r="S245" s="57">
        <v>0.85251491901108278</v>
      </c>
      <c r="T245" s="57" t="s">
        <v>297</v>
      </c>
      <c r="U245" s="57">
        <v>3.9215686274509807</v>
      </c>
    </row>
    <row r="246" spans="1:21">
      <c r="A246" s="55" t="s">
        <v>1483</v>
      </c>
      <c r="B246" s="53" t="s">
        <v>219</v>
      </c>
      <c r="C246" s="53" t="s">
        <v>257</v>
      </c>
      <c r="D246" s="51" t="s">
        <v>94</v>
      </c>
      <c r="E246" s="53">
        <v>12</v>
      </c>
      <c r="F246" s="53">
        <v>7</v>
      </c>
      <c r="G246" s="53">
        <v>22</v>
      </c>
      <c r="H246" s="53">
        <v>41</v>
      </c>
      <c r="I246" s="53">
        <v>13</v>
      </c>
      <c r="J246" s="53">
        <v>9</v>
      </c>
      <c r="K246" s="53">
        <v>104</v>
      </c>
      <c r="L246" s="45">
        <v>586500</v>
      </c>
      <c r="M246" s="45">
        <v>304388</v>
      </c>
      <c r="N246" s="45">
        <v>282112</v>
      </c>
      <c r="O246" s="57">
        <v>2.0460358056265986</v>
      </c>
      <c r="P246" s="57">
        <v>1.1935208866155158</v>
      </c>
      <c r="Q246" s="57">
        <v>3.7510656436487637</v>
      </c>
      <c r="R246" s="57">
        <v>6.9906223358908779</v>
      </c>
      <c r="S246" s="57">
        <v>2.2165387894288151</v>
      </c>
      <c r="T246" s="57">
        <v>1.5345268542199486</v>
      </c>
      <c r="U246" s="57">
        <v>17.732310315430521</v>
      </c>
    </row>
    <row r="247" spans="1:21">
      <c r="A247" s="55" t="s">
        <v>1484</v>
      </c>
      <c r="B247" s="53" t="s">
        <v>219</v>
      </c>
      <c r="C247" s="53" t="s">
        <v>257</v>
      </c>
      <c r="D247" s="51" t="s">
        <v>153</v>
      </c>
      <c r="E247" s="53">
        <v>7</v>
      </c>
      <c r="F247" s="53">
        <v>6</v>
      </c>
      <c r="G247" s="53">
        <v>5</v>
      </c>
      <c r="H247" s="53">
        <v>5</v>
      </c>
      <c r="I247" s="53">
        <v>0</v>
      </c>
      <c r="J247" s="53">
        <v>5</v>
      </c>
      <c r="K247" s="53">
        <v>28</v>
      </c>
      <c r="L247" s="45">
        <v>586500</v>
      </c>
      <c r="M247" s="45">
        <v>304388</v>
      </c>
      <c r="N247" s="45">
        <v>282112</v>
      </c>
      <c r="O247" s="57">
        <v>1.1935208866155158</v>
      </c>
      <c r="P247" s="57">
        <v>1.0230179028132993</v>
      </c>
      <c r="Q247" s="57">
        <v>0.85251491901108278</v>
      </c>
      <c r="R247" s="57">
        <v>0.85251491901108278</v>
      </c>
      <c r="S247" s="57" t="s">
        <v>297</v>
      </c>
      <c r="T247" s="57">
        <v>0.85251491901108278</v>
      </c>
      <c r="U247" s="57">
        <v>4.7740835464620632</v>
      </c>
    </row>
    <row r="248" spans="1:21">
      <c r="A248" s="55" t="s">
        <v>1485</v>
      </c>
      <c r="B248" s="53" t="s">
        <v>219</v>
      </c>
      <c r="C248" s="53" t="s">
        <v>257</v>
      </c>
      <c r="D248" s="51" t="s">
        <v>154</v>
      </c>
      <c r="E248" s="53">
        <v>197</v>
      </c>
      <c r="F248" s="53">
        <v>97</v>
      </c>
      <c r="G248" s="53">
        <v>139</v>
      </c>
      <c r="H248" s="53">
        <v>96</v>
      </c>
      <c r="I248" s="53">
        <v>50</v>
      </c>
      <c r="J248" s="53">
        <v>32</v>
      </c>
      <c r="K248" s="53">
        <v>611</v>
      </c>
      <c r="L248" s="45">
        <v>586500</v>
      </c>
      <c r="M248" s="45">
        <v>304388</v>
      </c>
      <c r="N248" s="45">
        <v>282112</v>
      </c>
      <c r="O248" s="57">
        <v>33.589087809036656</v>
      </c>
      <c r="P248" s="57">
        <v>16.538789428815004</v>
      </c>
      <c r="Q248" s="57">
        <v>23.699914748508096</v>
      </c>
      <c r="R248" s="57">
        <v>16.368286445012789</v>
      </c>
      <c r="S248" s="57">
        <v>8.5251491901108274</v>
      </c>
      <c r="T248" s="57">
        <v>5.4560954816709293</v>
      </c>
      <c r="U248" s="57">
        <v>104.17732310315431</v>
      </c>
    </row>
    <row r="249" spans="1:21">
      <c r="A249" s="55" t="s">
        <v>1486</v>
      </c>
      <c r="B249" s="53" t="s">
        <v>219</v>
      </c>
      <c r="C249" s="53" t="s">
        <v>257</v>
      </c>
      <c r="D249" s="51" t="s">
        <v>98</v>
      </c>
      <c r="E249" s="53">
        <v>60</v>
      </c>
      <c r="F249" s="53">
        <v>48</v>
      </c>
      <c r="G249" s="53">
        <v>122</v>
      </c>
      <c r="H249" s="53">
        <v>197</v>
      </c>
      <c r="I249" s="53">
        <v>89</v>
      </c>
      <c r="J249" s="53">
        <v>70</v>
      </c>
      <c r="K249" s="53">
        <v>586</v>
      </c>
      <c r="L249" s="45">
        <v>586500</v>
      </c>
      <c r="M249" s="45">
        <v>304388</v>
      </c>
      <c r="N249" s="45">
        <v>282112</v>
      </c>
      <c r="O249" s="57">
        <v>10.230179028132993</v>
      </c>
      <c r="P249" s="57">
        <v>8.1841432225063944</v>
      </c>
      <c r="Q249" s="57">
        <v>20.801364023870416</v>
      </c>
      <c r="R249" s="57">
        <v>33.589087809036656</v>
      </c>
      <c r="S249" s="57">
        <v>15.174765558397272</v>
      </c>
      <c r="T249" s="57">
        <v>11.935208866155158</v>
      </c>
      <c r="U249" s="57">
        <v>99.914748508098896</v>
      </c>
    </row>
    <row r="250" spans="1:21">
      <c r="A250" s="55" t="s">
        <v>1487</v>
      </c>
      <c r="B250" s="53" t="s">
        <v>219</v>
      </c>
      <c r="C250" s="53" t="s">
        <v>257</v>
      </c>
      <c r="D250" s="51" t="s">
        <v>301</v>
      </c>
      <c r="E250" s="53">
        <v>13</v>
      </c>
      <c r="F250" s="53">
        <v>11</v>
      </c>
      <c r="G250" s="53">
        <v>20</v>
      </c>
      <c r="H250" s="53">
        <v>19</v>
      </c>
      <c r="I250" s="53">
        <v>8</v>
      </c>
      <c r="J250" s="53">
        <v>5</v>
      </c>
      <c r="K250" s="53">
        <v>76</v>
      </c>
      <c r="L250" s="45">
        <v>586500</v>
      </c>
      <c r="M250" s="45">
        <v>304388</v>
      </c>
      <c r="N250" s="45">
        <v>282112</v>
      </c>
      <c r="O250" s="57">
        <v>2.2165387894288151</v>
      </c>
      <c r="P250" s="57">
        <v>1.8755328218243819</v>
      </c>
      <c r="Q250" s="57">
        <v>3.4100596760443311</v>
      </c>
      <c r="R250" s="57">
        <v>3.2395566922421142</v>
      </c>
      <c r="S250" s="57">
        <v>1.3640238704177323</v>
      </c>
      <c r="T250" s="57">
        <v>0.85251491901108278</v>
      </c>
      <c r="U250" s="57">
        <v>12.958226768968457</v>
      </c>
    </row>
    <row r="251" spans="1:21">
      <c r="A251" s="55" t="s">
        <v>1488</v>
      </c>
      <c r="B251" s="53" t="s">
        <v>219</v>
      </c>
      <c r="C251" s="53" t="s">
        <v>257</v>
      </c>
      <c r="D251" s="51" t="s">
        <v>303</v>
      </c>
      <c r="E251" s="53">
        <v>43</v>
      </c>
      <c r="F251" s="53">
        <v>39</v>
      </c>
      <c r="G251" s="53">
        <v>97</v>
      </c>
      <c r="H251" s="53">
        <v>98</v>
      </c>
      <c r="I251" s="53">
        <v>63</v>
      </c>
      <c r="J251" s="53">
        <v>31</v>
      </c>
      <c r="K251" s="53">
        <v>371</v>
      </c>
      <c r="L251" s="45">
        <v>586500</v>
      </c>
      <c r="M251" s="45">
        <v>304388</v>
      </c>
      <c r="N251" s="45">
        <v>282112</v>
      </c>
      <c r="O251" s="57">
        <v>7.3316283034953118</v>
      </c>
      <c r="P251" s="57">
        <v>6.6496163682864449</v>
      </c>
      <c r="Q251" s="57">
        <v>16.538789428815004</v>
      </c>
      <c r="R251" s="57">
        <v>16.70929241261722</v>
      </c>
      <c r="S251" s="57">
        <v>10.741687979539643</v>
      </c>
      <c r="T251" s="57">
        <v>5.2855924978687128</v>
      </c>
      <c r="U251" s="57">
        <v>63.256606990622338</v>
      </c>
    </row>
    <row r="252" spans="1:21">
      <c r="A252" s="55" t="s">
        <v>1489</v>
      </c>
      <c r="B252" s="53" t="s">
        <v>219</v>
      </c>
      <c r="C252" s="53" t="s">
        <v>257</v>
      </c>
      <c r="D252" s="51" t="s">
        <v>127</v>
      </c>
      <c r="E252" s="53">
        <v>21</v>
      </c>
      <c r="F252" s="53">
        <v>5</v>
      </c>
      <c r="G252" s="53">
        <v>6</v>
      </c>
      <c r="H252" s="53">
        <v>12</v>
      </c>
      <c r="I252" s="53">
        <v>0</v>
      </c>
      <c r="J252" s="53">
        <v>6</v>
      </c>
      <c r="K252" s="53">
        <v>50</v>
      </c>
      <c r="L252" s="45">
        <v>586500</v>
      </c>
      <c r="M252" s="45">
        <v>304388</v>
      </c>
      <c r="N252" s="45">
        <v>282112</v>
      </c>
      <c r="O252" s="57">
        <v>3.5805626598465472</v>
      </c>
      <c r="P252" s="57">
        <v>0.85251491901108278</v>
      </c>
      <c r="Q252" s="57">
        <v>1.0230179028132993</v>
      </c>
      <c r="R252" s="57">
        <v>2.0460358056265986</v>
      </c>
      <c r="S252" s="57" t="s">
        <v>297</v>
      </c>
      <c r="T252" s="57">
        <v>1.0230179028132993</v>
      </c>
      <c r="U252" s="57">
        <v>8.5251491901108274</v>
      </c>
    </row>
    <row r="253" spans="1:21">
      <c r="A253" s="55" t="s">
        <v>1490</v>
      </c>
      <c r="B253" s="53" t="s">
        <v>219</v>
      </c>
      <c r="C253" s="53" t="s">
        <v>257</v>
      </c>
      <c r="D253" s="51" t="s">
        <v>131</v>
      </c>
      <c r="E253" s="53">
        <v>61</v>
      </c>
      <c r="F253" s="53">
        <v>35</v>
      </c>
      <c r="G253" s="53">
        <v>72</v>
      </c>
      <c r="H253" s="53">
        <v>99</v>
      </c>
      <c r="I253" s="53">
        <v>85</v>
      </c>
      <c r="J253" s="53">
        <v>50</v>
      </c>
      <c r="K253" s="53">
        <v>402</v>
      </c>
      <c r="L253" s="45">
        <v>586500</v>
      </c>
      <c r="M253" s="45">
        <v>304388</v>
      </c>
      <c r="N253" s="45">
        <v>282112</v>
      </c>
      <c r="O253" s="57">
        <v>20.040211834894937</v>
      </c>
      <c r="P253" s="57">
        <v>11.498482200349555</v>
      </c>
      <c r="Q253" s="57">
        <v>23.654020526433367</v>
      </c>
      <c r="R253" s="57">
        <v>32.524278223845883</v>
      </c>
      <c r="S253" s="57">
        <v>27.924885343706062</v>
      </c>
      <c r="T253" s="57">
        <v>16.426403143356506</v>
      </c>
      <c r="U253" s="57">
        <v>132.06828127258632</v>
      </c>
    </row>
    <row r="254" spans="1:21">
      <c r="A254" s="55" t="s">
        <v>1491</v>
      </c>
      <c r="B254" s="53" t="s">
        <v>219</v>
      </c>
      <c r="C254" s="53" t="s">
        <v>257</v>
      </c>
      <c r="D254" s="51" t="s">
        <v>160</v>
      </c>
      <c r="E254" s="53">
        <v>16</v>
      </c>
      <c r="F254" s="53">
        <v>0</v>
      </c>
      <c r="G254" s="53">
        <v>9</v>
      </c>
      <c r="H254" s="53">
        <v>5</v>
      </c>
      <c r="I254" s="53">
        <v>0</v>
      </c>
      <c r="J254" s="53">
        <v>5</v>
      </c>
      <c r="K254" s="53">
        <v>35</v>
      </c>
      <c r="L254" s="45">
        <v>586500</v>
      </c>
      <c r="M254" s="45">
        <v>304388</v>
      </c>
      <c r="N254" s="45">
        <v>282112</v>
      </c>
      <c r="O254" s="57">
        <v>2.7280477408354646</v>
      </c>
      <c r="P254" s="57" t="s">
        <v>297</v>
      </c>
      <c r="Q254" s="57">
        <v>1.5345268542199486</v>
      </c>
      <c r="R254" s="57">
        <v>0.85251491901108278</v>
      </c>
      <c r="S254" s="57" t="s">
        <v>297</v>
      </c>
      <c r="T254" s="57">
        <v>0.85251491901108278</v>
      </c>
      <c r="U254" s="57">
        <v>5.9676044330775788</v>
      </c>
    </row>
    <row r="255" spans="1:21">
      <c r="A255" s="55" t="s">
        <v>1492</v>
      </c>
      <c r="B255" s="53" t="s">
        <v>219</v>
      </c>
      <c r="C255" s="53" t="s">
        <v>257</v>
      </c>
      <c r="D255" s="51" t="s">
        <v>141</v>
      </c>
      <c r="E255" s="53">
        <v>22</v>
      </c>
      <c r="F255" s="53">
        <v>11</v>
      </c>
      <c r="G255" s="53">
        <v>23</v>
      </c>
      <c r="H255" s="53">
        <v>19</v>
      </c>
      <c r="I255" s="53">
        <v>19</v>
      </c>
      <c r="J255" s="53">
        <v>6</v>
      </c>
      <c r="K255" s="53">
        <v>100</v>
      </c>
      <c r="L255" s="45">
        <v>586500</v>
      </c>
      <c r="M255" s="45">
        <v>304388</v>
      </c>
      <c r="N255" s="45">
        <v>282112</v>
      </c>
      <c r="O255" s="57">
        <v>3.7510656436487637</v>
      </c>
      <c r="P255" s="57">
        <v>1.8755328218243819</v>
      </c>
      <c r="Q255" s="57">
        <v>3.9215686274509807</v>
      </c>
      <c r="R255" s="57">
        <v>3.2395566922421142</v>
      </c>
      <c r="S255" s="57">
        <v>3.2395566922421142</v>
      </c>
      <c r="T255" s="57">
        <v>1.0230179028132993</v>
      </c>
      <c r="U255" s="57">
        <v>17.050298380221655</v>
      </c>
    </row>
    <row r="256" spans="1:21">
      <c r="A256" s="55" t="s">
        <v>1493</v>
      </c>
      <c r="B256" s="53" t="s">
        <v>219</v>
      </c>
      <c r="C256" s="53" t="s">
        <v>258</v>
      </c>
      <c r="D256" s="51" t="s">
        <v>200</v>
      </c>
      <c r="E256" s="53">
        <v>10</v>
      </c>
      <c r="F256" s="53">
        <v>5</v>
      </c>
      <c r="G256" s="53">
        <v>5</v>
      </c>
      <c r="H256" s="53">
        <v>5</v>
      </c>
      <c r="I256" s="53">
        <v>16</v>
      </c>
      <c r="J256" s="53">
        <v>13</v>
      </c>
      <c r="K256" s="53">
        <v>54</v>
      </c>
      <c r="L256" s="45">
        <v>230730</v>
      </c>
      <c r="M256" s="45">
        <v>118063</v>
      </c>
      <c r="N256" s="45">
        <v>112667</v>
      </c>
      <c r="O256" s="57">
        <v>4.3340701252546268</v>
      </c>
      <c r="P256" s="57">
        <v>2.1670350626273134</v>
      </c>
      <c r="Q256" s="57">
        <v>2.1670350626273134</v>
      </c>
      <c r="R256" s="57">
        <v>2.1670350626273134</v>
      </c>
      <c r="S256" s="57">
        <v>6.9345122004074016</v>
      </c>
      <c r="T256" s="57">
        <v>5.6342911628310146</v>
      </c>
      <c r="U256" s="57">
        <v>23.403978676374983</v>
      </c>
    </row>
    <row r="257" spans="1:21">
      <c r="A257" s="55" t="s">
        <v>1494</v>
      </c>
      <c r="B257" s="53" t="s">
        <v>219</v>
      </c>
      <c r="C257" s="53" t="s">
        <v>258</v>
      </c>
      <c r="D257" s="51" t="s">
        <v>53</v>
      </c>
      <c r="E257" s="53">
        <v>206</v>
      </c>
      <c r="F257" s="53">
        <v>193</v>
      </c>
      <c r="G257" s="53">
        <v>484</v>
      </c>
      <c r="H257" s="53">
        <v>505</v>
      </c>
      <c r="I257" s="53">
        <v>363</v>
      </c>
      <c r="J257" s="53">
        <v>274</v>
      </c>
      <c r="K257" s="53">
        <v>2025</v>
      </c>
      <c r="L257" s="45">
        <v>230730</v>
      </c>
      <c r="M257" s="45">
        <v>118063</v>
      </c>
      <c r="N257" s="45">
        <v>112667</v>
      </c>
      <c r="O257" s="57">
        <v>174.48311494710453</v>
      </c>
      <c r="P257" s="57">
        <v>163.47204458636492</v>
      </c>
      <c r="Q257" s="57">
        <v>409.95061958445916</v>
      </c>
      <c r="R257" s="57">
        <v>427.73773324411542</v>
      </c>
      <c r="S257" s="57">
        <v>307.46296468834436</v>
      </c>
      <c r="T257" s="57">
        <v>232.07948298789631</v>
      </c>
      <c r="U257" s="57">
        <v>1715.1859600382845</v>
      </c>
    </row>
    <row r="258" spans="1:21">
      <c r="A258" s="55" t="s">
        <v>1495</v>
      </c>
      <c r="B258" s="53" t="s">
        <v>219</v>
      </c>
      <c r="C258" s="53" t="s">
        <v>258</v>
      </c>
      <c r="D258" s="51" t="s">
        <v>68</v>
      </c>
      <c r="E258" s="53">
        <v>13</v>
      </c>
      <c r="F258" s="53">
        <v>10</v>
      </c>
      <c r="G258" s="53">
        <v>28</v>
      </c>
      <c r="H258" s="53">
        <v>33</v>
      </c>
      <c r="I258" s="53">
        <v>38</v>
      </c>
      <c r="J258" s="53">
        <v>42</v>
      </c>
      <c r="K258" s="53">
        <v>164</v>
      </c>
      <c r="L258" s="45">
        <v>230730</v>
      </c>
      <c r="M258" s="45">
        <v>118063</v>
      </c>
      <c r="N258" s="45">
        <v>112667</v>
      </c>
      <c r="O258" s="57">
        <v>11.011070360739605</v>
      </c>
      <c r="P258" s="57">
        <v>8.4700541236458502</v>
      </c>
      <c r="Q258" s="57">
        <v>23.71615154620838</v>
      </c>
      <c r="R258" s="57">
        <v>27.951178608031306</v>
      </c>
      <c r="S258" s="57">
        <v>32.186205669854232</v>
      </c>
      <c r="T258" s="57">
        <v>35.57422731931257</v>
      </c>
      <c r="U258" s="57">
        <v>138.90888762779196</v>
      </c>
    </row>
    <row r="259" spans="1:21">
      <c r="A259" s="55" t="s">
        <v>1496</v>
      </c>
      <c r="B259" s="53" t="s">
        <v>219</v>
      </c>
      <c r="C259" s="53" t="s">
        <v>258</v>
      </c>
      <c r="D259" s="51" t="s">
        <v>292</v>
      </c>
      <c r="E259" s="53">
        <v>0</v>
      </c>
      <c r="F259" s="53">
        <v>0</v>
      </c>
      <c r="G259" s="53">
        <v>6</v>
      </c>
      <c r="H259" s="53">
        <v>9</v>
      </c>
      <c r="I259" s="53">
        <v>5</v>
      </c>
      <c r="J259" s="53">
        <v>8</v>
      </c>
      <c r="K259" s="53">
        <v>28</v>
      </c>
      <c r="L259" s="45">
        <v>230730</v>
      </c>
      <c r="M259" s="45">
        <v>118063</v>
      </c>
      <c r="N259" s="45">
        <v>112667</v>
      </c>
      <c r="O259" s="57" t="s">
        <v>297</v>
      </c>
      <c r="P259" s="57" t="s">
        <v>297</v>
      </c>
      <c r="Q259" s="57">
        <v>2.6004420751527757</v>
      </c>
      <c r="R259" s="57">
        <v>3.900663112729164</v>
      </c>
      <c r="S259" s="57">
        <v>2.1670350626273134</v>
      </c>
      <c r="T259" s="57">
        <v>3.4672561002037008</v>
      </c>
      <c r="U259" s="57">
        <v>12.135396350712956</v>
      </c>
    </row>
    <row r="260" spans="1:21">
      <c r="A260" s="55" t="s">
        <v>1497</v>
      </c>
      <c r="B260" s="53" t="s">
        <v>219</v>
      </c>
      <c r="C260" s="53" t="s">
        <v>258</v>
      </c>
      <c r="D260" s="51" t="s">
        <v>201</v>
      </c>
      <c r="E260" s="53">
        <v>15</v>
      </c>
      <c r="F260" s="53">
        <v>10</v>
      </c>
      <c r="G260" s="53">
        <v>25</v>
      </c>
      <c r="H260" s="53">
        <v>23</v>
      </c>
      <c r="I260" s="53">
        <v>15</v>
      </c>
      <c r="J260" s="53">
        <v>9</v>
      </c>
      <c r="K260" s="53">
        <v>97</v>
      </c>
      <c r="L260" s="45">
        <v>230730</v>
      </c>
      <c r="M260" s="45">
        <v>118063</v>
      </c>
      <c r="N260" s="45">
        <v>112667</v>
      </c>
      <c r="O260" s="57">
        <v>6.5011051878819401</v>
      </c>
      <c r="P260" s="57">
        <v>4.3340701252546268</v>
      </c>
      <c r="Q260" s="57">
        <v>10.835175313136567</v>
      </c>
      <c r="R260" s="57">
        <v>9.9683612880856423</v>
      </c>
      <c r="S260" s="57">
        <v>6.5011051878819401</v>
      </c>
      <c r="T260" s="57">
        <v>3.900663112729164</v>
      </c>
      <c r="U260" s="57">
        <v>42.040480214969882</v>
      </c>
    </row>
    <row r="261" spans="1:21">
      <c r="A261" s="55" t="s">
        <v>1498</v>
      </c>
      <c r="B261" s="53" t="s">
        <v>219</v>
      </c>
      <c r="C261" s="53" t="s">
        <v>258</v>
      </c>
      <c r="D261" s="51" t="s">
        <v>150</v>
      </c>
      <c r="E261" s="53">
        <v>0</v>
      </c>
      <c r="F261" s="53">
        <v>0</v>
      </c>
      <c r="G261" s="53">
        <v>0</v>
      </c>
      <c r="H261" s="53">
        <v>5</v>
      </c>
      <c r="I261" s="53">
        <v>5</v>
      </c>
      <c r="J261" s="53">
        <v>0</v>
      </c>
      <c r="K261" s="53">
        <v>10</v>
      </c>
      <c r="L261" s="45">
        <v>230730</v>
      </c>
      <c r="M261" s="45">
        <v>118063</v>
      </c>
      <c r="N261" s="45">
        <v>112667</v>
      </c>
      <c r="O261" s="57" t="s">
        <v>297</v>
      </c>
      <c r="P261" s="57" t="s">
        <v>297</v>
      </c>
      <c r="Q261" s="57" t="s">
        <v>297</v>
      </c>
      <c r="R261" s="57">
        <v>2.1670350626273134</v>
      </c>
      <c r="S261" s="57">
        <v>2.1670350626273134</v>
      </c>
      <c r="T261" s="57" t="s">
        <v>297</v>
      </c>
      <c r="U261" s="57">
        <v>4.3340701252546268</v>
      </c>
    </row>
    <row r="262" spans="1:21">
      <c r="A262" s="55" t="s">
        <v>1499</v>
      </c>
      <c r="B262" s="53" t="s">
        <v>219</v>
      </c>
      <c r="C262" s="53" t="s">
        <v>258</v>
      </c>
      <c r="D262" s="51" t="s">
        <v>94</v>
      </c>
      <c r="E262" s="53">
        <v>5</v>
      </c>
      <c r="F262" s="53">
        <v>0</v>
      </c>
      <c r="G262" s="53">
        <v>7</v>
      </c>
      <c r="H262" s="53">
        <v>8</v>
      </c>
      <c r="I262" s="53">
        <v>5</v>
      </c>
      <c r="J262" s="53">
        <v>5</v>
      </c>
      <c r="K262" s="53">
        <v>30</v>
      </c>
      <c r="L262" s="45">
        <v>230730</v>
      </c>
      <c r="M262" s="45">
        <v>118063</v>
      </c>
      <c r="N262" s="45">
        <v>112667</v>
      </c>
      <c r="O262" s="57">
        <v>2.1670350626273134</v>
      </c>
      <c r="P262" s="57" t="s">
        <v>297</v>
      </c>
      <c r="Q262" s="57">
        <v>3.0338490876782389</v>
      </c>
      <c r="R262" s="57">
        <v>3.4672561002037008</v>
      </c>
      <c r="S262" s="57">
        <v>2.1670350626273134</v>
      </c>
      <c r="T262" s="57">
        <v>2.1670350626273134</v>
      </c>
      <c r="U262" s="57">
        <v>13.00221037576388</v>
      </c>
    </row>
    <row r="263" spans="1:21">
      <c r="A263" s="55" t="s">
        <v>1500</v>
      </c>
      <c r="B263" s="53" t="s">
        <v>219</v>
      </c>
      <c r="C263" s="53" t="s">
        <v>258</v>
      </c>
      <c r="D263" s="51" t="s">
        <v>153</v>
      </c>
      <c r="E263" s="53">
        <v>0</v>
      </c>
      <c r="F263" s="53">
        <v>0</v>
      </c>
      <c r="G263" s="53">
        <v>0</v>
      </c>
      <c r="H263" s="53">
        <v>0</v>
      </c>
      <c r="I263" s="53">
        <v>0</v>
      </c>
      <c r="J263" s="53">
        <v>0</v>
      </c>
      <c r="K263" s="53">
        <v>0</v>
      </c>
      <c r="L263" s="45">
        <v>230730</v>
      </c>
      <c r="M263" s="45">
        <v>118063</v>
      </c>
      <c r="N263" s="45">
        <v>112667</v>
      </c>
      <c r="O263" s="57" t="s">
        <v>297</v>
      </c>
      <c r="P263" s="57" t="s">
        <v>297</v>
      </c>
      <c r="Q263" s="57" t="s">
        <v>297</v>
      </c>
      <c r="R263" s="57" t="s">
        <v>297</v>
      </c>
      <c r="S263" s="57" t="s">
        <v>297</v>
      </c>
      <c r="T263" s="57" t="s">
        <v>297</v>
      </c>
      <c r="U263" s="57" t="s">
        <v>297</v>
      </c>
    </row>
    <row r="264" spans="1:21">
      <c r="A264" s="55" t="s">
        <v>1501</v>
      </c>
      <c r="B264" s="53" t="s">
        <v>219</v>
      </c>
      <c r="C264" s="53" t="s">
        <v>258</v>
      </c>
      <c r="D264" s="51" t="s">
        <v>154</v>
      </c>
      <c r="E264" s="53">
        <v>56</v>
      </c>
      <c r="F264" s="53">
        <v>20</v>
      </c>
      <c r="G264" s="53">
        <v>30</v>
      </c>
      <c r="H264" s="53">
        <v>19</v>
      </c>
      <c r="I264" s="53">
        <v>7</v>
      </c>
      <c r="J264" s="53">
        <v>5</v>
      </c>
      <c r="K264" s="53">
        <v>137</v>
      </c>
      <c r="L264" s="45">
        <v>230730</v>
      </c>
      <c r="M264" s="45">
        <v>118063</v>
      </c>
      <c r="N264" s="45">
        <v>112667</v>
      </c>
      <c r="O264" s="57">
        <v>24.270792701425911</v>
      </c>
      <c r="P264" s="57">
        <v>8.6681402505092535</v>
      </c>
      <c r="Q264" s="57">
        <v>13.00221037576388</v>
      </c>
      <c r="R264" s="57">
        <v>8.2347332379837894</v>
      </c>
      <c r="S264" s="57">
        <v>3.0338490876782389</v>
      </c>
      <c r="T264" s="57">
        <v>2.1670350626273134</v>
      </c>
      <c r="U264" s="57">
        <v>59.376760715988382</v>
      </c>
    </row>
    <row r="265" spans="1:21">
      <c r="A265" s="55" t="s">
        <v>1502</v>
      </c>
      <c r="B265" s="53" t="s">
        <v>219</v>
      </c>
      <c r="C265" s="53" t="s">
        <v>258</v>
      </c>
      <c r="D265" s="51" t="s">
        <v>98</v>
      </c>
      <c r="E265" s="53">
        <v>24</v>
      </c>
      <c r="F265" s="53">
        <v>18</v>
      </c>
      <c r="G265" s="53">
        <v>60</v>
      </c>
      <c r="H265" s="53">
        <v>58</v>
      </c>
      <c r="I265" s="53">
        <v>43</v>
      </c>
      <c r="J265" s="53">
        <v>32</v>
      </c>
      <c r="K265" s="53">
        <v>235</v>
      </c>
      <c r="L265" s="45">
        <v>230730</v>
      </c>
      <c r="M265" s="45">
        <v>118063</v>
      </c>
      <c r="N265" s="45">
        <v>112667</v>
      </c>
      <c r="O265" s="57">
        <v>10.401768300611103</v>
      </c>
      <c r="P265" s="57">
        <v>7.801326225458328</v>
      </c>
      <c r="Q265" s="57">
        <v>26.004420751527761</v>
      </c>
      <c r="R265" s="57">
        <v>25.137606726476832</v>
      </c>
      <c r="S265" s="57">
        <v>18.636501538594892</v>
      </c>
      <c r="T265" s="57">
        <v>13.869024400814803</v>
      </c>
      <c r="U265" s="57">
        <v>101.85064794348372</v>
      </c>
    </row>
    <row r="266" spans="1:21">
      <c r="A266" s="55" t="s">
        <v>1503</v>
      </c>
      <c r="B266" s="53" t="s">
        <v>219</v>
      </c>
      <c r="C266" s="53" t="s">
        <v>258</v>
      </c>
      <c r="D266" s="51" t="s">
        <v>301</v>
      </c>
      <c r="E266" s="53">
        <v>6</v>
      </c>
      <c r="F266" s="53">
        <v>7</v>
      </c>
      <c r="G266" s="53">
        <v>10</v>
      </c>
      <c r="H266" s="53">
        <v>5</v>
      </c>
      <c r="I266" s="53">
        <v>0</v>
      </c>
      <c r="J266" s="53">
        <v>0</v>
      </c>
      <c r="K266" s="53">
        <v>28</v>
      </c>
      <c r="L266" s="45">
        <v>230730</v>
      </c>
      <c r="M266" s="45">
        <v>118063</v>
      </c>
      <c r="N266" s="45">
        <v>112667</v>
      </c>
      <c r="O266" s="57">
        <v>2.6004420751527757</v>
      </c>
      <c r="P266" s="57">
        <v>3.0338490876782389</v>
      </c>
      <c r="Q266" s="57">
        <v>4.3340701252546268</v>
      </c>
      <c r="R266" s="57">
        <v>2.1670350626273134</v>
      </c>
      <c r="S266" s="57" t="s">
        <v>297</v>
      </c>
      <c r="T266" s="57" t="s">
        <v>297</v>
      </c>
      <c r="U266" s="57">
        <v>12.135396350712956</v>
      </c>
    </row>
    <row r="267" spans="1:21">
      <c r="A267" s="55" t="s">
        <v>1504</v>
      </c>
      <c r="B267" s="53" t="s">
        <v>219</v>
      </c>
      <c r="C267" s="53" t="s">
        <v>258</v>
      </c>
      <c r="D267" s="51" t="s">
        <v>303</v>
      </c>
      <c r="E267" s="53">
        <v>23</v>
      </c>
      <c r="F267" s="53">
        <v>19</v>
      </c>
      <c r="G267" s="53">
        <v>37</v>
      </c>
      <c r="H267" s="53">
        <v>52</v>
      </c>
      <c r="I267" s="53">
        <v>27</v>
      </c>
      <c r="J267" s="53">
        <v>17</v>
      </c>
      <c r="K267" s="53">
        <v>175</v>
      </c>
      <c r="L267" s="45">
        <v>230730</v>
      </c>
      <c r="M267" s="45">
        <v>118063</v>
      </c>
      <c r="N267" s="45">
        <v>112667</v>
      </c>
      <c r="O267" s="57">
        <v>9.9683612880856423</v>
      </c>
      <c r="P267" s="57">
        <v>8.2347332379837894</v>
      </c>
      <c r="Q267" s="57">
        <v>16.036059463442118</v>
      </c>
      <c r="R267" s="57">
        <v>22.537164651324058</v>
      </c>
      <c r="S267" s="57">
        <v>11.701989338187492</v>
      </c>
      <c r="T267" s="57">
        <v>7.3679192129328648</v>
      </c>
      <c r="U267" s="57">
        <v>75.846227191955961</v>
      </c>
    </row>
    <row r="268" spans="1:21">
      <c r="A268" s="55" t="s">
        <v>1505</v>
      </c>
      <c r="B268" s="53" t="s">
        <v>219</v>
      </c>
      <c r="C268" s="53" t="s">
        <v>258</v>
      </c>
      <c r="D268" s="51" t="s">
        <v>127</v>
      </c>
      <c r="E268" s="53">
        <v>7</v>
      </c>
      <c r="F268" s="53">
        <v>5</v>
      </c>
      <c r="G268" s="53">
        <v>7</v>
      </c>
      <c r="H268" s="53">
        <v>5</v>
      </c>
      <c r="I268" s="53">
        <v>5</v>
      </c>
      <c r="J268" s="53">
        <v>0</v>
      </c>
      <c r="K268" s="53">
        <v>29</v>
      </c>
      <c r="L268" s="45">
        <v>230730</v>
      </c>
      <c r="M268" s="45">
        <v>118063</v>
      </c>
      <c r="N268" s="45">
        <v>112667</v>
      </c>
      <c r="O268" s="57">
        <v>3.0338490876782389</v>
      </c>
      <c r="P268" s="57">
        <v>2.1670350626273134</v>
      </c>
      <c r="Q268" s="57">
        <v>3.0338490876782389</v>
      </c>
      <c r="R268" s="57">
        <v>2.1670350626273134</v>
      </c>
      <c r="S268" s="57">
        <v>2.1670350626273134</v>
      </c>
      <c r="T268" s="57" t="s">
        <v>297</v>
      </c>
      <c r="U268" s="57">
        <v>12.568803363238416</v>
      </c>
    </row>
    <row r="269" spans="1:21">
      <c r="A269" s="55" t="s">
        <v>1506</v>
      </c>
      <c r="B269" s="53" t="s">
        <v>219</v>
      </c>
      <c r="C269" s="53" t="s">
        <v>258</v>
      </c>
      <c r="D269" s="51" t="s">
        <v>131</v>
      </c>
      <c r="E269" s="53">
        <v>19</v>
      </c>
      <c r="F269" s="53">
        <v>13</v>
      </c>
      <c r="G269" s="53">
        <v>48</v>
      </c>
      <c r="H269" s="53">
        <v>53</v>
      </c>
      <c r="I269" s="53">
        <v>25</v>
      </c>
      <c r="J269" s="53">
        <v>26</v>
      </c>
      <c r="K269" s="53">
        <v>184</v>
      </c>
      <c r="L269" s="45">
        <v>230730</v>
      </c>
      <c r="M269" s="45">
        <v>118063</v>
      </c>
      <c r="N269" s="45">
        <v>112667</v>
      </c>
      <c r="O269" s="57">
        <v>16.093102834927116</v>
      </c>
      <c r="P269" s="57">
        <v>11.011070360739605</v>
      </c>
      <c r="Q269" s="57">
        <v>40.656259793500077</v>
      </c>
      <c r="R269" s="57">
        <v>44.891286855323003</v>
      </c>
      <c r="S269" s="57">
        <v>21.175135309114626</v>
      </c>
      <c r="T269" s="57">
        <v>22.022140721479211</v>
      </c>
      <c r="U269" s="57">
        <v>155.84899587508366</v>
      </c>
    </row>
    <row r="270" spans="1:21">
      <c r="A270" s="55" t="s">
        <v>1507</v>
      </c>
      <c r="B270" s="53" t="s">
        <v>219</v>
      </c>
      <c r="C270" s="53" t="s">
        <v>258</v>
      </c>
      <c r="D270" s="51" t="s">
        <v>160</v>
      </c>
      <c r="E270" s="53">
        <v>7</v>
      </c>
      <c r="F270" s="53">
        <v>0</v>
      </c>
      <c r="G270" s="53">
        <v>5</v>
      </c>
      <c r="H270" s="53">
        <v>0</v>
      </c>
      <c r="I270" s="53">
        <v>5</v>
      </c>
      <c r="J270" s="53">
        <v>0</v>
      </c>
      <c r="K270" s="53">
        <v>17</v>
      </c>
      <c r="L270" s="45">
        <v>230730</v>
      </c>
      <c r="M270" s="45">
        <v>118063</v>
      </c>
      <c r="N270" s="45">
        <v>112667</v>
      </c>
      <c r="O270" s="57">
        <v>3.0338490876782389</v>
      </c>
      <c r="P270" s="57" t="s">
        <v>297</v>
      </c>
      <c r="Q270" s="57">
        <v>2.1670350626273134</v>
      </c>
      <c r="R270" s="57" t="s">
        <v>297</v>
      </c>
      <c r="S270" s="57">
        <v>2.1670350626273134</v>
      </c>
      <c r="T270" s="57" t="s">
        <v>297</v>
      </c>
      <c r="U270" s="57">
        <v>7.3679192129328648</v>
      </c>
    </row>
    <row r="271" spans="1:21">
      <c r="A271" s="55" t="s">
        <v>1508</v>
      </c>
      <c r="B271" s="53" t="s">
        <v>219</v>
      </c>
      <c r="C271" s="53" t="s">
        <v>258</v>
      </c>
      <c r="D271" s="51" t="s">
        <v>141</v>
      </c>
      <c r="E271" s="53">
        <v>5</v>
      </c>
      <c r="F271" s="53">
        <v>0</v>
      </c>
      <c r="G271" s="53">
        <v>6</v>
      </c>
      <c r="H271" s="53">
        <v>6</v>
      </c>
      <c r="I271" s="53">
        <v>7</v>
      </c>
      <c r="J271" s="53">
        <v>0</v>
      </c>
      <c r="K271" s="53">
        <v>24</v>
      </c>
      <c r="L271" s="45">
        <v>230730</v>
      </c>
      <c r="M271" s="45">
        <v>118063</v>
      </c>
      <c r="N271" s="45">
        <v>112667</v>
      </c>
      <c r="O271" s="57">
        <v>2.1670350626273134</v>
      </c>
      <c r="P271" s="57" t="s">
        <v>297</v>
      </c>
      <c r="Q271" s="57">
        <v>2.6004420751527757</v>
      </c>
      <c r="R271" s="57">
        <v>2.6004420751527757</v>
      </c>
      <c r="S271" s="57">
        <v>3.0338490876782389</v>
      </c>
      <c r="T271" s="57" t="s">
        <v>297</v>
      </c>
      <c r="U271" s="57">
        <v>10.401768300611103</v>
      </c>
    </row>
    <row r="272" spans="1:21">
      <c r="A272" s="55" t="s">
        <v>1509</v>
      </c>
      <c r="B272" s="53" t="s">
        <v>219</v>
      </c>
      <c r="C272" s="53" t="s">
        <v>259</v>
      </c>
      <c r="D272" s="51" t="s">
        <v>200</v>
      </c>
      <c r="E272" s="53">
        <v>5</v>
      </c>
      <c r="F272" s="53">
        <v>5</v>
      </c>
      <c r="G272" s="53">
        <v>5</v>
      </c>
      <c r="H272" s="53">
        <v>8</v>
      </c>
      <c r="I272" s="53">
        <v>8</v>
      </c>
      <c r="J272" s="53">
        <v>8</v>
      </c>
      <c r="K272" s="53">
        <v>39</v>
      </c>
      <c r="L272" s="45">
        <v>81510</v>
      </c>
      <c r="M272" s="45">
        <v>42533</v>
      </c>
      <c r="N272" s="45">
        <v>38977</v>
      </c>
      <c r="O272" s="57">
        <v>6.1342166605324504</v>
      </c>
      <c r="P272" s="57">
        <v>6.1342166605324504</v>
      </c>
      <c r="Q272" s="57">
        <v>6.1342166605324504</v>
      </c>
      <c r="R272" s="57">
        <v>9.8147466568519199</v>
      </c>
      <c r="S272" s="57">
        <v>9.8147466568519199</v>
      </c>
      <c r="T272" s="57">
        <v>9.8147466568519199</v>
      </c>
      <c r="U272" s="57">
        <v>47.846889952153113</v>
      </c>
    </row>
    <row r="273" spans="1:21">
      <c r="A273" s="55" t="s">
        <v>1510</v>
      </c>
      <c r="B273" s="53" t="s">
        <v>219</v>
      </c>
      <c r="C273" s="53" t="s">
        <v>259</v>
      </c>
      <c r="D273" s="51" t="s">
        <v>53</v>
      </c>
      <c r="E273" s="53">
        <v>90</v>
      </c>
      <c r="F273" s="53">
        <v>42</v>
      </c>
      <c r="G273" s="53">
        <v>150</v>
      </c>
      <c r="H273" s="53">
        <v>195</v>
      </c>
      <c r="I273" s="53">
        <v>124</v>
      </c>
      <c r="J273" s="53">
        <v>94</v>
      </c>
      <c r="K273" s="53">
        <v>695</v>
      </c>
      <c r="L273" s="45">
        <v>81510</v>
      </c>
      <c r="M273" s="45">
        <v>42533</v>
      </c>
      <c r="N273" s="45">
        <v>38977</v>
      </c>
      <c r="O273" s="57">
        <v>211.60040439188393</v>
      </c>
      <c r="P273" s="57">
        <v>98.746855382879161</v>
      </c>
      <c r="Q273" s="57">
        <v>352.66734065313989</v>
      </c>
      <c r="R273" s="57">
        <v>458.46754284908189</v>
      </c>
      <c r="S273" s="57">
        <v>291.53833493992897</v>
      </c>
      <c r="T273" s="57">
        <v>221.00486680930103</v>
      </c>
      <c r="U273" s="57">
        <v>1634.0253450262151</v>
      </c>
    </row>
    <row r="274" spans="1:21">
      <c r="A274" s="55" t="s">
        <v>1511</v>
      </c>
      <c r="B274" s="53" t="s">
        <v>219</v>
      </c>
      <c r="C274" s="53" t="s">
        <v>259</v>
      </c>
      <c r="D274" s="51" t="s">
        <v>68</v>
      </c>
      <c r="E274" s="53">
        <v>5</v>
      </c>
      <c r="F274" s="53">
        <v>5</v>
      </c>
      <c r="G274" s="53">
        <v>11</v>
      </c>
      <c r="H274" s="53">
        <v>18</v>
      </c>
      <c r="I274" s="53">
        <v>13</v>
      </c>
      <c r="J274" s="53">
        <v>18</v>
      </c>
      <c r="K274" s="53">
        <v>70</v>
      </c>
      <c r="L274" s="45">
        <v>81510</v>
      </c>
      <c r="M274" s="45">
        <v>42533</v>
      </c>
      <c r="N274" s="45">
        <v>38977</v>
      </c>
      <c r="O274" s="57">
        <v>11.755578021771331</v>
      </c>
      <c r="P274" s="57">
        <v>11.755578021771331</v>
      </c>
      <c r="Q274" s="57">
        <v>25.862271647896929</v>
      </c>
      <c r="R274" s="57">
        <v>42.320080878376793</v>
      </c>
      <c r="S274" s="57">
        <v>30.564502856605458</v>
      </c>
      <c r="T274" s="57">
        <v>42.320080878376793</v>
      </c>
      <c r="U274" s="57">
        <v>164.57809230479862</v>
      </c>
    </row>
    <row r="275" spans="1:21">
      <c r="A275" s="55" t="s">
        <v>1512</v>
      </c>
      <c r="B275" s="53" t="s">
        <v>219</v>
      </c>
      <c r="C275" s="53" t="s">
        <v>259</v>
      </c>
      <c r="D275" s="51" t="s">
        <v>292</v>
      </c>
      <c r="E275" s="53">
        <v>0</v>
      </c>
      <c r="F275" s="53">
        <v>5</v>
      </c>
      <c r="G275" s="53">
        <v>0</v>
      </c>
      <c r="H275" s="53">
        <v>0</v>
      </c>
      <c r="I275" s="53">
        <v>0</v>
      </c>
      <c r="J275" s="53">
        <v>5</v>
      </c>
      <c r="K275" s="53">
        <v>10</v>
      </c>
      <c r="L275" s="45">
        <v>81510</v>
      </c>
      <c r="M275" s="45">
        <v>42533</v>
      </c>
      <c r="N275" s="45">
        <v>38977</v>
      </c>
      <c r="O275" s="57" t="s">
        <v>297</v>
      </c>
      <c r="P275" s="57">
        <v>6.1342166605324504</v>
      </c>
      <c r="Q275" s="57" t="s">
        <v>297</v>
      </c>
      <c r="R275" s="57" t="s">
        <v>297</v>
      </c>
      <c r="S275" s="57" t="s">
        <v>297</v>
      </c>
      <c r="T275" s="57">
        <v>6.1342166605324504</v>
      </c>
      <c r="U275" s="57">
        <v>12.268433321064901</v>
      </c>
    </row>
    <row r="276" spans="1:21">
      <c r="A276" s="55" t="s">
        <v>1513</v>
      </c>
      <c r="B276" s="53" t="s">
        <v>219</v>
      </c>
      <c r="C276" s="53" t="s">
        <v>259</v>
      </c>
      <c r="D276" s="51" t="s">
        <v>201</v>
      </c>
      <c r="E276" s="53">
        <v>9</v>
      </c>
      <c r="F276" s="53">
        <v>0</v>
      </c>
      <c r="G276" s="53">
        <v>12</v>
      </c>
      <c r="H276" s="53">
        <v>5</v>
      </c>
      <c r="I276" s="53">
        <v>7</v>
      </c>
      <c r="J276" s="53">
        <v>0</v>
      </c>
      <c r="K276" s="53">
        <v>33</v>
      </c>
      <c r="L276" s="45">
        <v>81510</v>
      </c>
      <c r="M276" s="45">
        <v>42533</v>
      </c>
      <c r="N276" s="45">
        <v>38977</v>
      </c>
      <c r="O276" s="57">
        <v>11.04158998895841</v>
      </c>
      <c r="P276" s="57" t="s">
        <v>297</v>
      </c>
      <c r="Q276" s="57">
        <v>14.722119985277882</v>
      </c>
      <c r="R276" s="57">
        <v>6.1342166605324504</v>
      </c>
      <c r="S276" s="57">
        <v>8.5879033247454313</v>
      </c>
      <c r="T276" s="57" t="s">
        <v>297</v>
      </c>
      <c r="U276" s="57">
        <v>40.48582995951417</v>
      </c>
    </row>
    <row r="277" spans="1:21">
      <c r="A277" s="55" t="s">
        <v>1514</v>
      </c>
      <c r="B277" s="53" t="s">
        <v>219</v>
      </c>
      <c r="C277" s="53" t="s">
        <v>259</v>
      </c>
      <c r="D277" s="51" t="s">
        <v>150</v>
      </c>
      <c r="E277" s="53">
        <v>0</v>
      </c>
      <c r="F277" s="53">
        <v>0</v>
      </c>
      <c r="G277" s="53">
        <v>0</v>
      </c>
      <c r="H277" s="53">
        <v>0</v>
      </c>
      <c r="I277" s="53">
        <v>0</v>
      </c>
      <c r="J277" s="53">
        <v>0</v>
      </c>
      <c r="K277" s="53">
        <v>0</v>
      </c>
      <c r="L277" s="45">
        <v>81510</v>
      </c>
      <c r="M277" s="45">
        <v>42533</v>
      </c>
      <c r="N277" s="45">
        <v>38977</v>
      </c>
      <c r="O277" s="57" t="s">
        <v>297</v>
      </c>
      <c r="P277" s="57" t="s">
        <v>297</v>
      </c>
      <c r="Q277" s="57" t="s">
        <v>297</v>
      </c>
      <c r="R277" s="57" t="s">
        <v>297</v>
      </c>
      <c r="S277" s="57" t="s">
        <v>297</v>
      </c>
      <c r="T277" s="57" t="s">
        <v>297</v>
      </c>
      <c r="U277" s="57" t="s">
        <v>297</v>
      </c>
    </row>
    <row r="278" spans="1:21">
      <c r="A278" s="55" t="s">
        <v>1515</v>
      </c>
      <c r="B278" s="53" t="s">
        <v>219</v>
      </c>
      <c r="C278" s="53" t="s">
        <v>259</v>
      </c>
      <c r="D278" s="51" t="s">
        <v>94</v>
      </c>
      <c r="E278" s="53">
        <v>5</v>
      </c>
      <c r="F278" s="53">
        <v>0</v>
      </c>
      <c r="G278" s="53">
        <v>5</v>
      </c>
      <c r="H278" s="53">
        <v>8</v>
      </c>
      <c r="I278" s="53">
        <v>5</v>
      </c>
      <c r="J278" s="53">
        <v>0</v>
      </c>
      <c r="K278" s="53">
        <v>23</v>
      </c>
      <c r="L278" s="45">
        <v>81510</v>
      </c>
      <c r="M278" s="45">
        <v>42533</v>
      </c>
      <c r="N278" s="45">
        <v>38977</v>
      </c>
      <c r="O278" s="57">
        <v>6.1342166605324504</v>
      </c>
      <c r="P278" s="57" t="s">
        <v>297</v>
      </c>
      <c r="Q278" s="57">
        <v>6.1342166605324504</v>
      </c>
      <c r="R278" s="57">
        <v>9.8147466568519199</v>
      </c>
      <c r="S278" s="57">
        <v>6.1342166605324504</v>
      </c>
      <c r="T278" s="57" t="s">
        <v>297</v>
      </c>
      <c r="U278" s="57">
        <v>28.217396638449269</v>
      </c>
    </row>
    <row r="279" spans="1:21">
      <c r="A279" s="55" t="s">
        <v>1516</v>
      </c>
      <c r="B279" s="53" t="s">
        <v>219</v>
      </c>
      <c r="C279" s="53" t="s">
        <v>259</v>
      </c>
      <c r="D279" s="51" t="s">
        <v>154</v>
      </c>
      <c r="E279" s="53">
        <v>25</v>
      </c>
      <c r="F279" s="53">
        <v>13</v>
      </c>
      <c r="G279" s="53">
        <v>7</v>
      </c>
      <c r="H279" s="53">
        <v>10</v>
      </c>
      <c r="I279" s="53">
        <v>0</v>
      </c>
      <c r="J279" s="53">
        <v>0</v>
      </c>
      <c r="K279" s="53">
        <v>55</v>
      </c>
      <c r="L279" s="45">
        <v>81510</v>
      </c>
      <c r="M279" s="45">
        <v>42533</v>
      </c>
      <c r="N279" s="45">
        <v>38977</v>
      </c>
      <c r="O279" s="57">
        <v>30.671083302662247</v>
      </c>
      <c r="P279" s="57">
        <v>15.94896331738437</v>
      </c>
      <c r="Q279" s="57">
        <v>8.5879033247454313</v>
      </c>
      <c r="R279" s="57">
        <v>12.268433321064901</v>
      </c>
      <c r="S279" s="57" t="s">
        <v>297</v>
      </c>
      <c r="T279" s="57" t="s">
        <v>297</v>
      </c>
      <c r="U279" s="57">
        <v>67.476383265856953</v>
      </c>
    </row>
    <row r="280" spans="1:21">
      <c r="A280" s="55" t="s">
        <v>1517</v>
      </c>
      <c r="B280" s="53" t="s">
        <v>219</v>
      </c>
      <c r="C280" s="53" t="s">
        <v>259</v>
      </c>
      <c r="D280" s="51" t="s">
        <v>98</v>
      </c>
      <c r="E280" s="53">
        <v>18</v>
      </c>
      <c r="F280" s="53">
        <v>12</v>
      </c>
      <c r="G280" s="53">
        <v>24</v>
      </c>
      <c r="H280" s="53">
        <v>21</v>
      </c>
      <c r="I280" s="53">
        <v>26</v>
      </c>
      <c r="J280" s="53">
        <v>18</v>
      </c>
      <c r="K280" s="53">
        <v>119</v>
      </c>
      <c r="L280" s="45">
        <v>81510</v>
      </c>
      <c r="M280" s="45">
        <v>42533</v>
      </c>
      <c r="N280" s="45">
        <v>38977</v>
      </c>
      <c r="O280" s="57">
        <v>22.083179977916821</v>
      </c>
      <c r="P280" s="57">
        <v>14.722119985277882</v>
      </c>
      <c r="Q280" s="57">
        <v>29.444239970555763</v>
      </c>
      <c r="R280" s="57">
        <v>25.763709974236289</v>
      </c>
      <c r="S280" s="57">
        <v>31.897926634768741</v>
      </c>
      <c r="T280" s="57">
        <v>22.083179977916821</v>
      </c>
      <c r="U280" s="57">
        <v>145.99435652067231</v>
      </c>
    </row>
    <row r="281" spans="1:21">
      <c r="A281" s="55" t="s">
        <v>1518</v>
      </c>
      <c r="B281" s="53" t="s">
        <v>219</v>
      </c>
      <c r="C281" s="53" t="s">
        <v>259</v>
      </c>
      <c r="D281" s="51" t="s">
        <v>301</v>
      </c>
      <c r="E281" s="53">
        <v>0</v>
      </c>
      <c r="F281" s="53">
        <v>0</v>
      </c>
      <c r="G281" s="53">
        <v>7</v>
      </c>
      <c r="H281" s="53">
        <v>5</v>
      </c>
      <c r="I281" s="53">
        <v>0</v>
      </c>
      <c r="J281" s="53">
        <v>0</v>
      </c>
      <c r="K281" s="53">
        <v>12</v>
      </c>
      <c r="L281" s="45">
        <v>81510</v>
      </c>
      <c r="M281" s="45">
        <v>42533</v>
      </c>
      <c r="N281" s="45">
        <v>38977</v>
      </c>
      <c r="O281" s="57" t="s">
        <v>297</v>
      </c>
      <c r="P281" s="57" t="s">
        <v>297</v>
      </c>
      <c r="Q281" s="57">
        <v>8.5879033247454313</v>
      </c>
      <c r="R281" s="57">
        <v>6.1342166605324504</v>
      </c>
      <c r="S281" s="57" t="s">
        <v>297</v>
      </c>
      <c r="T281" s="57" t="s">
        <v>297</v>
      </c>
      <c r="U281" s="57">
        <v>14.722119985277882</v>
      </c>
    </row>
    <row r="282" spans="1:21">
      <c r="A282" s="55" t="s">
        <v>1519</v>
      </c>
      <c r="B282" s="53" t="s">
        <v>219</v>
      </c>
      <c r="C282" s="53" t="s">
        <v>259</v>
      </c>
      <c r="D282" s="51" t="s">
        <v>303</v>
      </c>
      <c r="E282" s="53">
        <v>7</v>
      </c>
      <c r="F282" s="53">
        <v>7</v>
      </c>
      <c r="G282" s="53">
        <v>8</v>
      </c>
      <c r="H282" s="53">
        <v>10</v>
      </c>
      <c r="I282" s="53">
        <v>5</v>
      </c>
      <c r="J282" s="53">
        <v>6</v>
      </c>
      <c r="K282" s="53">
        <v>43</v>
      </c>
      <c r="L282" s="45">
        <v>81510</v>
      </c>
      <c r="M282" s="45">
        <v>42533</v>
      </c>
      <c r="N282" s="45">
        <v>38977</v>
      </c>
      <c r="O282" s="57">
        <v>8.5879033247454313</v>
      </c>
      <c r="P282" s="57">
        <v>8.5879033247454313</v>
      </c>
      <c r="Q282" s="57">
        <v>9.8147466568519199</v>
      </c>
      <c r="R282" s="57">
        <v>12.268433321064901</v>
      </c>
      <c r="S282" s="57">
        <v>6.1342166605324504</v>
      </c>
      <c r="T282" s="57">
        <v>7.3610599926389408</v>
      </c>
      <c r="U282" s="57">
        <v>52.754263280579075</v>
      </c>
    </row>
    <row r="283" spans="1:21">
      <c r="A283" s="55" t="s">
        <v>1520</v>
      </c>
      <c r="B283" s="53" t="s">
        <v>219</v>
      </c>
      <c r="C283" s="53" t="s">
        <v>259</v>
      </c>
      <c r="D283" s="51" t="s">
        <v>127</v>
      </c>
      <c r="E283" s="53">
        <v>0</v>
      </c>
      <c r="F283" s="53">
        <v>0</v>
      </c>
      <c r="G283" s="53">
        <v>0</v>
      </c>
      <c r="H283" s="53">
        <v>0</v>
      </c>
      <c r="I283" s="53">
        <v>0</v>
      </c>
      <c r="J283" s="53">
        <v>0</v>
      </c>
      <c r="K283" s="53">
        <v>0</v>
      </c>
      <c r="L283" s="45">
        <v>81510</v>
      </c>
      <c r="M283" s="45">
        <v>42533</v>
      </c>
      <c r="N283" s="45">
        <v>38977</v>
      </c>
      <c r="O283" s="57" t="s">
        <v>297</v>
      </c>
      <c r="P283" s="57" t="s">
        <v>297</v>
      </c>
      <c r="Q283" s="57" t="s">
        <v>297</v>
      </c>
      <c r="R283" s="57" t="s">
        <v>297</v>
      </c>
      <c r="S283" s="57" t="s">
        <v>297</v>
      </c>
      <c r="T283" s="57" t="s">
        <v>297</v>
      </c>
      <c r="U283" s="57" t="s">
        <v>297</v>
      </c>
    </row>
    <row r="284" spans="1:21">
      <c r="A284" s="55" t="s">
        <v>1521</v>
      </c>
      <c r="B284" s="53" t="s">
        <v>219</v>
      </c>
      <c r="C284" s="53" t="s">
        <v>259</v>
      </c>
      <c r="D284" s="51" t="s">
        <v>131</v>
      </c>
      <c r="E284" s="53">
        <v>12</v>
      </c>
      <c r="F284" s="53">
        <v>8</v>
      </c>
      <c r="G284" s="53">
        <v>10</v>
      </c>
      <c r="H284" s="53">
        <v>17</v>
      </c>
      <c r="I284" s="53">
        <v>10</v>
      </c>
      <c r="J284" s="53">
        <v>7</v>
      </c>
      <c r="K284" s="53">
        <v>64</v>
      </c>
      <c r="L284" s="45">
        <v>81510</v>
      </c>
      <c r="M284" s="45">
        <v>42533</v>
      </c>
      <c r="N284" s="45">
        <v>38977</v>
      </c>
      <c r="O284" s="57">
        <v>28.213387252251191</v>
      </c>
      <c r="P284" s="57">
        <v>18.808924834834126</v>
      </c>
      <c r="Q284" s="57">
        <v>23.511156043542663</v>
      </c>
      <c r="R284" s="57">
        <v>39.968965274022523</v>
      </c>
      <c r="S284" s="57">
        <v>23.511156043542663</v>
      </c>
      <c r="T284" s="57">
        <v>16.45780923047986</v>
      </c>
      <c r="U284" s="57">
        <v>150.47139867867301</v>
      </c>
    </row>
    <row r="285" spans="1:21">
      <c r="A285" s="55" t="s">
        <v>1522</v>
      </c>
      <c r="B285" s="53" t="s">
        <v>219</v>
      </c>
      <c r="C285" s="53" t="s">
        <v>259</v>
      </c>
      <c r="D285" s="51" t="s">
        <v>160</v>
      </c>
      <c r="E285" s="53">
        <v>0</v>
      </c>
      <c r="F285" s="53">
        <v>0</v>
      </c>
      <c r="G285" s="53">
        <v>0</v>
      </c>
      <c r="H285" s="53">
        <v>0</v>
      </c>
      <c r="I285" s="53">
        <v>0</v>
      </c>
      <c r="J285" s="53">
        <v>0</v>
      </c>
      <c r="K285" s="53">
        <v>0</v>
      </c>
      <c r="L285" s="45">
        <v>81510</v>
      </c>
      <c r="M285" s="45">
        <v>42533</v>
      </c>
      <c r="N285" s="45">
        <v>38977</v>
      </c>
      <c r="O285" s="57" t="s">
        <v>297</v>
      </c>
      <c r="P285" s="57" t="s">
        <v>297</v>
      </c>
      <c r="Q285" s="57" t="s">
        <v>297</v>
      </c>
      <c r="R285" s="57" t="s">
        <v>297</v>
      </c>
      <c r="S285" s="57" t="s">
        <v>297</v>
      </c>
      <c r="T285" s="57" t="s">
        <v>297</v>
      </c>
      <c r="U285" s="57" t="s">
        <v>297</v>
      </c>
    </row>
    <row r="286" spans="1:21">
      <c r="A286" s="55" t="s">
        <v>1523</v>
      </c>
      <c r="B286" s="53" t="s">
        <v>219</v>
      </c>
      <c r="C286" s="53" t="s">
        <v>259</v>
      </c>
      <c r="D286" s="51" t="s">
        <v>141</v>
      </c>
      <c r="E286" s="53">
        <v>0</v>
      </c>
      <c r="F286" s="53">
        <v>0</v>
      </c>
      <c r="G286" s="53">
        <v>5</v>
      </c>
      <c r="H286" s="53">
        <v>5</v>
      </c>
      <c r="I286" s="53">
        <v>0</v>
      </c>
      <c r="J286" s="53">
        <v>0</v>
      </c>
      <c r="K286" s="53">
        <v>10</v>
      </c>
      <c r="L286" s="45">
        <v>81510</v>
      </c>
      <c r="M286" s="45">
        <v>42533</v>
      </c>
      <c r="N286" s="45">
        <v>38977</v>
      </c>
      <c r="O286" s="57" t="s">
        <v>297</v>
      </c>
      <c r="P286" s="57" t="s">
        <v>297</v>
      </c>
      <c r="Q286" s="57">
        <v>6.1342166605324504</v>
      </c>
      <c r="R286" s="57">
        <v>6.1342166605324504</v>
      </c>
      <c r="S286" s="57" t="s">
        <v>297</v>
      </c>
      <c r="T286" s="57" t="s">
        <v>297</v>
      </c>
      <c r="U286" s="57">
        <v>12.268433321064901</v>
      </c>
    </row>
    <row r="287" spans="1:21">
      <c r="A287" s="55" t="s">
        <v>1524</v>
      </c>
      <c r="B287" s="53" t="s">
        <v>219</v>
      </c>
      <c r="C287" s="53" t="s">
        <v>260</v>
      </c>
      <c r="D287" s="51" t="s">
        <v>200</v>
      </c>
      <c r="E287" s="53">
        <v>0</v>
      </c>
      <c r="F287" s="53">
        <v>0</v>
      </c>
      <c r="G287" s="53">
        <v>5</v>
      </c>
      <c r="H287" s="53">
        <v>5</v>
      </c>
      <c r="I287" s="53">
        <v>5</v>
      </c>
      <c r="J287" s="53">
        <v>6</v>
      </c>
      <c r="K287" s="53">
        <v>21</v>
      </c>
      <c r="L287" s="45">
        <v>82360</v>
      </c>
      <c r="M287" s="45">
        <v>42788</v>
      </c>
      <c r="N287" s="45">
        <v>39572</v>
      </c>
      <c r="O287" s="57" t="s">
        <v>297</v>
      </c>
      <c r="P287" s="57" t="s">
        <v>297</v>
      </c>
      <c r="Q287" s="57">
        <v>6.0709082078678964</v>
      </c>
      <c r="R287" s="57">
        <v>6.0709082078678964</v>
      </c>
      <c r="S287" s="57">
        <v>6.0709082078678964</v>
      </c>
      <c r="T287" s="57">
        <v>7.2850898494414773</v>
      </c>
      <c r="U287" s="57">
        <v>25.497814473045167</v>
      </c>
    </row>
    <row r="288" spans="1:21">
      <c r="A288" s="55" t="s">
        <v>1525</v>
      </c>
      <c r="B288" s="53" t="s">
        <v>219</v>
      </c>
      <c r="C288" s="53" t="s">
        <v>260</v>
      </c>
      <c r="D288" s="51" t="s">
        <v>53</v>
      </c>
      <c r="E288" s="53">
        <v>53</v>
      </c>
      <c r="F288" s="53">
        <v>55</v>
      </c>
      <c r="G288" s="53">
        <v>180</v>
      </c>
      <c r="H288" s="53">
        <v>237</v>
      </c>
      <c r="I288" s="53">
        <v>121</v>
      </c>
      <c r="J288" s="53">
        <v>81</v>
      </c>
      <c r="K288" s="53">
        <v>727</v>
      </c>
      <c r="L288" s="45">
        <v>82360</v>
      </c>
      <c r="M288" s="45">
        <v>42788</v>
      </c>
      <c r="N288" s="45">
        <v>39572</v>
      </c>
      <c r="O288" s="57">
        <v>123.86650462746566</v>
      </c>
      <c r="P288" s="57">
        <v>128.54071234925681</v>
      </c>
      <c r="Q288" s="57">
        <v>420.67869496120409</v>
      </c>
      <c r="R288" s="57">
        <v>553.893615032252</v>
      </c>
      <c r="S288" s="57">
        <v>282.78956716836495</v>
      </c>
      <c r="T288" s="57">
        <v>189.30541273254184</v>
      </c>
      <c r="U288" s="57">
        <v>1699.0745068710855</v>
      </c>
    </row>
    <row r="289" spans="1:21">
      <c r="A289" s="55" t="s">
        <v>1526</v>
      </c>
      <c r="B289" s="53" t="s">
        <v>219</v>
      </c>
      <c r="C289" s="53" t="s">
        <v>260</v>
      </c>
      <c r="D289" s="51" t="s">
        <v>68</v>
      </c>
      <c r="E289" s="53">
        <v>0</v>
      </c>
      <c r="F289" s="53">
        <v>5</v>
      </c>
      <c r="G289" s="53">
        <v>5</v>
      </c>
      <c r="H289" s="53">
        <v>11</v>
      </c>
      <c r="I289" s="53">
        <v>10</v>
      </c>
      <c r="J289" s="53">
        <v>18</v>
      </c>
      <c r="K289" s="53">
        <v>49</v>
      </c>
      <c r="L289" s="45">
        <v>82360</v>
      </c>
      <c r="M289" s="45">
        <v>42788</v>
      </c>
      <c r="N289" s="45">
        <v>39572</v>
      </c>
      <c r="O289" s="57" t="s">
        <v>297</v>
      </c>
      <c r="P289" s="57">
        <v>11.685519304477891</v>
      </c>
      <c r="Q289" s="57">
        <v>11.685519304477891</v>
      </c>
      <c r="R289" s="57">
        <v>25.70814246985136</v>
      </c>
      <c r="S289" s="57">
        <v>23.371038608955782</v>
      </c>
      <c r="T289" s="57">
        <v>42.067869496120409</v>
      </c>
      <c r="U289" s="57">
        <v>114.51808918388332</v>
      </c>
    </row>
    <row r="290" spans="1:21">
      <c r="A290" s="55" t="s">
        <v>1527</v>
      </c>
      <c r="B290" s="53" t="s">
        <v>219</v>
      </c>
      <c r="C290" s="53" t="s">
        <v>260</v>
      </c>
      <c r="D290" s="51" t="s">
        <v>292</v>
      </c>
      <c r="E290" s="53">
        <v>0</v>
      </c>
      <c r="F290" s="53">
        <v>0</v>
      </c>
      <c r="G290" s="53">
        <v>5</v>
      </c>
      <c r="H290" s="53">
        <v>5</v>
      </c>
      <c r="I290" s="53">
        <v>5</v>
      </c>
      <c r="J290" s="53">
        <v>0</v>
      </c>
      <c r="K290" s="53">
        <v>15</v>
      </c>
      <c r="L290" s="45">
        <v>82360</v>
      </c>
      <c r="M290" s="45">
        <v>42788</v>
      </c>
      <c r="N290" s="45">
        <v>39572</v>
      </c>
      <c r="O290" s="57" t="s">
        <v>297</v>
      </c>
      <c r="P290" s="57" t="s">
        <v>297</v>
      </c>
      <c r="Q290" s="57">
        <v>6.0709082078678964</v>
      </c>
      <c r="R290" s="57">
        <v>6.0709082078678964</v>
      </c>
      <c r="S290" s="57">
        <v>6.0709082078678964</v>
      </c>
      <c r="T290" s="57" t="s">
        <v>297</v>
      </c>
      <c r="U290" s="57">
        <v>18.212724623603691</v>
      </c>
    </row>
    <row r="291" spans="1:21">
      <c r="A291" s="55" t="s">
        <v>1528</v>
      </c>
      <c r="B291" s="53" t="s">
        <v>219</v>
      </c>
      <c r="C291" s="53" t="s">
        <v>260</v>
      </c>
      <c r="D291" s="51" t="s">
        <v>201</v>
      </c>
      <c r="E291" s="53">
        <v>5</v>
      </c>
      <c r="F291" s="53">
        <v>5</v>
      </c>
      <c r="G291" s="53">
        <v>9</v>
      </c>
      <c r="H291" s="53">
        <v>12</v>
      </c>
      <c r="I291" s="53">
        <v>5</v>
      </c>
      <c r="J291" s="53">
        <v>5</v>
      </c>
      <c r="K291" s="53">
        <v>41</v>
      </c>
      <c r="L291" s="45">
        <v>82360</v>
      </c>
      <c r="M291" s="45">
        <v>42788</v>
      </c>
      <c r="N291" s="45">
        <v>39572</v>
      </c>
      <c r="O291" s="57">
        <v>6.0709082078678964</v>
      </c>
      <c r="P291" s="57">
        <v>6.0709082078678964</v>
      </c>
      <c r="Q291" s="57">
        <v>10.927634774162215</v>
      </c>
      <c r="R291" s="57">
        <v>14.570179698882955</v>
      </c>
      <c r="S291" s="57">
        <v>6.0709082078678964</v>
      </c>
      <c r="T291" s="57">
        <v>6.0709082078678964</v>
      </c>
      <c r="U291" s="57">
        <v>49.781447304516753</v>
      </c>
    </row>
    <row r="292" spans="1:21">
      <c r="A292" s="55" t="s">
        <v>1529</v>
      </c>
      <c r="B292" s="53" t="s">
        <v>219</v>
      </c>
      <c r="C292" s="53" t="s">
        <v>260</v>
      </c>
      <c r="D292" s="51" t="s">
        <v>150</v>
      </c>
      <c r="E292" s="53">
        <v>0</v>
      </c>
      <c r="F292" s="53">
        <v>0</v>
      </c>
      <c r="G292" s="53">
        <v>0</v>
      </c>
      <c r="H292" s="53">
        <v>0</v>
      </c>
      <c r="I292" s="53">
        <v>0</v>
      </c>
      <c r="J292" s="53">
        <v>0</v>
      </c>
      <c r="K292" s="53">
        <v>0</v>
      </c>
      <c r="L292" s="45">
        <v>82360</v>
      </c>
      <c r="M292" s="45">
        <v>42788</v>
      </c>
      <c r="N292" s="45">
        <v>39572</v>
      </c>
      <c r="O292" s="57" t="s">
        <v>297</v>
      </c>
      <c r="P292" s="57" t="s">
        <v>297</v>
      </c>
      <c r="Q292" s="57" t="s">
        <v>297</v>
      </c>
      <c r="R292" s="57" t="s">
        <v>297</v>
      </c>
      <c r="S292" s="57" t="s">
        <v>297</v>
      </c>
      <c r="T292" s="57" t="s">
        <v>297</v>
      </c>
      <c r="U292" s="57" t="s">
        <v>297</v>
      </c>
    </row>
    <row r="293" spans="1:21">
      <c r="A293" s="55" t="s">
        <v>1530</v>
      </c>
      <c r="B293" s="53" t="s">
        <v>219</v>
      </c>
      <c r="C293" s="53" t="s">
        <v>260</v>
      </c>
      <c r="D293" s="51" t="s">
        <v>94</v>
      </c>
      <c r="E293" s="53">
        <v>0</v>
      </c>
      <c r="F293" s="53">
        <v>0</v>
      </c>
      <c r="G293" s="53">
        <v>0</v>
      </c>
      <c r="H293" s="53">
        <v>6</v>
      </c>
      <c r="I293" s="53">
        <v>5</v>
      </c>
      <c r="J293" s="53">
        <v>5</v>
      </c>
      <c r="K293" s="53">
        <v>16</v>
      </c>
      <c r="L293" s="45">
        <v>82360</v>
      </c>
      <c r="M293" s="45">
        <v>42788</v>
      </c>
      <c r="N293" s="45">
        <v>39572</v>
      </c>
      <c r="O293" s="57" t="s">
        <v>297</v>
      </c>
      <c r="P293" s="57" t="s">
        <v>297</v>
      </c>
      <c r="Q293" s="57" t="s">
        <v>297</v>
      </c>
      <c r="R293" s="57">
        <v>7.2850898494414773</v>
      </c>
      <c r="S293" s="57">
        <v>6.0709082078678964</v>
      </c>
      <c r="T293" s="57">
        <v>6.0709082078678964</v>
      </c>
      <c r="U293" s="57">
        <v>19.426906265177269</v>
      </c>
    </row>
    <row r="294" spans="1:21">
      <c r="A294" s="55" t="s">
        <v>1531</v>
      </c>
      <c r="B294" s="53" t="s">
        <v>219</v>
      </c>
      <c r="C294" s="53" t="s">
        <v>260</v>
      </c>
      <c r="D294" s="51" t="s">
        <v>153</v>
      </c>
      <c r="E294" s="53">
        <v>0</v>
      </c>
      <c r="F294" s="53">
        <v>0</v>
      </c>
      <c r="G294" s="53">
        <v>0</v>
      </c>
      <c r="H294" s="53">
        <v>0</v>
      </c>
      <c r="I294" s="53">
        <v>0</v>
      </c>
      <c r="J294" s="53">
        <v>0</v>
      </c>
      <c r="K294" s="53">
        <v>0</v>
      </c>
      <c r="L294" s="45">
        <v>82360</v>
      </c>
      <c r="M294" s="45">
        <v>42788</v>
      </c>
      <c r="N294" s="45">
        <v>39572</v>
      </c>
      <c r="O294" s="57" t="s">
        <v>297</v>
      </c>
      <c r="P294" s="57" t="s">
        <v>297</v>
      </c>
      <c r="Q294" s="57" t="s">
        <v>297</v>
      </c>
      <c r="R294" s="57" t="s">
        <v>297</v>
      </c>
      <c r="S294" s="57" t="s">
        <v>297</v>
      </c>
      <c r="T294" s="57" t="s">
        <v>297</v>
      </c>
      <c r="U294" s="57" t="s">
        <v>297</v>
      </c>
    </row>
    <row r="295" spans="1:21">
      <c r="A295" s="55" t="s">
        <v>1532</v>
      </c>
      <c r="B295" s="53" t="s">
        <v>219</v>
      </c>
      <c r="C295" s="53" t="s">
        <v>260</v>
      </c>
      <c r="D295" s="51" t="s">
        <v>154</v>
      </c>
      <c r="E295" s="53">
        <v>21</v>
      </c>
      <c r="F295" s="53">
        <v>13</v>
      </c>
      <c r="G295" s="53">
        <v>16</v>
      </c>
      <c r="H295" s="53">
        <v>12</v>
      </c>
      <c r="I295" s="53">
        <v>7</v>
      </c>
      <c r="J295" s="53">
        <v>5</v>
      </c>
      <c r="K295" s="53">
        <v>74</v>
      </c>
      <c r="L295" s="45">
        <v>82360</v>
      </c>
      <c r="M295" s="45">
        <v>42788</v>
      </c>
      <c r="N295" s="45">
        <v>39572</v>
      </c>
      <c r="O295" s="57">
        <v>25.497814473045167</v>
      </c>
      <c r="P295" s="57">
        <v>15.784361340456533</v>
      </c>
      <c r="Q295" s="57">
        <v>19.426906265177269</v>
      </c>
      <c r="R295" s="57">
        <v>14.570179698882955</v>
      </c>
      <c r="S295" s="57">
        <v>8.4992714910150564</v>
      </c>
      <c r="T295" s="57">
        <v>6.0709082078678964</v>
      </c>
      <c r="U295" s="57">
        <v>89.849441476444881</v>
      </c>
    </row>
    <row r="296" spans="1:21">
      <c r="A296" s="55" t="s">
        <v>1533</v>
      </c>
      <c r="B296" s="53" t="s">
        <v>219</v>
      </c>
      <c r="C296" s="53" t="s">
        <v>260</v>
      </c>
      <c r="D296" s="51" t="s">
        <v>98</v>
      </c>
      <c r="E296" s="53">
        <v>10</v>
      </c>
      <c r="F296" s="53">
        <v>9</v>
      </c>
      <c r="G296" s="53">
        <v>23</v>
      </c>
      <c r="H296" s="53">
        <v>27</v>
      </c>
      <c r="I296" s="53">
        <v>22</v>
      </c>
      <c r="J296" s="53">
        <v>11</v>
      </c>
      <c r="K296" s="53">
        <v>102</v>
      </c>
      <c r="L296" s="45">
        <v>82360</v>
      </c>
      <c r="M296" s="45">
        <v>42788</v>
      </c>
      <c r="N296" s="45">
        <v>39572</v>
      </c>
      <c r="O296" s="57">
        <v>12.141816415735793</v>
      </c>
      <c r="P296" s="57">
        <v>10.927634774162215</v>
      </c>
      <c r="Q296" s="57">
        <v>27.926177756192327</v>
      </c>
      <c r="R296" s="57">
        <v>32.782904322486644</v>
      </c>
      <c r="S296" s="57">
        <v>26.711996114618746</v>
      </c>
      <c r="T296" s="57">
        <v>13.355998057309373</v>
      </c>
      <c r="U296" s="57">
        <v>123.8465274405051</v>
      </c>
    </row>
    <row r="297" spans="1:21">
      <c r="A297" s="55" t="s">
        <v>1534</v>
      </c>
      <c r="B297" s="53" t="s">
        <v>219</v>
      </c>
      <c r="C297" s="53" t="s">
        <v>260</v>
      </c>
      <c r="D297" s="51" t="s">
        <v>301</v>
      </c>
      <c r="E297" s="53">
        <v>0</v>
      </c>
      <c r="F297" s="53">
        <v>0</v>
      </c>
      <c r="G297" s="53">
        <v>5</v>
      </c>
      <c r="H297" s="53">
        <v>5</v>
      </c>
      <c r="I297" s="53">
        <v>0</v>
      </c>
      <c r="J297" s="53">
        <v>0</v>
      </c>
      <c r="K297" s="53">
        <v>10</v>
      </c>
      <c r="L297" s="45">
        <v>82360</v>
      </c>
      <c r="M297" s="45">
        <v>42788</v>
      </c>
      <c r="N297" s="45">
        <v>39572</v>
      </c>
      <c r="O297" s="57" t="s">
        <v>297</v>
      </c>
      <c r="P297" s="57" t="s">
        <v>297</v>
      </c>
      <c r="Q297" s="57">
        <v>6.0709082078678964</v>
      </c>
      <c r="R297" s="57">
        <v>6.0709082078678964</v>
      </c>
      <c r="S297" s="57" t="s">
        <v>297</v>
      </c>
      <c r="T297" s="57" t="s">
        <v>297</v>
      </c>
      <c r="U297" s="57">
        <v>12.141816415735793</v>
      </c>
    </row>
    <row r="298" spans="1:21">
      <c r="A298" s="55" t="s">
        <v>1535</v>
      </c>
      <c r="B298" s="53" t="s">
        <v>219</v>
      </c>
      <c r="C298" s="53" t="s">
        <v>260</v>
      </c>
      <c r="D298" s="51" t="s">
        <v>303</v>
      </c>
      <c r="E298" s="53">
        <v>8</v>
      </c>
      <c r="F298" s="53">
        <v>7</v>
      </c>
      <c r="G298" s="53">
        <v>8</v>
      </c>
      <c r="H298" s="53">
        <v>11</v>
      </c>
      <c r="I298" s="53">
        <v>10</v>
      </c>
      <c r="J298" s="53">
        <v>7</v>
      </c>
      <c r="K298" s="53">
        <v>51</v>
      </c>
      <c r="L298" s="45">
        <v>82360</v>
      </c>
      <c r="M298" s="45">
        <v>42788</v>
      </c>
      <c r="N298" s="45">
        <v>39572</v>
      </c>
      <c r="O298" s="57">
        <v>9.7134531325886346</v>
      </c>
      <c r="P298" s="57">
        <v>8.4992714910150564</v>
      </c>
      <c r="Q298" s="57">
        <v>9.7134531325886346</v>
      </c>
      <c r="R298" s="57">
        <v>13.355998057309373</v>
      </c>
      <c r="S298" s="57">
        <v>12.141816415735793</v>
      </c>
      <c r="T298" s="57">
        <v>8.4992714910150564</v>
      </c>
      <c r="U298" s="57">
        <v>61.92326372025255</v>
      </c>
    </row>
    <row r="299" spans="1:21">
      <c r="A299" s="55" t="s">
        <v>1536</v>
      </c>
      <c r="B299" s="53" t="s">
        <v>219</v>
      </c>
      <c r="C299" s="53" t="s">
        <v>260</v>
      </c>
      <c r="D299" s="51" t="s">
        <v>127</v>
      </c>
      <c r="E299" s="53">
        <v>0</v>
      </c>
      <c r="F299" s="53">
        <v>0</v>
      </c>
      <c r="G299" s="53">
        <v>0</v>
      </c>
      <c r="H299" s="53">
        <v>0</v>
      </c>
      <c r="I299" s="53">
        <v>0</v>
      </c>
      <c r="J299" s="53">
        <v>0</v>
      </c>
      <c r="K299" s="53">
        <v>0</v>
      </c>
      <c r="L299" s="45">
        <v>82360</v>
      </c>
      <c r="M299" s="45">
        <v>42788</v>
      </c>
      <c r="N299" s="45">
        <v>39572</v>
      </c>
      <c r="O299" s="57" t="s">
        <v>297</v>
      </c>
      <c r="P299" s="57" t="s">
        <v>297</v>
      </c>
      <c r="Q299" s="57" t="s">
        <v>297</v>
      </c>
      <c r="R299" s="57" t="s">
        <v>297</v>
      </c>
      <c r="S299" s="57" t="s">
        <v>297</v>
      </c>
      <c r="T299" s="57" t="s">
        <v>297</v>
      </c>
      <c r="U299" s="57" t="s">
        <v>297</v>
      </c>
    </row>
    <row r="300" spans="1:21">
      <c r="A300" s="55" t="s">
        <v>1537</v>
      </c>
      <c r="B300" s="53" t="s">
        <v>219</v>
      </c>
      <c r="C300" s="53" t="s">
        <v>260</v>
      </c>
      <c r="D300" s="51" t="s">
        <v>131</v>
      </c>
      <c r="E300" s="53">
        <v>13</v>
      </c>
      <c r="F300" s="53">
        <v>5</v>
      </c>
      <c r="G300" s="53">
        <v>15</v>
      </c>
      <c r="H300" s="53">
        <v>13</v>
      </c>
      <c r="I300" s="53">
        <v>12</v>
      </c>
      <c r="J300" s="53">
        <v>13</v>
      </c>
      <c r="K300" s="53">
        <v>71</v>
      </c>
      <c r="L300" s="45">
        <v>82360</v>
      </c>
      <c r="M300" s="45">
        <v>42788</v>
      </c>
      <c r="N300" s="45">
        <v>39572</v>
      </c>
      <c r="O300" s="57">
        <v>30.382350191642519</v>
      </c>
      <c r="P300" s="57">
        <v>11.685519304477891</v>
      </c>
      <c r="Q300" s="57">
        <v>35.056557913433672</v>
      </c>
      <c r="R300" s="57">
        <v>30.382350191642519</v>
      </c>
      <c r="S300" s="57">
        <v>28.045246330746938</v>
      </c>
      <c r="T300" s="57">
        <v>30.382350191642519</v>
      </c>
      <c r="U300" s="57">
        <v>165.93437412358605</v>
      </c>
    </row>
    <row r="301" spans="1:21">
      <c r="A301" s="55" t="s">
        <v>1538</v>
      </c>
      <c r="B301" s="53" t="s">
        <v>219</v>
      </c>
      <c r="C301" s="53" t="s">
        <v>260</v>
      </c>
      <c r="D301" s="51" t="s">
        <v>160</v>
      </c>
      <c r="E301" s="53">
        <v>0</v>
      </c>
      <c r="F301" s="53">
        <v>0</v>
      </c>
      <c r="G301" s="53">
        <v>0</v>
      </c>
      <c r="H301" s="53">
        <v>0</v>
      </c>
      <c r="I301" s="53">
        <v>0</v>
      </c>
      <c r="J301" s="53">
        <v>0</v>
      </c>
      <c r="K301" s="53">
        <v>0</v>
      </c>
      <c r="L301" s="45">
        <v>82360</v>
      </c>
      <c r="M301" s="45">
        <v>42788</v>
      </c>
      <c r="N301" s="45">
        <v>39572</v>
      </c>
      <c r="O301" s="57" t="s">
        <v>297</v>
      </c>
      <c r="P301" s="57" t="s">
        <v>297</v>
      </c>
      <c r="Q301" s="57" t="s">
        <v>297</v>
      </c>
      <c r="R301" s="57" t="s">
        <v>297</v>
      </c>
      <c r="S301" s="57" t="s">
        <v>297</v>
      </c>
      <c r="T301" s="57" t="s">
        <v>297</v>
      </c>
      <c r="U301" s="57" t="s">
        <v>297</v>
      </c>
    </row>
    <row r="302" spans="1:21">
      <c r="A302" s="55" t="s">
        <v>1539</v>
      </c>
      <c r="B302" s="53" t="s">
        <v>219</v>
      </c>
      <c r="C302" s="53" t="s">
        <v>260</v>
      </c>
      <c r="D302" s="51" t="s">
        <v>141</v>
      </c>
      <c r="E302" s="53">
        <v>5</v>
      </c>
      <c r="F302" s="53">
        <v>0</v>
      </c>
      <c r="G302" s="53">
        <v>6</v>
      </c>
      <c r="H302" s="53">
        <v>5</v>
      </c>
      <c r="I302" s="53">
        <v>0</v>
      </c>
      <c r="J302" s="53">
        <v>0</v>
      </c>
      <c r="K302" s="53">
        <v>16</v>
      </c>
      <c r="L302" s="45">
        <v>82360</v>
      </c>
      <c r="M302" s="45">
        <v>42788</v>
      </c>
      <c r="N302" s="45">
        <v>39572</v>
      </c>
      <c r="O302" s="57">
        <v>6.0709082078678964</v>
      </c>
      <c r="P302" s="57" t="s">
        <v>297</v>
      </c>
      <c r="Q302" s="57">
        <v>7.2850898494414773</v>
      </c>
      <c r="R302" s="57">
        <v>6.0709082078678964</v>
      </c>
      <c r="S302" s="57" t="s">
        <v>297</v>
      </c>
      <c r="T302" s="57" t="s">
        <v>297</v>
      </c>
      <c r="U302" s="57">
        <v>19.426906265177269</v>
      </c>
    </row>
    <row r="303" spans="1:21">
      <c r="A303" s="55" t="s">
        <v>1540</v>
      </c>
      <c r="B303" s="53" t="s">
        <v>219</v>
      </c>
      <c r="C303" s="53" t="s">
        <v>261</v>
      </c>
      <c r="D303" s="51" t="s">
        <v>200</v>
      </c>
      <c r="E303" s="53">
        <v>5</v>
      </c>
      <c r="F303" s="53">
        <v>0</v>
      </c>
      <c r="G303" s="53">
        <v>5</v>
      </c>
      <c r="H303" s="53">
        <v>5</v>
      </c>
      <c r="I303" s="53">
        <v>0</v>
      </c>
      <c r="J303" s="53">
        <v>5</v>
      </c>
      <c r="K303" s="53">
        <v>20</v>
      </c>
      <c r="L303" s="45">
        <v>93690</v>
      </c>
      <c r="M303" s="45">
        <v>47284</v>
      </c>
      <c r="N303" s="45">
        <v>46406</v>
      </c>
      <c r="O303" s="57">
        <v>5.3367488525989968</v>
      </c>
      <c r="P303" s="57" t="s">
        <v>297</v>
      </c>
      <c r="Q303" s="57">
        <v>5.3367488525989968</v>
      </c>
      <c r="R303" s="57">
        <v>5.3367488525989968</v>
      </c>
      <c r="S303" s="57" t="s">
        <v>297</v>
      </c>
      <c r="T303" s="57">
        <v>5.3367488525989968</v>
      </c>
      <c r="U303" s="57">
        <v>21.346995410395987</v>
      </c>
    </row>
    <row r="304" spans="1:21">
      <c r="A304" s="55" t="s">
        <v>1541</v>
      </c>
      <c r="B304" s="53" t="s">
        <v>219</v>
      </c>
      <c r="C304" s="53" t="s">
        <v>261</v>
      </c>
      <c r="D304" s="51" t="s">
        <v>53</v>
      </c>
      <c r="E304" s="53">
        <v>60</v>
      </c>
      <c r="F304" s="53">
        <v>46</v>
      </c>
      <c r="G304" s="53">
        <v>163</v>
      </c>
      <c r="H304" s="53">
        <v>197</v>
      </c>
      <c r="I304" s="53">
        <v>133</v>
      </c>
      <c r="J304" s="53">
        <v>62</v>
      </c>
      <c r="K304" s="53">
        <v>661</v>
      </c>
      <c r="L304" s="45">
        <v>93690</v>
      </c>
      <c r="M304" s="45">
        <v>47284</v>
      </c>
      <c r="N304" s="45">
        <v>46406</v>
      </c>
      <c r="O304" s="57">
        <v>126.89281786650876</v>
      </c>
      <c r="P304" s="57">
        <v>97.284493697656714</v>
      </c>
      <c r="Q304" s="57">
        <v>344.72548853734878</v>
      </c>
      <c r="R304" s="57">
        <v>416.63141866170378</v>
      </c>
      <c r="S304" s="57">
        <v>281.27907960409442</v>
      </c>
      <c r="T304" s="57">
        <v>131.12257846205907</v>
      </c>
      <c r="U304" s="57">
        <v>1397.9358768293714</v>
      </c>
    </row>
    <row r="305" spans="1:21">
      <c r="A305" s="55" t="s">
        <v>1542</v>
      </c>
      <c r="B305" s="53" t="s">
        <v>219</v>
      </c>
      <c r="C305" s="53" t="s">
        <v>261</v>
      </c>
      <c r="D305" s="51" t="s">
        <v>68</v>
      </c>
      <c r="E305" s="53">
        <v>5</v>
      </c>
      <c r="F305" s="53">
        <v>5</v>
      </c>
      <c r="G305" s="53">
        <v>7</v>
      </c>
      <c r="H305" s="53">
        <v>13</v>
      </c>
      <c r="I305" s="53">
        <v>14</v>
      </c>
      <c r="J305" s="53">
        <v>16</v>
      </c>
      <c r="K305" s="53">
        <v>60</v>
      </c>
      <c r="L305" s="45">
        <v>93690</v>
      </c>
      <c r="M305" s="45">
        <v>47284</v>
      </c>
      <c r="N305" s="45">
        <v>46406</v>
      </c>
      <c r="O305" s="57">
        <v>10.574401488875729</v>
      </c>
      <c r="P305" s="57">
        <v>10.574401488875729</v>
      </c>
      <c r="Q305" s="57">
        <v>14.804162084426022</v>
      </c>
      <c r="R305" s="57">
        <v>27.493443871076895</v>
      </c>
      <c r="S305" s="57">
        <v>29.608324168852043</v>
      </c>
      <c r="T305" s="57">
        <v>33.838084764402332</v>
      </c>
      <c r="U305" s="57">
        <v>126.89281786650876</v>
      </c>
    </row>
    <row r="306" spans="1:21">
      <c r="A306" s="55" t="s">
        <v>1543</v>
      </c>
      <c r="B306" s="53" t="s">
        <v>219</v>
      </c>
      <c r="C306" s="53" t="s">
        <v>261</v>
      </c>
      <c r="D306" s="51" t="s">
        <v>292</v>
      </c>
      <c r="E306" s="53">
        <v>0</v>
      </c>
      <c r="F306" s="53">
        <v>0</v>
      </c>
      <c r="G306" s="53">
        <v>8</v>
      </c>
      <c r="H306" s="53">
        <v>5</v>
      </c>
      <c r="I306" s="53">
        <v>5</v>
      </c>
      <c r="J306" s="53">
        <v>5</v>
      </c>
      <c r="K306" s="53">
        <v>23</v>
      </c>
      <c r="L306" s="45">
        <v>93690</v>
      </c>
      <c r="M306" s="45">
        <v>47284</v>
      </c>
      <c r="N306" s="45">
        <v>46406</v>
      </c>
      <c r="O306" s="57" t="s">
        <v>297</v>
      </c>
      <c r="P306" s="57" t="s">
        <v>297</v>
      </c>
      <c r="Q306" s="57">
        <v>8.5387981641583952</v>
      </c>
      <c r="R306" s="57">
        <v>5.3367488525989968</v>
      </c>
      <c r="S306" s="57">
        <v>5.3367488525989968</v>
      </c>
      <c r="T306" s="57">
        <v>5.3367488525989968</v>
      </c>
      <c r="U306" s="57">
        <v>24.549044721955383</v>
      </c>
    </row>
    <row r="307" spans="1:21">
      <c r="A307" s="55" t="s">
        <v>1544</v>
      </c>
      <c r="B307" s="53" t="s">
        <v>219</v>
      </c>
      <c r="C307" s="53" t="s">
        <v>261</v>
      </c>
      <c r="D307" s="51" t="s">
        <v>201</v>
      </c>
      <c r="E307" s="53">
        <v>5</v>
      </c>
      <c r="F307" s="53">
        <v>5</v>
      </c>
      <c r="G307" s="53">
        <v>13</v>
      </c>
      <c r="H307" s="53">
        <v>5</v>
      </c>
      <c r="I307" s="53">
        <v>7</v>
      </c>
      <c r="J307" s="53">
        <v>5</v>
      </c>
      <c r="K307" s="53">
        <v>40</v>
      </c>
      <c r="L307" s="45">
        <v>93690</v>
      </c>
      <c r="M307" s="45">
        <v>47284</v>
      </c>
      <c r="N307" s="45">
        <v>46406</v>
      </c>
      <c r="O307" s="57">
        <v>5.3367488525989968</v>
      </c>
      <c r="P307" s="57">
        <v>5.3367488525989968</v>
      </c>
      <c r="Q307" s="57">
        <v>13.875547016757391</v>
      </c>
      <c r="R307" s="57">
        <v>5.3367488525989968</v>
      </c>
      <c r="S307" s="57">
        <v>7.4714483936385951</v>
      </c>
      <c r="T307" s="57">
        <v>5.3367488525989968</v>
      </c>
      <c r="U307" s="57">
        <v>42.693990820791974</v>
      </c>
    </row>
    <row r="308" spans="1:21">
      <c r="A308" s="55" t="s">
        <v>1545</v>
      </c>
      <c r="B308" s="53" t="s">
        <v>219</v>
      </c>
      <c r="C308" s="53" t="s">
        <v>261</v>
      </c>
      <c r="D308" s="51" t="s">
        <v>150</v>
      </c>
      <c r="E308" s="53">
        <v>0</v>
      </c>
      <c r="F308" s="53">
        <v>0</v>
      </c>
      <c r="G308" s="53">
        <v>0</v>
      </c>
      <c r="H308" s="53">
        <v>0</v>
      </c>
      <c r="I308" s="53">
        <v>0</v>
      </c>
      <c r="J308" s="53">
        <v>0</v>
      </c>
      <c r="K308" s="53">
        <v>0</v>
      </c>
      <c r="L308" s="45">
        <v>93690</v>
      </c>
      <c r="M308" s="45">
        <v>47284</v>
      </c>
      <c r="N308" s="45">
        <v>46406</v>
      </c>
      <c r="O308" s="57" t="s">
        <v>297</v>
      </c>
      <c r="P308" s="57" t="s">
        <v>297</v>
      </c>
      <c r="Q308" s="57" t="s">
        <v>297</v>
      </c>
      <c r="R308" s="57" t="s">
        <v>297</v>
      </c>
      <c r="S308" s="57" t="s">
        <v>297</v>
      </c>
      <c r="T308" s="57" t="s">
        <v>297</v>
      </c>
      <c r="U308" s="57" t="s">
        <v>297</v>
      </c>
    </row>
    <row r="309" spans="1:21">
      <c r="A309" s="55" t="s">
        <v>1546</v>
      </c>
      <c r="B309" s="53" t="s">
        <v>219</v>
      </c>
      <c r="C309" s="53" t="s">
        <v>261</v>
      </c>
      <c r="D309" s="51" t="s">
        <v>94</v>
      </c>
      <c r="E309" s="53">
        <v>0</v>
      </c>
      <c r="F309" s="53">
        <v>0</v>
      </c>
      <c r="G309" s="53">
        <v>5</v>
      </c>
      <c r="H309" s="53">
        <v>5</v>
      </c>
      <c r="I309" s="53">
        <v>6</v>
      </c>
      <c r="J309" s="53">
        <v>0</v>
      </c>
      <c r="K309" s="53">
        <v>16</v>
      </c>
      <c r="L309" s="45">
        <v>93690</v>
      </c>
      <c r="M309" s="45">
        <v>47284</v>
      </c>
      <c r="N309" s="45">
        <v>46406</v>
      </c>
      <c r="O309" s="57" t="s">
        <v>297</v>
      </c>
      <c r="P309" s="57" t="s">
        <v>297</v>
      </c>
      <c r="Q309" s="57">
        <v>5.3367488525989968</v>
      </c>
      <c r="R309" s="57">
        <v>5.3367488525989968</v>
      </c>
      <c r="S309" s="57">
        <v>6.404098623118796</v>
      </c>
      <c r="T309" s="57" t="s">
        <v>297</v>
      </c>
      <c r="U309" s="57">
        <v>17.07759632831679</v>
      </c>
    </row>
    <row r="310" spans="1:21">
      <c r="A310" s="55" t="s">
        <v>1547</v>
      </c>
      <c r="B310" s="53" t="s">
        <v>219</v>
      </c>
      <c r="C310" s="53" t="s">
        <v>261</v>
      </c>
      <c r="D310" s="51" t="s">
        <v>153</v>
      </c>
      <c r="E310" s="53">
        <v>0</v>
      </c>
      <c r="F310" s="53">
        <v>0</v>
      </c>
      <c r="G310" s="53">
        <v>0</v>
      </c>
      <c r="H310" s="53">
        <v>0</v>
      </c>
      <c r="I310" s="53">
        <v>0</v>
      </c>
      <c r="J310" s="53">
        <v>0</v>
      </c>
      <c r="K310" s="53">
        <v>0</v>
      </c>
      <c r="L310" s="45">
        <v>93690</v>
      </c>
      <c r="M310" s="45">
        <v>47284</v>
      </c>
      <c r="N310" s="45">
        <v>46406</v>
      </c>
      <c r="O310" s="57" t="s">
        <v>297</v>
      </c>
      <c r="P310" s="57" t="s">
        <v>297</v>
      </c>
      <c r="Q310" s="57" t="s">
        <v>297</v>
      </c>
      <c r="R310" s="57" t="s">
        <v>297</v>
      </c>
      <c r="S310" s="57" t="s">
        <v>297</v>
      </c>
      <c r="T310" s="57" t="s">
        <v>297</v>
      </c>
      <c r="U310" s="57" t="s">
        <v>297</v>
      </c>
    </row>
    <row r="311" spans="1:21">
      <c r="A311" s="55" t="s">
        <v>1548</v>
      </c>
      <c r="B311" s="53" t="s">
        <v>219</v>
      </c>
      <c r="C311" s="53" t="s">
        <v>261</v>
      </c>
      <c r="D311" s="51" t="s">
        <v>154</v>
      </c>
      <c r="E311" s="53">
        <v>18</v>
      </c>
      <c r="F311" s="53">
        <v>7</v>
      </c>
      <c r="G311" s="53">
        <v>5</v>
      </c>
      <c r="H311" s="53">
        <v>5</v>
      </c>
      <c r="I311" s="53">
        <v>5</v>
      </c>
      <c r="J311" s="53">
        <v>0</v>
      </c>
      <c r="K311" s="53">
        <v>40</v>
      </c>
      <c r="L311" s="45">
        <v>93690</v>
      </c>
      <c r="M311" s="45">
        <v>47284</v>
      </c>
      <c r="N311" s="45">
        <v>46406</v>
      </c>
      <c r="O311" s="57">
        <v>19.212295869356389</v>
      </c>
      <c r="P311" s="57">
        <v>7.4714483936385951</v>
      </c>
      <c r="Q311" s="57">
        <v>5.3367488525989968</v>
      </c>
      <c r="R311" s="57">
        <v>5.3367488525989968</v>
      </c>
      <c r="S311" s="57">
        <v>5.3367488525989968</v>
      </c>
      <c r="T311" s="57" t="s">
        <v>297</v>
      </c>
      <c r="U311" s="57">
        <v>42.693990820791974</v>
      </c>
    </row>
    <row r="312" spans="1:21">
      <c r="A312" s="55" t="s">
        <v>1549</v>
      </c>
      <c r="B312" s="53" t="s">
        <v>219</v>
      </c>
      <c r="C312" s="53" t="s">
        <v>261</v>
      </c>
      <c r="D312" s="51" t="s">
        <v>98</v>
      </c>
      <c r="E312" s="53">
        <v>12</v>
      </c>
      <c r="F312" s="53">
        <v>8</v>
      </c>
      <c r="G312" s="53">
        <v>25</v>
      </c>
      <c r="H312" s="53">
        <v>16</v>
      </c>
      <c r="I312" s="53">
        <v>12</v>
      </c>
      <c r="J312" s="53">
        <v>14</v>
      </c>
      <c r="K312" s="53">
        <v>87</v>
      </c>
      <c r="L312" s="45">
        <v>93690</v>
      </c>
      <c r="M312" s="45">
        <v>47284</v>
      </c>
      <c r="N312" s="45">
        <v>46406</v>
      </c>
      <c r="O312" s="57">
        <v>12.808197246237592</v>
      </c>
      <c r="P312" s="57">
        <v>8.5387981641583952</v>
      </c>
      <c r="Q312" s="57">
        <v>26.683744262994985</v>
      </c>
      <c r="R312" s="57">
        <v>17.07759632831679</v>
      </c>
      <c r="S312" s="57">
        <v>12.808197246237592</v>
      </c>
      <c r="T312" s="57">
        <v>14.94289678727719</v>
      </c>
      <c r="U312" s="57">
        <v>92.859430035222545</v>
      </c>
    </row>
    <row r="313" spans="1:21">
      <c r="A313" s="55" t="s">
        <v>1550</v>
      </c>
      <c r="B313" s="53" t="s">
        <v>219</v>
      </c>
      <c r="C313" s="53" t="s">
        <v>261</v>
      </c>
      <c r="D313" s="51" t="s">
        <v>301</v>
      </c>
      <c r="E313" s="53">
        <v>5</v>
      </c>
      <c r="F313" s="53">
        <v>0</v>
      </c>
      <c r="G313" s="53">
        <v>5</v>
      </c>
      <c r="H313" s="53">
        <v>0</v>
      </c>
      <c r="I313" s="53">
        <v>0</v>
      </c>
      <c r="J313" s="53">
        <v>0</v>
      </c>
      <c r="K313" s="53">
        <v>10</v>
      </c>
      <c r="L313" s="45">
        <v>93690</v>
      </c>
      <c r="M313" s="45">
        <v>47284</v>
      </c>
      <c r="N313" s="45">
        <v>46406</v>
      </c>
      <c r="O313" s="57">
        <v>5.3367488525989968</v>
      </c>
      <c r="P313" s="57" t="s">
        <v>297</v>
      </c>
      <c r="Q313" s="57">
        <v>5.3367488525989968</v>
      </c>
      <c r="R313" s="57" t="s">
        <v>297</v>
      </c>
      <c r="S313" s="57" t="s">
        <v>297</v>
      </c>
      <c r="T313" s="57" t="s">
        <v>297</v>
      </c>
      <c r="U313" s="57">
        <v>10.673497705197994</v>
      </c>
    </row>
    <row r="314" spans="1:21">
      <c r="A314" s="55" t="s">
        <v>1551</v>
      </c>
      <c r="B314" s="53" t="s">
        <v>219</v>
      </c>
      <c r="C314" s="53" t="s">
        <v>261</v>
      </c>
      <c r="D314" s="51" t="s">
        <v>303</v>
      </c>
      <c r="E314" s="53">
        <v>7</v>
      </c>
      <c r="F314" s="53">
        <v>5</v>
      </c>
      <c r="G314" s="53">
        <v>16</v>
      </c>
      <c r="H314" s="53">
        <v>19</v>
      </c>
      <c r="I314" s="53">
        <v>5</v>
      </c>
      <c r="J314" s="53">
        <v>5</v>
      </c>
      <c r="K314" s="53">
        <v>57</v>
      </c>
      <c r="L314" s="45">
        <v>93690</v>
      </c>
      <c r="M314" s="45">
        <v>47284</v>
      </c>
      <c r="N314" s="45">
        <v>46406</v>
      </c>
      <c r="O314" s="57">
        <v>7.4714483936385951</v>
      </c>
      <c r="P314" s="57">
        <v>5.3367488525989968</v>
      </c>
      <c r="Q314" s="57">
        <v>17.07759632831679</v>
      </c>
      <c r="R314" s="57">
        <v>20.279645639876186</v>
      </c>
      <c r="S314" s="57">
        <v>5.3367488525989968</v>
      </c>
      <c r="T314" s="57">
        <v>5.3367488525989968</v>
      </c>
      <c r="U314" s="57">
        <v>60.838936919628559</v>
      </c>
    </row>
    <row r="315" spans="1:21">
      <c r="A315" s="55" t="s">
        <v>1552</v>
      </c>
      <c r="B315" s="53" t="s">
        <v>219</v>
      </c>
      <c r="C315" s="53" t="s">
        <v>261</v>
      </c>
      <c r="D315" s="51" t="s">
        <v>127</v>
      </c>
      <c r="E315" s="53">
        <v>6</v>
      </c>
      <c r="F315" s="53">
        <v>0</v>
      </c>
      <c r="G315" s="53">
        <v>5</v>
      </c>
      <c r="H315" s="53">
        <v>0</v>
      </c>
      <c r="I315" s="53">
        <v>0</v>
      </c>
      <c r="J315" s="53">
        <v>0</v>
      </c>
      <c r="K315" s="53">
        <v>11</v>
      </c>
      <c r="L315" s="45">
        <v>93690</v>
      </c>
      <c r="M315" s="45">
        <v>47284</v>
      </c>
      <c r="N315" s="45">
        <v>46406</v>
      </c>
      <c r="O315" s="57">
        <v>6.404098623118796</v>
      </c>
      <c r="P315" s="57" t="s">
        <v>297</v>
      </c>
      <c r="Q315" s="57">
        <v>5.3367488525989968</v>
      </c>
      <c r="R315" s="57" t="s">
        <v>297</v>
      </c>
      <c r="S315" s="57" t="s">
        <v>297</v>
      </c>
      <c r="T315" s="57" t="s">
        <v>297</v>
      </c>
      <c r="U315" s="57">
        <v>11.740847475717793</v>
      </c>
    </row>
    <row r="316" spans="1:21">
      <c r="A316" s="55" t="s">
        <v>1553</v>
      </c>
      <c r="B316" s="53" t="s">
        <v>219</v>
      </c>
      <c r="C316" s="53" t="s">
        <v>261</v>
      </c>
      <c r="D316" s="51" t="s">
        <v>131</v>
      </c>
      <c r="E316" s="53">
        <v>10</v>
      </c>
      <c r="F316" s="53">
        <v>6</v>
      </c>
      <c r="G316" s="53">
        <v>13</v>
      </c>
      <c r="H316" s="53">
        <v>14</v>
      </c>
      <c r="I316" s="53">
        <v>11</v>
      </c>
      <c r="J316" s="53">
        <v>7</v>
      </c>
      <c r="K316" s="53">
        <v>61</v>
      </c>
      <c r="L316" s="45">
        <v>93690</v>
      </c>
      <c r="M316" s="45">
        <v>47284</v>
      </c>
      <c r="N316" s="45">
        <v>46406</v>
      </c>
      <c r="O316" s="57">
        <v>21.148802977751458</v>
      </c>
      <c r="P316" s="57">
        <v>12.689281786650875</v>
      </c>
      <c r="Q316" s="57">
        <v>27.493443871076895</v>
      </c>
      <c r="R316" s="57">
        <v>29.608324168852043</v>
      </c>
      <c r="S316" s="57">
        <v>23.263683275526603</v>
      </c>
      <c r="T316" s="57">
        <v>14.804162084426022</v>
      </c>
      <c r="U316" s="57">
        <v>129.00769816428391</v>
      </c>
    </row>
    <row r="317" spans="1:21">
      <c r="A317" s="55" t="s">
        <v>1554</v>
      </c>
      <c r="B317" s="53" t="s">
        <v>219</v>
      </c>
      <c r="C317" s="53" t="s">
        <v>261</v>
      </c>
      <c r="D317" s="51" t="s">
        <v>160</v>
      </c>
      <c r="E317" s="53">
        <v>5</v>
      </c>
      <c r="F317" s="53">
        <v>0</v>
      </c>
      <c r="G317" s="53">
        <v>0</v>
      </c>
      <c r="H317" s="53">
        <v>0</v>
      </c>
      <c r="I317" s="53">
        <v>0</v>
      </c>
      <c r="J317" s="53">
        <v>0</v>
      </c>
      <c r="K317" s="53">
        <v>5</v>
      </c>
      <c r="L317" s="45">
        <v>93690</v>
      </c>
      <c r="M317" s="45">
        <v>47284</v>
      </c>
      <c r="N317" s="45">
        <v>46406</v>
      </c>
      <c r="O317" s="57">
        <v>5.3367488525989968</v>
      </c>
      <c r="P317" s="57" t="s">
        <v>297</v>
      </c>
      <c r="Q317" s="57" t="s">
        <v>297</v>
      </c>
      <c r="R317" s="57" t="s">
        <v>297</v>
      </c>
      <c r="S317" s="57" t="s">
        <v>297</v>
      </c>
      <c r="T317" s="57" t="s">
        <v>297</v>
      </c>
      <c r="U317" s="57">
        <v>5.3367488525989968</v>
      </c>
    </row>
    <row r="318" spans="1:21">
      <c r="A318" s="55" t="s">
        <v>1555</v>
      </c>
      <c r="B318" s="53" t="s">
        <v>219</v>
      </c>
      <c r="C318" s="53" t="s">
        <v>261</v>
      </c>
      <c r="D318" s="51" t="s">
        <v>141</v>
      </c>
      <c r="E318" s="53">
        <v>5</v>
      </c>
      <c r="F318" s="53">
        <v>0</v>
      </c>
      <c r="G318" s="53">
        <v>5</v>
      </c>
      <c r="H318" s="53">
        <v>0</v>
      </c>
      <c r="I318" s="53">
        <v>5</v>
      </c>
      <c r="J318" s="53">
        <v>0</v>
      </c>
      <c r="K318" s="53">
        <v>15</v>
      </c>
      <c r="L318" s="45">
        <v>93690</v>
      </c>
      <c r="M318" s="45">
        <v>47284</v>
      </c>
      <c r="N318" s="45">
        <v>46406</v>
      </c>
      <c r="O318" s="57">
        <v>5.3367488525989968</v>
      </c>
      <c r="P318" s="57" t="s">
        <v>297</v>
      </c>
      <c r="Q318" s="57">
        <v>5.3367488525989968</v>
      </c>
      <c r="R318" s="57" t="s">
        <v>297</v>
      </c>
      <c r="S318" s="57">
        <v>5.3367488525989968</v>
      </c>
      <c r="T318" s="57" t="s">
        <v>297</v>
      </c>
      <c r="U318" s="57">
        <v>16.010246557796989</v>
      </c>
    </row>
    <row r="319" spans="1:21">
      <c r="A319" s="55" t="s">
        <v>1556</v>
      </c>
      <c r="B319" s="53" t="s">
        <v>219</v>
      </c>
      <c r="C319" s="53" t="s">
        <v>262</v>
      </c>
      <c r="D319" s="51" t="s">
        <v>200</v>
      </c>
      <c r="E319" s="53">
        <v>5</v>
      </c>
      <c r="F319" s="53">
        <v>5</v>
      </c>
      <c r="G319" s="53">
        <v>8</v>
      </c>
      <c r="H319" s="53">
        <v>12</v>
      </c>
      <c r="I319" s="53">
        <v>15</v>
      </c>
      <c r="J319" s="53">
        <v>8</v>
      </c>
      <c r="K319" s="53">
        <v>53</v>
      </c>
      <c r="L319" s="45">
        <v>137790</v>
      </c>
      <c r="M319" s="45">
        <v>72315</v>
      </c>
      <c r="N319" s="45">
        <v>65475</v>
      </c>
      <c r="O319" s="57">
        <v>3.628710356339357</v>
      </c>
      <c r="P319" s="57">
        <v>3.628710356339357</v>
      </c>
      <c r="Q319" s="57">
        <v>5.805936570142971</v>
      </c>
      <c r="R319" s="57">
        <v>8.7089048552144561</v>
      </c>
      <c r="S319" s="57">
        <v>10.88613106901807</v>
      </c>
      <c r="T319" s="57">
        <v>5.805936570142971</v>
      </c>
      <c r="U319" s="57">
        <v>38.464329777197186</v>
      </c>
    </row>
    <row r="320" spans="1:21">
      <c r="A320" s="55" t="s">
        <v>1557</v>
      </c>
      <c r="B320" s="53" t="s">
        <v>219</v>
      </c>
      <c r="C320" s="53" t="s">
        <v>262</v>
      </c>
      <c r="D320" s="51" t="s">
        <v>53</v>
      </c>
      <c r="E320" s="53">
        <v>131</v>
      </c>
      <c r="F320" s="53">
        <v>112</v>
      </c>
      <c r="G320" s="53">
        <v>231</v>
      </c>
      <c r="H320" s="53">
        <v>313</v>
      </c>
      <c r="I320" s="53">
        <v>224</v>
      </c>
      <c r="J320" s="53">
        <v>160</v>
      </c>
      <c r="K320" s="53">
        <v>1171</v>
      </c>
      <c r="L320" s="45">
        <v>137790</v>
      </c>
      <c r="M320" s="45">
        <v>72315</v>
      </c>
      <c r="N320" s="45">
        <v>65475</v>
      </c>
      <c r="O320" s="57">
        <v>181.15190486067897</v>
      </c>
      <c r="P320" s="57">
        <v>154.87796446103852</v>
      </c>
      <c r="Q320" s="57">
        <v>319.43580170089194</v>
      </c>
      <c r="R320" s="57">
        <v>432.82859710986651</v>
      </c>
      <c r="S320" s="57">
        <v>309.75592892207703</v>
      </c>
      <c r="T320" s="57">
        <v>221.25423494434074</v>
      </c>
      <c r="U320" s="57">
        <v>1619.3044319988937</v>
      </c>
    </row>
    <row r="321" spans="1:21">
      <c r="A321" s="55" t="s">
        <v>1558</v>
      </c>
      <c r="B321" s="53" t="s">
        <v>219</v>
      </c>
      <c r="C321" s="53" t="s">
        <v>262</v>
      </c>
      <c r="D321" s="51" t="s">
        <v>68</v>
      </c>
      <c r="E321" s="53">
        <v>8</v>
      </c>
      <c r="F321" s="53">
        <v>5</v>
      </c>
      <c r="G321" s="53">
        <v>15</v>
      </c>
      <c r="H321" s="53">
        <v>33</v>
      </c>
      <c r="I321" s="53">
        <v>26</v>
      </c>
      <c r="J321" s="53">
        <v>17</v>
      </c>
      <c r="K321" s="53">
        <v>104</v>
      </c>
      <c r="L321" s="45">
        <v>137790</v>
      </c>
      <c r="M321" s="45">
        <v>72315</v>
      </c>
      <c r="N321" s="45">
        <v>65475</v>
      </c>
      <c r="O321" s="57">
        <v>11.062711747217037</v>
      </c>
      <c r="P321" s="57">
        <v>6.914194842010648</v>
      </c>
      <c r="Q321" s="57">
        <v>20.742584526031944</v>
      </c>
      <c r="R321" s="57">
        <v>45.633685957270274</v>
      </c>
      <c r="S321" s="57">
        <v>35.95381317845537</v>
      </c>
      <c r="T321" s="57">
        <v>23.508262462836203</v>
      </c>
      <c r="U321" s="57">
        <v>143.81525271382148</v>
      </c>
    </row>
    <row r="322" spans="1:21">
      <c r="A322" s="55" t="s">
        <v>1559</v>
      </c>
      <c r="B322" s="53" t="s">
        <v>219</v>
      </c>
      <c r="C322" s="53" t="s">
        <v>262</v>
      </c>
      <c r="D322" s="51" t="s">
        <v>292</v>
      </c>
      <c r="E322" s="53">
        <v>0</v>
      </c>
      <c r="F322" s="53">
        <v>0</v>
      </c>
      <c r="G322" s="53">
        <v>5</v>
      </c>
      <c r="H322" s="53">
        <v>7</v>
      </c>
      <c r="I322" s="53">
        <v>0</v>
      </c>
      <c r="J322" s="53">
        <v>5</v>
      </c>
      <c r="K322" s="53">
        <v>17</v>
      </c>
      <c r="L322" s="45">
        <v>137790</v>
      </c>
      <c r="M322" s="45">
        <v>72315</v>
      </c>
      <c r="N322" s="45">
        <v>65475</v>
      </c>
      <c r="O322" s="57" t="s">
        <v>297</v>
      </c>
      <c r="P322" s="57" t="s">
        <v>297</v>
      </c>
      <c r="Q322" s="57">
        <v>3.628710356339357</v>
      </c>
      <c r="R322" s="57">
        <v>5.0801944988751</v>
      </c>
      <c r="S322" s="57" t="s">
        <v>297</v>
      </c>
      <c r="T322" s="57">
        <v>3.628710356339357</v>
      </c>
      <c r="U322" s="57">
        <v>12.337615211553814</v>
      </c>
    </row>
    <row r="323" spans="1:21">
      <c r="A323" s="55" t="s">
        <v>1560</v>
      </c>
      <c r="B323" s="53" t="s">
        <v>219</v>
      </c>
      <c r="C323" s="53" t="s">
        <v>262</v>
      </c>
      <c r="D323" s="51" t="s">
        <v>201</v>
      </c>
      <c r="E323" s="53">
        <v>6</v>
      </c>
      <c r="F323" s="53">
        <v>5</v>
      </c>
      <c r="G323" s="53">
        <v>14</v>
      </c>
      <c r="H323" s="53">
        <v>10</v>
      </c>
      <c r="I323" s="53">
        <v>7</v>
      </c>
      <c r="J323" s="53">
        <v>0</v>
      </c>
      <c r="K323" s="53">
        <v>42</v>
      </c>
      <c r="L323" s="45">
        <v>137790</v>
      </c>
      <c r="M323" s="45">
        <v>72315</v>
      </c>
      <c r="N323" s="45">
        <v>65475</v>
      </c>
      <c r="O323" s="57">
        <v>4.3544524276072281</v>
      </c>
      <c r="P323" s="57">
        <v>3.628710356339357</v>
      </c>
      <c r="Q323" s="57">
        <v>10.1603889977502</v>
      </c>
      <c r="R323" s="57">
        <v>7.257420712678714</v>
      </c>
      <c r="S323" s="57">
        <v>5.0801944988751</v>
      </c>
      <c r="T323" s="57" t="s">
        <v>297</v>
      </c>
      <c r="U323" s="57">
        <v>30.4811669932506</v>
      </c>
    </row>
    <row r="324" spans="1:21">
      <c r="A324" s="55" t="s">
        <v>1561</v>
      </c>
      <c r="B324" s="53" t="s">
        <v>219</v>
      </c>
      <c r="C324" s="53" t="s">
        <v>262</v>
      </c>
      <c r="D324" s="51" t="s">
        <v>150</v>
      </c>
      <c r="E324" s="53">
        <v>0</v>
      </c>
      <c r="F324" s="53">
        <v>0</v>
      </c>
      <c r="G324" s="53">
        <v>0</v>
      </c>
      <c r="H324" s="53">
        <v>0</v>
      </c>
      <c r="I324" s="53">
        <v>0</v>
      </c>
      <c r="J324" s="53">
        <v>0</v>
      </c>
      <c r="K324" s="53">
        <v>0</v>
      </c>
      <c r="L324" s="45">
        <v>137790</v>
      </c>
      <c r="M324" s="45">
        <v>72315</v>
      </c>
      <c r="N324" s="45">
        <v>65475</v>
      </c>
      <c r="O324" s="57" t="s">
        <v>297</v>
      </c>
      <c r="P324" s="57" t="s">
        <v>297</v>
      </c>
      <c r="Q324" s="57" t="s">
        <v>297</v>
      </c>
      <c r="R324" s="57" t="s">
        <v>297</v>
      </c>
      <c r="S324" s="57" t="s">
        <v>297</v>
      </c>
      <c r="T324" s="57" t="s">
        <v>297</v>
      </c>
      <c r="U324" s="57" t="s">
        <v>297</v>
      </c>
    </row>
    <row r="325" spans="1:21">
      <c r="A325" s="55" t="s">
        <v>1562</v>
      </c>
      <c r="B325" s="53" t="s">
        <v>219</v>
      </c>
      <c r="C325" s="53" t="s">
        <v>262</v>
      </c>
      <c r="D325" s="51" t="s">
        <v>94</v>
      </c>
      <c r="E325" s="53">
        <v>0</v>
      </c>
      <c r="F325" s="53">
        <v>0</v>
      </c>
      <c r="G325" s="53">
        <v>8</v>
      </c>
      <c r="H325" s="53">
        <v>8</v>
      </c>
      <c r="I325" s="53">
        <v>7</v>
      </c>
      <c r="J325" s="53">
        <v>5</v>
      </c>
      <c r="K325" s="53">
        <v>28</v>
      </c>
      <c r="L325" s="45">
        <v>137790</v>
      </c>
      <c r="M325" s="45">
        <v>72315</v>
      </c>
      <c r="N325" s="45">
        <v>65475</v>
      </c>
      <c r="O325" s="57" t="s">
        <v>297</v>
      </c>
      <c r="P325" s="57" t="s">
        <v>297</v>
      </c>
      <c r="Q325" s="57">
        <v>5.805936570142971</v>
      </c>
      <c r="R325" s="57">
        <v>5.805936570142971</v>
      </c>
      <c r="S325" s="57">
        <v>5.0801944988751</v>
      </c>
      <c r="T325" s="57">
        <v>3.628710356339357</v>
      </c>
      <c r="U325" s="57">
        <v>20.3207779955004</v>
      </c>
    </row>
    <row r="326" spans="1:21">
      <c r="A326" s="55" t="s">
        <v>1563</v>
      </c>
      <c r="B326" s="53" t="s">
        <v>219</v>
      </c>
      <c r="C326" s="53" t="s">
        <v>262</v>
      </c>
      <c r="D326" s="51" t="s">
        <v>153</v>
      </c>
      <c r="E326" s="53">
        <v>0</v>
      </c>
      <c r="F326" s="53">
        <v>5</v>
      </c>
      <c r="G326" s="53">
        <v>0</v>
      </c>
      <c r="H326" s="53">
        <v>0</v>
      </c>
      <c r="I326" s="53">
        <v>0</v>
      </c>
      <c r="J326" s="53">
        <v>0</v>
      </c>
      <c r="K326" s="53">
        <v>5</v>
      </c>
      <c r="L326" s="45">
        <v>137790</v>
      </c>
      <c r="M326" s="45">
        <v>72315</v>
      </c>
      <c r="N326" s="45">
        <v>65475</v>
      </c>
      <c r="O326" s="57" t="s">
        <v>297</v>
      </c>
      <c r="P326" s="57">
        <v>3.628710356339357</v>
      </c>
      <c r="Q326" s="57" t="s">
        <v>297</v>
      </c>
      <c r="R326" s="57" t="s">
        <v>297</v>
      </c>
      <c r="S326" s="57" t="s">
        <v>297</v>
      </c>
      <c r="T326" s="57" t="s">
        <v>297</v>
      </c>
      <c r="U326" s="57">
        <v>3.628710356339357</v>
      </c>
    </row>
    <row r="327" spans="1:21">
      <c r="A327" s="55" t="s">
        <v>1564</v>
      </c>
      <c r="B327" s="53" t="s">
        <v>219</v>
      </c>
      <c r="C327" s="53" t="s">
        <v>262</v>
      </c>
      <c r="D327" s="51" t="s">
        <v>154</v>
      </c>
      <c r="E327" s="53">
        <v>25</v>
      </c>
      <c r="F327" s="53">
        <v>16</v>
      </c>
      <c r="G327" s="53">
        <v>21</v>
      </c>
      <c r="H327" s="53">
        <v>9</v>
      </c>
      <c r="I327" s="53">
        <v>8</v>
      </c>
      <c r="J327" s="53">
        <v>5</v>
      </c>
      <c r="K327" s="53">
        <v>84</v>
      </c>
      <c r="L327" s="45">
        <v>137790</v>
      </c>
      <c r="M327" s="45">
        <v>72315</v>
      </c>
      <c r="N327" s="45">
        <v>65475</v>
      </c>
      <c r="O327" s="57">
        <v>18.143551781696786</v>
      </c>
      <c r="P327" s="57">
        <v>11.611873140285942</v>
      </c>
      <c r="Q327" s="57">
        <v>15.2405834966253</v>
      </c>
      <c r="R327" s="57">
        <v>6.531678641410843</v>
      </c>
      <c r="S327" s="57">
        <v>5.805936570142971</v>
      </c>
      <c r="T327" s="57">
        <v>3.628710356339357</v>
      </c>
      <c r="U327" s="57">
        <v>60.9623339865012</v>
      </c>
    </row>
    <row r="328" spans="1:21">
      <c r="A328" s="55" t="s">
        <v>1565</v>
      </c>
      <c r="B328" s="53" t="s">
        <v>219</v>
      </c>
      <c r="C328" s="53" t="s">
        <v>262</v>
      </c>
      <c r="D328" s="51" t="s">
        <v>98</v>
      </c>
      <c r="E328" s="53">
        <v>12</v>
      </c>
      <c r="F328" s="53">
        <v>16</v>
      </c>
      <c r="G328" s="53">
        <v>45</v>
      </c>
      <c r="H328" s="53">
        <v>51</v>
      </c>
      <c r="I328" s="53">
        <v>42</v>
      </c>
      <c r="J328" s="53">
        <v>27</v>
      </c>
      <c r="K328" s="53">
        <v>193</v>
      </c>
      <c r="L328" s="45">
        <v>137790</v>
      </c>
      <c r="M328" s="45">
        <v>72315</v>
      </c>
      <c r="N328" s="45">
        <v>65475</v>
      </c>
      <c r="O328" s="57">
        <v>8.7089048552144561</v>
      </c>
      <c r="P328" s="57">
        <v>11.611873140285942</v>
      </c>
      <c r="Q328" s="57">
        <v>32.658393207054218</v>
      </c>
      <c r="R328" s="57">
        <v>37.012845634661439</v>
      </c>
      <c r="S328" s="57">
        <v>30.4811669932506</v>
      </c>
      <c r="T328" s="57">
        <v>19.595035924232526</v>
      </c>
      <c r="U328" s="57">
        <v>140.06821975469919</v>
      </c>
    </row>
    <row r="329" spans="1:21">
      <c r="A329" s="55" t="s">
        <v>1566</v>
      </c>
      <c r="B329" s="53" t="s">
        <v>219</v>
      </c>
      <c r="C329" s="53" t="s">
        <v>262</v>
      </c>
      <c r="D329" s="51" t="s">
        <v>301</v>
      </c>
      <c r="E329" s="53">
        <v>5</v>
      </c>
      <c r="F329" s="53">
        <v>5</v>
      </c>
      <c r="G329" s="53">
        <v>11</v>
      </c>
      <c r="H329" s="53">
        <v>5</v>
      </c>
      <c r="I329" s="53">
        <v>0</v>
      </c>
      <c r="J329" s="53">
        <v>0</v>
      </c>
      <c r="K329" s="53">
        <v>26</v>
      </c>
      <c r="L329" s="45">
        <v>137790</v>
      </c>
      <c r="M329" s="45">
        <v>72315</v>
      </c>
      <c r="N329" s="45">
        <v>65475</v>
      </c>
      <c r="O329" s="57">
        <v>3.628710356339357</v>
      </c>
      <c r="P329" s="57">
        <v>3.628710356339357</v>
      </c>
      <c r="Q329" s="57">
        <v>7.983162783946586</v>
      </c>
      <c r="R329" s="57">
        <v>3.628710356339357</v>
      </c>
      <c r="S329" s="57" t="s">
        <v>297</v>
      </c>
      <c r="T329" s="57" t="s">
        <v>297</v>
      </c>
      <c r="U329" s="57">
        <v>18.869293852964656</v>
      </c>
    </row>
    <row r="330" spans="1:21">
      <c r="A330" s="55" t="s">
        <v>1567</v>
      </c>
      <c r="B330" s="53" t="s">
        <v>219</v>
      </c>
      <c r="C330" s="53" t="s">
        <v>262</v>
      </c>
      <c r="D330" s="51" t="s">
        <v>303</v>
      </c>
      <c r="E330" s="53">
        <v>8</v>
      </c>
      <c r="F330" s="53">
        <v>9</v>
      </c>
      <c r="G330" s="53">
        <v>20</v>
      </c>
      <c r="H330" s="53">
        <v>16</v>
      </c>
      <c r="I330" s="53">
        <v>17</v>
      </c>
      <c r="J330" s="53">
        <v>7</v>
      </c>
      <c r="K330" s="53">
        <v>77</v>
      </c>
      <c r="L330" s="45">
        <v>137790</v>
      </c>
      <c r="M330" s="45">
        <v>72315</v>
      </c>
      <c r="N330" s="45">
        <v>65475</v>
      </c>
      <c r="O330" s="57">
        <v>5.805936570142971</v>
      </c>
      <c r="P330" s="57">
        <v>6.531678641410843</v>
      </c>
      <c r="Q330" s="57">
        <v>14.514841425357428</v>
      </c>
      <c r="R330" s="57">
        <v>11.611873140285942</v>
      </c>
      <c r="S330" s="57">
        <v>12.337615211553814</v>
      </c>
      <c r="T330" s="57">
        <v>5.0801944988751</v>
      </c>
      <c r="U330" s="57">
        <v>55.882139487626098</v>
      </c>
    </row>
    <row r="331" spans="1:21">
      <c r="A331" s="55" t="s">
        <v>1568</v>
      </c>
      <c r="B331" s="53" t="s">
        <v>219</v>
      </c>
      <c r="C331" s="53" t="s">
        <v>262</v>
      </c>
      <c r="D331" s="51" t="s">
        <v>127</v>
      </c>
      <c r="E331" s="53">
        <v>10</v>
      </c>
      <c r="F331" s="53">
        <v>0</v>
      </c>
      <c r="G331" s="53">
        <v>6</v>
      </c>
      <c r="H331" s="53">
        <v>5</v>
      </c>
      <c r="I331" s="53">
        <v>5</v>
      </c>
      <c r="J331" s="53">
        <v>0</v>
      </c>
      <c r="K331" s="53">
        <v>26</v>
      </c>
      <c r="L331" s="45">
        <v>137790</v>
      </c>
      <c r="M331" s="45">
        <v>72315</v>
      </c>
      <c r="N331" s="45">
        <v>65475</v>
      </c>
      <c r="O331" s="57">
        <v>7.257420712678714</v>
      </c>
      <c r="P331" s="57" t="s">
        <v>297</v>
      </c>
      <c r="Q331" s="57">
        <v>4.3544524276072281</v>
      </c>
      <c r="R331" s="57">
        <v>3.628710356339357</v>
      </c>
      <c r="S331" s="57">
        <v>3.628710356339357</v>
      </c>
      <c r="T331" s="57" t="s">
        <v>297</v>
      </c>
      <c r="U331" s="57">
        <v>18.869293852964656</v>
      </c>
    </row>
    <row r="332" spans="1:21">
      <c r="A332" s="55" t="s">
        <v>1569</v>
      </c>
      <c r="B332" s="53" t="s">
        <v>219</v>
      </c>
      <c r="C332" s="53" t="s">
        <v>262</v>
      </c>
      <c r="D332" s="51" t="s">
        <v>131</v>
      </c>
      <c r="E332" s="53">
        <v>12</v>
      </c>
      <c r="F332" s="53">
        <v>13</v>
      </c>
      <c r="G332" s="53">
        <v>31</v>
      </c>
      <c r="H332" s="53">
        <v>17</v>
      </c>
      <c r="I332" s="53">
        <v>17</v>
      </c>
      <c r="J332" s="53">
        <v>14</v>
      </c>
      <c r="K332" s="53">
        <v>104</v>
      </c>
      <c r="L332" s="45">
        <v>137790</v>
      </c>
      <c r="M332" s="45">
        <v>72315</v>
      </c>
      <c r="N332" s="45">
        <v>65475</v>
      </c>
      <c r="O332" s="57">
        <v>16.594067620825555</v>
      </c>
      <c r="P332" s="57">
        <v>17.976906589227685</v>
      </c>
      <c r="Q332" s="57">
        <v>42.868008020466014</v>
      </c>
      <c r="R332" s="57">
        <v>23.508262462836203</v>
      </c>
      <c r="S332" s="57">
        <v>23.508262462836203</v>
      </c>
      <c r="T332" s="57">
        <v>19.359745557629815</v>
      </c>
      <c r="U332" s="57">
        <v>143.81525271382148</v>
      </c>
    </row>
    <row r="333" spans="1:21">
      <c r="A333" s="55" t="s">
        <v>1570</v>
      </c>
      <c r="B333" s="53" t="s">
        <v>219</v>
      </c>
      <c r="C333" s="53" t="s">
        <v>262</v>
      </c>
      <c r="D333" s="51" t="s">
        <v>160</v>
      </c>
      <c r="E333" s="53">
        <v>0</v>
      </c>
      <c r="F333" s="53">
        <v>0</v>
      </c>
      <c r="G333" s="53">
        <v>0</v>
      </c>
      <c r="H333" s="53">
        <v>0</v>
      </c>
      <c r="I333" s="53">
        <v>0</v>
      </c>
      <c r="J333" s="53">
        <v>0</v>
      </c>
      <c r="K333" s="53">
        <v>0</v>
      </c>
      <c r="L333" s="45">
        <v>137790</v>
      </c>
      <c r="M333" s="45">
        <v>72315</v>
      </c>
      <c r="N333" s="45">
        <v>65475</v>
      </c>
      <c r="O333" s="57" t="s">
        <v>297</v>
      </c>
      <c r="P333" s="57" t="s">
        <v>297</v>
      </c>
      <c r="Q333" s="57" t="s">
        <v>297</v>
      </c>
      <c r="R333" s="57" t="s">
        <v>297</v>
      </c>
      <c r="S333" s="57" t="s">
        <v>297</v>
      </c>
      <c r="T333" s="57" t="s">
        <v>297</v>
      </c>
      <c r="U333" s="57" t="s">
        <v>297</v>
      </c>
    </row>
    <row r="334" spans="1:21">
      <c r="A334" s="55" t="s">
        <v>1571</v>
      </c>
      <c r="B334" s="53" t="s">
        <v>219</v>
      </c>
      <c r="C334" s="53" t="s">
        <v>262</v>
      </c>
      <c r="D334" s="51" t="s">
        <v>141</v>
      </c>
      <c r="E334" s="53">
        <v>10</v>
      </c>
      <c r="F334" s="53">
        <v>0</v>
      </c>
      <c r="G334" s="53">
        <v>5</v>
      </c>
      <c r="H334" s="53">
        <v>5</v>
      </c>
      <c r="I334" s="53">
        <v>5</v>
      </c>
      <c r="J334" s="53">
        <v>0</v>
      </c>
      <c r="K334" s="53">
        <v>25</v>
      </c>
      <c r="L334" s="45">
        <v>137790</v>
      </c>
      <c r="M334" s="45">
        <v>72315</v>
      </c>
      <c r="N334" s="45">
        <v>65475</v>
      </c>
      <c r="O334" s="57">
        <v>7.257420712678714</v>
      </c>
      <c r="P334" s="57" t="s">
        <v>297</v>
      </c>
      <c r="Q334" s="57">
        <v>3.628710356339357</v>
      </c>
      <c r="R334" s="57">
        <v>3.628710356339357</v>
      </c>
      <c r="S334" s="57">
        <v>3.628710356339357</v>
      </c>
      <c r="T334" s="57" t="s">
        <v>297</v>
      </c>
      <c r="U334" s="57">
        <v>18.143551781696786</v>
      </c>
    </row>
    <row r="335" spans="1:21">
      <c r="A335" s="55" t="s">
        <v>1572</v>
      </c>
      <c r="B335" s="53" t="s">
        <v>219</v>
      </c>
      <c r="C335" s="53" t="s">
        <v>263</v>
      </c>
      <c r="D335" s="51" t="s">
        <v>200</v>
      </c>
      <c r="E335" s="53">
        <v>7</v>
      </c>
      <c r="F335" s="53">
        <v>5</v>
      </c>
      <c r="G335" s="53">
        <v>19</v>
      </c>
      <c r="H335" s="53">
        <v>25</v>
      </c>
      <c r="I335" s="53">
        <v>25</v>
      </c>
      <c r="J335" s="53">
        <v>19</v>
      </c>
      <c r="K335" s="53">
        <v>100</v>
      </c>
      <c r="L335" s="45">
        <v>336280</v>
      </c>
      <c r="M335" s="45">
        <v>173843</v>
      </c>
      <c r="N335" s="45">
        <v>162437</v>
      </c>
      <c r="O335" s="57">
        <v>2.0815986677768525</v>
      </c>
      <c r="P335" s="57">
        <v>1.4868561912691804</v>
      </c>
      <c r="Q335" s="57">
        <v>5.6500535268228855</v>
      </c>
      <c r="R335" s="57">
        <v>7.4342809563459022</v>
      </c>
      <c r="S335" s="57">
        <v>7.4342809563459022</v>
      </c>
      <c r="T335" s="57">
        <v>5.6500535268228855</v>
      </c>
      <c r="U335" s="57">
        <v>29.737123825383609</v>
      </c>
    </row>
    <row r="336" spans="1:21">
      <c r="A336" s="55" t="s">
        <v>1573</v>
      </c>
      <c r="B336" s="53" t="s">
        <v>219</v>
      </c>
      <c r="C336" s="53" t="s">
        <v>263</v>
      </c>
      <c r="D336" s="51" t="s">
        <v>53</v>
      </c>
      <c r="E336" s="53">
        <v>205</v>
      </c>
      <c r="F336" s="53">
        <v>223</v>
      </c>
      <c r="G336" s="53">
        <v>543</v>
      </c>
      <c r="H336" s="53">
        <v>653</v>
      </c>
      <c r="I336" s="53">
        <v>514</v>
      </c>
      <c r="J336" s="53">
        <v>295</v>
      </c>
      <c r="K336" s="53">
        <v>2433</v>
      </c>
      <c r="L336" s="45">
        <v>336280</v>
      </c>
      <c r="M336" s="45">
        <v>173843</v>
      </c>
      <c r="N336" s="45">
        <v>162437</v>
      </c>
      <c r="O336" s="57">
        <v>117.92249328417022</v>
      </c>
      <c r="P336" s="57">
        <v>128.27666342619492</v>
      </c>
      <c r="Q336" s="57">
        <v>312.35079928441178</v>
      </c>
      <c r="R336" s="57">
        <v>375.62628348567387</v>
      </c>
      <c r="S336" s="57">
        <v>295.6690807222609</v>
      </c>
      <c r="T336" s="57">
        <v>169.69334399429368</v>
      </c>
      <c r="U336" s="57">
        <v>1399.5386641970053</v>
      </c>
    </row>
    <row r="337" spans="1:21">
      <c r="A337" s="55" t="s">
        <v>1574</v>
      </c>
      <c r="B337" s="53" t="s">
        <v>219</v>
      </c>
      <c r="C337" s="53" t="s">
        <v>263</v>
      </c>
      <c r="D337" s="51" t="s">
        <v>68</v>
      </c>
      <c r="E337" s="53">
        <v>24</v>
      </c>
      <c r="F337" s="53">
        <v>26</v>
      </c>
      <c r="G337" s="53">
        <v>41</v>
      </c>
      <c r="H337" s="53">
        <v>48</v>
      </c>
      <c r="I337" s="53">
        <v>59</v>
      </c>
      <c r="J337" s="53">
        <v>44</v>
      </c>
      <c r="K337" s="53">
        <v>242</v>
      </c>
      <c r="L337" s="45">
        <v>336280</v>
      </c>
      <c r="M337" s="45">
        <v>173843</v>
      </c>
      <c r="N337" s="45">
        <v>162437</v>
      </c>
      <c r="O337" s="57">
        <v>13.805560189366266</v>
      </c>
      <c r="P337" s="57">
        <v>14.956023538480123</v>
      </c>
      <c r="Q337" s="57">
        <v>23.58449865683404</v>
      </c>
      <c r="R337" s="57">
        <v>27.611120378732533</v>
      </c>
      <c r="S337" s="57">
        <v>33.938668798858735</v>
      </c>
      <c r="T337" s="57">
        <v>25.310193680504824</v>
      </c>
      <c r="U337" s="57">
        <v>139.20606524277653</v>
      </c>
    </row>
    <row r="338" spans="1:21">
      <c r="A338" s="55" t="s">
        <v>1575</v>
      </c>
      <c r="B338" s="53" t="s">
        <v>219</v>
      </c>
      <c r="C338" s="53" t="s">
        <v>263</v>
      </c>
      <c r="D338" s="51" t="s">
        <v>292</v>
      </c>
      <c r="E338" s="53">
        <v>0</v>
      </c>
      <c r="F338" s="53">
        <v>0</v>
      </c>
      <c r="G338" s="53">
        <v>8</v>
      </c>
      <c r="H338" s="53">
        <v>15</v>
      </c>
      <c r="I338" s="53">
        <v>7</v>
      </c>
      <c r="J338" s="53">
        <v>7</v>
      </c>
      <c r="K338" s="53">
        <v>37</v>
      </c>
      <c r="L338" s="45">
        <v>336280</v>
      </c>
      <c r="M338" s="45">
        <v>173843</v>
      </c>
      <c r="N338" s="45">
        <v>162437</v>
      </c>
      <c r="O338" s="57" t="s">
        <v>297</v>
      </c>
      <c r="P338" s="57" t="s">
        <v>297</v>
      </c>
      <c r="Q338" s="57">
        <v>2.3789699060306888</v>
      </c>
      <c r="R338" s="57">
        <v>4.4605685738075413</v>
      </c>
      <c r="S338" s="57">
        <v>2.0815986677768525</v>
      </c>
      <c r="T338" s="57">
        <v>2.0815986677768525</v>
      </c>
      <c r="U338" s="57">
        <v>11.002735815391937</v>
      </c>
    </row>
    <row r="339" spans="1:21">
      <c r="A339" s="55" t="s">
        <v>1576</v>
      </c>
      <c r="B339" s="53" t="s">
        <v>219</v>
      </c>
      <c r="C339" s="53" t="s">
        <v>263</v>
      </c>
      <c r="D339" s="51" t="s">
        <v>201</v>
      </c>
      <c r="E339" s="53">
        <v>16</v>
      </c>
      <c r="F339" s="53">
        <v>19</v>
      </c>
      <c r="G339" s="53">
        <v>19</v>
      </c>
      <c r="H339" s="53">
        <v>21</v>
      </c>
      <c r="I339" s="53">
        <v>10</v>
      </c>
      <c r="J339" s="53">
        <v>7</v>
      </c>
      <c r="K339" s="53">
        <v>92</v>
      </c>
      <c r="L339" s="45">
        <v>336280</v>
      </c>
      <c r="M339" s="45">
        <v>173843</v>
      </c>
      <c r="N339" s="45">
        <v>162437</v>
      </c>
      <c r="O339" s="57">
        <v>4.7579398120613776</v>
      </c>
      <c r="P339" s="57">
        <v>5.6500535268228855</v>
      </c>
      <c r="Q339" s="57">
        <v>5.6500535268228855</v>
      </c>
      <c r="R339" s="57">
        <v>6.2447960033305572</v>
      </c>
      <c r="S339" s="57">
        <v>2.9737123825383609</v>
      </c>
      <c r="T339" s="57">
        <v>2.0815986677768525</v>
      </c>
      <c r="U339" s="57">
        <v>27.358153919352919</v>
      </c>
    </row>
    <row r="340" spans="1:21">
      <c r="A340" s="55" t="s">
        <v>1577</v>
      </c>
      <c r="B340" s="53" t="s">
        <v>219</v>
      </c>
      <c r="C340" s="53" t="s">
        <v>263</v>
      </c>
      <c r="D340" s="51" t="s">
        <v>150</v>
      </c>
      <c r="E340" s="53">
        <v>5</v>
      </c>
      <c r="F340" s="53">
        <v>0</v>
      </c>
      <c r="G340" s="53">
        <v>0</v>
      </c>
      <c r="H340" s="53">
        <v>0</v>
      </c>
      <c r="I340" s="53">
        <v>5</v>
      </c>
      <c r="J340" s="53">
        <v>0</v>
      </c>
      <c r="K340" s="53">
        <v>10</v>
      </c>
      <c r="L340" s="45">
        <v>336280</v>
      </c>
      <c r="M340" s="45">
        <v>173843</v>
      </c>
      <c r="N340" s="45">
        <v>162437</v>
      </c>
      <c r="O340" s="57">
        <v>1.4868561912691804</v>
      </c>
      <c r="P340" s="57" t="s">
        <v>297</v>
      </c>
      <c r="Q340" s="57" t="s">
        <v>297</v>
      </c>
      <c r="R340" s="57" t="s">
        <v>297</v>
      </c>
      <c r="S340" s="57">
        <v>1.4868561912691804</v>
      </c>
      <c r="T340" s="57" t="s">
        <v>297</v>
      </c>
      <c r="U340" s="57">
        <v>2.9737123825383609</v>
      </c>
    </row>
    <row r="341" spans="1:21">
      <c r="A341" s="55" t="s">
        <v>1578</v>
      </c>
      <c r="B341" s="53" t="s">
        <v>219</v>
      </c>
      <c r="C341" s="53" t="s">
        <v>263</v>
      </c>
      <c r="D341" s="51" t="s">
        <v>94</v>
      </c>
      <c r="E341" s="53">
        <v>5</v>
      </c>
      <c r="F341" s="53">
        <v>6</v>
      </c>
      <c r="G341" s="53">
        <v>10</v>
      </c>
      <c r="H341" s="53">
        <v>15</v>
      </c>
      <c r="I341" s="53">
        <v>7</v>
      </c>
      <c r="J341" s="53">
        <v>5</v>
      </c>
      <c r="K341" s="53">
        <v>48</v>
      </c>
      <c r="L341" s="45">
        <v>336280</v>
      </c>
      <c r="M341" s="45">
        <v>173843</v>
      </c>
      <c r="N341" s="45">
        <v>162437</v>
      </c>
      <c r="O341" s="57">
        <v>1.4868561912691804</v>
      </c>
      <c r="P341" s="57">
        <v>1.7842274295230165</v>
      </c>
      <c r="Q341" s="57">
        <v>2.9737123825383609</v>
      </c>
      <c r="R341" s="57">
        <v>4.4605685738075413</v>
      </c>
      <c r="S341" s="57">
        <v>2.0815986677768525</v>
      </c>
      <c r="T341" s="57">
        <v>1.4868561912691804</v>
      </c>
      <c r="U341" s="57">
        <v>14.273819436184132</v>
      </c>
    </row>
    <row r="342" spans="1:21">
      <c r="A342" s="55" t="s">
        <v>1579</v>
      </c>
      <c r="B342" s="53" t="s">
        <v>219</v>
      </c>
      <c r="C342" s="53" t="s">
        <v>263</v>
      </c>
      <c r="D342" s="51" t="s">
        <v>153</v>
      </c>
      <c r="E342" s="53">
        <v>0</v>
      </c>
      <c r="F342" s="53">
        <v>0</v>
      </c>
      <c r="G342" s="53">
        <v>5</v>
      </c>
      <c r="H342" s="53">
        <v>5</v>
      </c>
      <c r="I342" s="53">
        <v>0</v>
      </c>
      <c r="J342" s="53">
        <v>0</v>
      </c>
      <c r="K342" s="53">
        <v>10</v>
      </c>
      <c r="L342" s="45">
        <v>336280</v>
      </c>
      <c r="M342" s="45">
        <v>173843</v>
      </c>
      <c r="N342" s="45">
        <v>162437</v>
      </c>
      <c r="O342" s="57" t="s">
        <v>297</v>
      </c>
      <c r="P342" s="57" t="s">
        <v>297</v>
      </c>
      <c r="Q342" s="57">
        <v>1.4868561912691804</v>
      </c>
      <c r="R342" s="57">
        <v>1.4868561912691804</v>
      </c>
      <c r="S342" s="57" t="s">
        <v>297</v>
      </c>
      <c r="T342" s="57" t="s">
        <v>297</v>
      </c>
      <c r="U342" s="57">
        <v>2.9737123825383609</v>
      </c>
    </row>
    <row r="343" spans="1:21">
      <c r="A343" s="55" t="s">
        <v>1580</v>
      </c>
      <c r="B343" s="53" t="s">
        <v>219</v>
      </c>
      <c r="C343" s="53" t="s">
        <v>263</v>
      </c>
      <c r="D343" s="51" t="s">
        <v>154</v>
      </c>
      <c r="E343" s="53">
        <v>85</v>
      </c>
      <c r="F343" s="53">
        <v>43</v>
      </c>
      <c r="G343" s="53">
        <v>49</v>
      </c>
      <c r="H343" s="53">
        <v>32</v>
      </c>
      <c r="I343" s="53">
        <v>13</v>
      </c>
      <c r="J343" s="53">
        <v>7</v>
      </c>
      <c r="K343" s="53">
        <v>229</v>
      </c>
      <c r="L343" s="45">
        <v>336280</v>
      </c>
      <c r="M343" s="45">
        <v>173843</v>
      </c>
      <c r="N343" s="45">
        <v>162437</v>
      </c>
      <c r="O343" s="57">
        <v>25.27655525157607</v>
      </c>
      <c r="P343" s="57">
        <v>12.786963244914952</v>
      </c>
      <c r="Q343" s="57">
        <v>14.57119067443797</v>
      </c>
      <c r="R343" s="57">
        <v>9.5158796241227552</v>
      </c>
      <c r="S343" s="57">
        <v>3.8658260972998693</v>
      </c>
      <c r="T343" s="57">
        <v>2.0815986677768525</v>
      </c>
      <c r="U343" s="57">
        <v>68.098013560128464</v>
      </c>
    </row>
    <row r="344" spans="1:21">
      <c r="A344" s="55" t="s">
        <v>1581</v>
      </c>
      <c r="B344" s="53" t="s">
        <v>219</v>
      </c>
      <c r="C344" s="53" t="s">
        <v>263</v>
      </c>
      <c r="D344" s="51" t="s">
        <v>98</v>
      </c>
      <c r="E344" s="53">
        <v>41</v>
      </c>
      <c r="F344" s="53">
        <v>37</v>
      </c>
      <c r="G344" s="53">
        <v>89</v>
      </c>
      <c r="H344" s="53">
        <v>93</v>
      </c>
      <c r="I344" s="53">
        <v>64</v>
      </c>
      <c r="J344" s="53">
        <v>33</v>
      </c>
      <c r="K344" s="53">
        <v>357</v>
      </c>
      <c r="L344" s="45">
        <v>336280</v>
      </c>
      <c r="M344" s="45">
        <v>173843</v>
      </c>
      <c r="N344" s="45">
        <v>162437</v>
      </c>
      <c r="O344" s="57">
        <v>12.19222076840728</v>
      </c>
      <c r="P344" s="57">
        <v>11.002735815391937</v>
      </c>
      <c r="Q344" s="57">
        <v>26.466040204591415</v>
      </c>
      <c r="R344" s="57">
        <v>27.655525157606753</v>
      </c>
      <c r="S344" s="57">
        <v>19.03175924824551</v>
      </c>
      <c r="T344" s="57">
        <v>9.8132508623765915</v>
      </c>
      <c r="U344" s="57">
        <v>106.16153205661948</v>
      </c>
    </row>
    <row r="345" spans="1:21">
      <c r="A345" s="55" t="s">
        <v>1582</v>
      </c>
      <c r="B345" s="53" t="s">
        <v>219</v>
      </c>
      <c r="C345" s="53" t="s">
        <v>263</v>
      </c>
      <c r="D345" s="51" t="s">
        <v>301</v>
      </c>
      <c r="E345" s="53">
        <v>8</v>
      </c>
      <c r="F345" s="53">
        <v>5</v>
      </c>
      <c r="G345" s="53">
        <v>8</v>
      </c>
      <c r="H345" s="53">
        <v>9</v>
      </c>
      <c r="I345" s="53">
        <v>5</v>
      </c>
      <c r="J345" s="53">
        <v>0</v>
      </c>
      <c r="K345" s="53">
        <v>35</v>
      </c>
      <c r="L345" s="45">
        <v>336280</v>
      </c>
      <c r="M345" s="45">
        <v>173843</v>
      </c>
      <c r="N345" s="45">
        <v>162437</v>
      </c>
      <c r="O345" s="57">
        <v>2.3789699060306888</v>
      </c>
      <c r="P345" s="57">
        <v>1.4868561912691804</v>
      </c>
      <c r="Q345" s="57">
        <v>2.3789699060306888</v>
      </c>
      <c r="R345" s="57">
        <v>2.6763411442845251</v>
      </c>
      <c r="S345" s="57">
        <v>1.4868561912691804</v>
      </c>
      <c r="T345" s="57" t="s">
        <v>297</v>
      </c>
      <c r="U345" s="57">
        <v>10.407993338884264</v>
      </c>
    </row>
    <row r="346" spans="1:21">
      <c r="A346" s="55" t="s">
        <v>1583</v>
      </c>
      <c r="B346" s="53" t="s">
        <v>219</v>
      </c>
      <c r="C346" s="53" t="s">
        <v>263</v>
      </c>
      <c r="D346" s="51" t="s">
        <v>303</v>
      </c>
      <c r="E346" s="53">
        <v>34</v>
      </c>
      <c r="F346" s="53">
        <v>19</v>
      </c>
      <c r="G346" s="53">
        <v>52</v>
      </c>
      <c r="H346" s="53">
        <v>59</v>
      </c>
      <c r="I346" s="53">
        <v>31</v>
      </c>
      <c r="J346" s="53">
        <v>16</v>
      </c>
      <c r="K346" s="53">
        <v>211</v>
      </c>
      <c r="L346" s="45">
        <v>336280</v>
      </c>
      <c r="M346" s="45">
        <v>173843</v>
      </c>
      <c r="N346" s="45">
        <v>162437</v>
      </c>
      <c r="O346" s="57">
        <v>10.110622100630428</v>
      </c>
      <c r="P346" s="57">
        <v>5.6500535268228855</v>
      </c>
      <c r="Q346" s="57">
        <v>15.463304389199477</v>
      </c>
      <c r="R346" s="57">
        <v>17.544903056976331</v>
      </c>
      <c r="S346" s="57">
        <v>9.218508385868919</v>
      </c>
      <c r="T346" s="57">
        <v>4.7579398120613776</v>
      </c>
      <c r="U346" s="57">
        <v>62.745331271559415</v>
      </c>
    </row>
    <row r="347" spans="1:21">
      <c r="A347" s="55" t="s">
        <v>1584</v>
      </c>
      <c r="B347" s="53" t="s">
        <v>219</v>
      </c>
      <c r="C347" s="53" t="s">
        <v>263</v>
      </c>
      <c r="D347" s="51" t="s">
        <v>127</v>
      </c>
      <c r="E347" s="53">
        <v>11</v>
      </c>
      <c r="F347" s="53">
        <v>0</v>
      </c>
      <c r="G347" s="53">
        <v>6</v>
      </c>
      <c r="H347" s="53">
        <v>5</v>
      </c>
      <c r="I347" s="53">
        <v>5</v>
      </c>
      <c r="J347" s="53">
        <v>0</v>
      </c>
      <c r="K347" s="53">
        <v>27</v>
      </c>
      <c r="L347" s="45">
        <v>336280</v>
      </c>
      <c r="M347" s="45">
        <v>173843</v>
      </c>
      <c r="N347" s="45">
        <v>162437</v>
      </c>
      <c r="O347" s="57">
        <v>3.2710836207921967</v>
      </c>
      <c r="P347" s="57" t="s">
        <v>297</v>
      </c>
      <c r="Q347" s="57">
        <v>1.7842274295230165</v>
      </c>
      <c r="R347" s="57">
        <v>1.4868561912691804</v>
      </c>
      <c r="S347" s="57">
        <v>1.4868561912691804</v>
      </c>
      <c r="T347" s="57" t="s">
        <v>297</v>
      </c>
      <c r="U347" s="57">
        <v>8.0290234328535739</v>
      </c>
    </row>
    <row r="348" spans="1:21">
      <c r="A348" s="55" t="s">
        <v>1585</v>
      </c>
      <c r="B348" s="53" t="s">
        <v>219</v>
      </c>
      <c r="C348" s="53" t="s">
        <v>263</v>
      </c>
      <c r="D348" s="51" t="s">
        <v>131</v>
      </c>
      <c r="E348" s="53">
        <v>19</v>
      </c>
      <c r="F348" s="53">
        <v>30</v>
      </c>
      <c r="G348" s="53">
        <v>49</v>
      </c>
      <c r="H348" s="53">
        <v>47</v>
      </c>
      <c r="I348" s="53">
        <v>39</v>
      </c>
      <c r="J348" s="53">
        <v>20</v>
      </c>
      <c r="K348" s="53">
        <v>204</v>
      </c>
      <c r="L348" s="45">
        <v>336280</v>
      </c>
      <c r="M348" s="45">
        <v>173843</v>
      </c>
      <c r="N348" s="45">
        <v>162437</v>
      </c>
      <c r="O348" s="57">
        <v>10.929401816581628</v>
      </c>
      <c r="P348" s="57">
        <v>17.256950236707834</v>
      </c>
      <c r="Q348" s="57">
        <v>28.186352053289461</v>
      </c>
      <c r="R348" s="57">
        <v>27.035888704175608</v>
      </c>
      <c r="S348" s="57">
        <v>22.434035307720183</v>
      </c>
      <c r="T348" s="57">
        <v>11.504633491138557</v>
      </c>
      <c r="U348" s="57">
        <v>117.34726160961327</v>
      </c>
    </row>
    <row r="349" spans="1:21">
      <c r="A349" s="55" t="s">
        <v>1586</v>
      </c>
      <c r="B349" s="53" t="s">
        <v>219</v>
      </c>
      <c r="C349" s="53" t="s">
        <v>263</v>
      </c>
      <c r="D349" s="51" t="s">
        <v>160</v>
      </c>
      <c r="E349" s="53">
        <v>10</v>
      </c>
      <c r="F349" s="53">
        <v>0</v>
      </c>
      <c r="G349" s="53">
        <v>0</v>
      </c>
      <c r="H349" s="53">
        <v>0</v>
      </c>
      <c r="I349" s="53">
        <v>0</v>
      </c>
      <c r="J349" s="53">
        <v>0</v>
      </c>
      <c r="K349" s="53">
        <v>10</v>
      </c>
      <c r="L349" s="45">
        <v>336280</v>
      </c>
      <c r="M349" s="45">
        <v>173843</v>
      </c>
      <c r="N349" s="45">
        <v>162437</v>
      </c>
      <c r="O349" s="57">
        <v>2.9737123825383609</v>
      </c>
      <c r="P349" s="57" t="s">
        <v>297</v>
      </c>
      <c r="Q349" s="57" t="s">
        <v>297</v>
      </c>
      <c r="R349" s="57" t="s">
        <v>297</v>
      </c>
      <c r="S349" s="57" t="s">
        <v>297</v>
      </c>
      <c r="T349" s="57" t="s">
        <v>297</v>
      </c>
      <c r="U349" s="57">
        <v>2.9737123825383609</v>
      </c>
    </row>
    <row r="350" spans="1:21">
      <c r="A350" s="55" t="s">
        <v>1587</v>
      </c>
      <c r="B350" s="53" t="s">
        <v>219</v>
      </c>
      <c r="C350" s="53" t="s">
        <v>263</v>
      </c>
      <c r="D350" s="51" t="s">
        <v>141</v>
      </c>
      <c r="E350" s="53">
        <v>14</v>
      </c>
      <c r="F350" s="53">
        <v>5</v>
      </c>
      <c r="G350" s="53">
        <v>12</v>
      </c>
      <c r="H350" s="53">
        <v>14</v>
      </c>
      <c r="I350" s="53">
        <v>8</v>
      </c>
      <c r="J350" s="53">
        <v>0</v>
      </c>
      <c r="K350" s="53">
        <v>53</v>
      </c>
      <c r="L350" s="45">
        <v>336280</v>
      </c>
      <c r="M350" s="45">
        <v>173843</v>
      </c>
      <c r="N350" s="45">
        <v>162437</v>
      </c>
      <c r="O350" s="57">
        <v>4.1631973355537051</v>
      </c>
      <c r="P350" s="57">
        <v>1.4868561912691804</v>
      </c>
      <c r="Q350" s="57">
        <v>3.568454859046033</v>
      </c>
      <c r="R350" s="57">
        <v>4.1631973355537051</v>
      </c>
      <c r="S350" s="57">
        <v>2.3789699060306888</v>
      </c>
      <c r="T350" s="57" t="s">
        <v>297</v>
      </c>
      <c r="U350" s="57">
        <v>15.760675627453312</v>
      </c>
    </row>
    <row r="351" spans="1:21">
      <c r="A351" s="55" t="s">
        <v>1588</v>
      </c>
      <c r="B351" s="53" t="s">
        <v>219</v>
      </c>
      <c r="C351" s="53" t="s">
        <v>264</v>
      </c>
      <c r="D351" s="51" t="s">
        <v>53</v>
      </c>
      <c r="E351" s="53">
        <v>5</v>
      </c>
      <c r="F351" s="53">
        <v>34</v>
      </c>
      <c r="G351" s="53">
        <v>35</v>
      </c>
      <c r="H351" s="53">
        <v>37</v>
      </c>
      <c r="I351" s="53">
        <v>33</v>
      </c>
      <c r="J351" s="53">
        <v>25</v>
      </c>
      <c r="K351" s="53">
        <v>169</v>
      </c>
      <c r="L351" s="45">
        <v>21220</v>
      </c>
      <c r="M351" s="45">
        <v>10749</v>
      </c>
      <c r="N351" s="45">
        <v>10471</v>
      </c>
      <c r="O351" s="57">
        <v>46.515954972555583</v>
      </c>
      <c r="P351" s="57">
        <v>316.30849381337799</v>
      </c>
      <c r="Q351" s="57">
        <v>325.61168480788911</v>
      </c>
      <c r="R351" s="57">
        <v>344.21806679691139</v>
      </c>
      <c r="S351" s="57">
        <v>307.00530281886682</v>
      </c>
      <c r="T351" s="57">
        <v>232.57977486277792</v>
      </c>
      <c r="U351" s="57">
        <v>1572.239278072379</v>
      </c>
    </row>
    <row r="352" spans="1:21">
      <c r="A352" s="55" t="s">
        <v>1589</v>
      </c>
      <c r="B352" s="53" t="s">
        <v>219</v>
      </c>
      <c r="C352" s="53" t="s">
        <v>264</v>
      </c>
      <c r="D352" s="51" t="s">
        <v>68</v>
      </c>
      <c r="E352" s="53">
        <v>0</v>
      </c>
      <c r="F352" s="53">
        <v>0</v>
      </c>
      <c r="G352" s="53">
        <v>0</v>
      </c>
      <c r="H352" s="53">
        <v>0</v>
      </c>
      <c r="I352" s="53">
        <v>0</v>
      </c>
      <c r="J352" s="53">
        <v>0</v>
      </c>
      <c r="K352" s="53">
        <v>0</v>
      </c>
      <c r="L352" s="45">
        <v>21220</v>
      </c>
      <c r="M352" s="45">
        <v>10749</v>
      </c>
      <c r="N352" s="45">
        <v>10471</v>
      </c>
      <c r="O352" s="57" t="s">
        <v>297</v>
      </c>
      <c r="P352" s="57" t="s">
        <v>297</v>
      </c>
      <c r="Q352" s="57" t="s">
        <v>297</v>
      </c>
      <c r="R352" s="57" t="s">
        <v>297</v>
      </c>
      <c r="S352" s="57" t="s">
        <v>297</v>
      </c>
      <c r="T352" s="57" t="s">
        <v>297</v>
      </c>
      <c r="U352" s="57" t="s">
        <v>297</v>
      </c>
    </row>
    <row r="353" spans="1:21">
      <c r="A353" s="55" t="s">
        <v>1590</v>
      </c>
      <c r="B353" s="53" t="s">
        <v>219</v>
      </c>
      <c r="C353" s="53" t="s">
        <v>264</v>
      </c>
      <c r="D353" s="51" t="s">
        <v>292</v>
      </c>
      <c r="E353" s="53">
        <v>0</v>
      </c>
      <c r="F353" s="53">
        <v>0</v>
      </c>
      <c r="G353" s="53">
        <v>0</v>
      </c>
      <c r="H353" s="53">
        <v>0</v>
      </c>
      <c r="I353" s="53">
        <v>0</v>
      </c>
      <c r="J353" s="53">
        <v>0</v>
      </c>
      <c r="K353" s="53">
        <v>0</v>
      </c>
      <c r="L353" s="45">
        <v>21220</v>
      </c>
      <c r="M353" s="45">
        <v>10749</v>
      </c>
      <c r="N353" s="45">
        <v>10471</v>
      </c>
      <c r="O353" s="57" t="s">
        <v>297</v>
      </c>
      <c r="P353" s="57" t="s">
        <v>297</v>
      </c>
      <c r="Q353" s="57" t="s">
        <v>297</v>
      </c>
      <c r="R353" s="57" t="s">
        <v>297</v>
      </c>
      <c r="S353" s="57" t="s">
        <v>297</v>
      </c>
      <c r="T353" s="57" t="s">
        <v>297</v>
      </c>
      <c r="U353" s="57" t="s">
        <v>297</v>
      </c>
    </row>
    <row r="354" spans="1:21">
      <c r="A354" s="55" t="s">
        <v>1591</v>
      </c>
      <c r="B354" s="53" t="s">
        <v>219</v>
      </c>
      <c r="C354" s="53" t="s">
        <v>264</v>
      </c>
      <c r="D354" s="51" t="s">
        <v>201</v>
      </c>
      <c r="E354" s="53">
        <v>0</v>
      </c>
      <c r="F354" s="53">
        <v>5</v>
      </c>
      <c r="G354" s="53">
        <v>0</v>
      </c>
      <c r="H354" s="53">
        <v>5</v>
      </c>
      <c r="I354" s="53">
        <v>0</v>
      </c>
      <c r="J354" s="53">
        <v>0</v>
      </c>
      <c r="K354" s="53">
        <v>10</v>
      </c>
      <c r="L354" s="45">
        <v>21220</v>
      </c>
      <c r="M354" s="45">
        <v>10749</v>
      </c>
      <c r="N354" s="45">
        <v>10471</v>
      </c>
      <c r="O354" s="57" t="s">
        <v>297</v>
      </c>
      <c r="P354" s="57">
        <v>23.562676720075402</v>
      </c>
      <c r="Q354" s="57" t="s">
        <v>297</v>
      </c>
      <c r="R354" s="57">
        <v>23.562676720075402</v>
      </c>
      <c r="S354" s="57" t="s">
        <v>297</v>
      </c>
      <c r="T354" s="57" t="s">
        <v>297</v>
      </c>
      <c r="U354" s="57">
        <v>47.125353440150803</v>
      </c>
    </row>
    <row r="355" spans="1:21">
      <c r="A355" s="55" t="s">
        <v>1592</v>
      </c>
      <c r="B355" s="53" t="s">
        <v>219</v>
      </c>
      <c r="C355" s="53" t="s">
        <v>264</v>
      </c>
      <c r="D355" s="51" t="s">
        <v>150</v>
      </c>
      <c r="E355" s="53">
        <v>0</v>
      </c>
      <c r="F355" s="53">
        <v>0</v>
      </c>
      <c r="G355" s="53">
        <v>0</v>
      </c>
      <c r="H355" s="53">
        <v>0</v>
      </c>
      <c r="I355" s="53">
        <v>0</v>
      </c>
      <c r="J355" s="53">
        <v>0</v>
      </c>
      <c r="K355" s="53">
        <v>0</v>
      </c>
      <c r="L355" s="45">
        <v>21220</v>
      </c>
      <c r="M355" s="45">
        <v>10749</v>
      </c>
      <c r="N355" s="45">
        <v>10471</v>
      </c>
      <c r="O355" s="57" t="s">
        <v>297</v>
      </c>
      <c r="P355" s="57" t="s">
        <v>297</v>
      </c>
      <c r="Q355" s="57" t="s">
        <v>297</v>
      </c>
      <c r="R355" s="57" t="s">
        <v>297</v>
      </c>
      <c r="S355" s="57" t="s">
        <v>297</v>
      </c>
      <c r="T355" s="57" t="s">
        <v>297</v>
      </c>
      <c r="U355" s="57" t="s">
        <v>297</v>
      </c>
    </row>
    <row r="356" spans="1:21">
      <c r="A356" s="55" t="s">
        <v>1593</v>
      </c>
      <c r="B356" s="53" t="s">
        <v>219</v>
      </c>
      <c r="C356" s="53" t="s">
        <v>264</v>
      </c>
      <c r="D356" s="51" t="s">
        <v>94</v>
      </c>
      <c r="E356" s="53">
        <v>0</v>
      </c>
      <c r="F356" s="53">
        <v>0</v>
      </c>
      <c r="G356" s="53">
        <v>0</v>
      </c>
      <c r="H356" s="53">
        <v>0</v>
      </c>
      <c r="I356" s="53">
        <v>5</v>
      </c>
      <c r="J356" s="53">
        <v>0</v>
      </c>
      <c r="K356" s="53">
        <v>5</v>
      </c>
      <c r="L356" s="45">
        <v>21220</v>
      </c>
      <c r="M356" s="45">
        <v>10749</v>
      </c>
      <c r="N356" s="45">
        <v>10471</v>
      </c>
      <c r="O356" s="57" t="s">
        <v>297</v>
      </c>
      <c r="P356" s="57" t="s">
        <v>297</v>
      </c>
      <c r="Q356" s="57" t="s">
        <v>297</v>
      </c>
      <c r="R356" s="57" t="s">
        <v>297</v>
      </c>
      <c r="S356" s="57">
        <v>23.562676720075402</v>
      </c>
      <c r="T356" s="57" t="s">
        <v>297</v>
      </c>
      <c r="U356" s="57">
        <v>23.562676720075402</v>
      </c>
    </row>
    <row r="357" spans="1:21">
      <c r="A357" s="55" t="s">
        <v>1594</v>
      </c>
      <c r="B357" s="53" t="s">
        <v>219</v>
      </c>
      <c r="C357" s="53" t="s">
        <v>264</v>
      </c>
      <c r="D357" s="51" t="s">
        <v>154</v>
      </c>
      <c r="E357" s="53">
        <v>6</v>
      </c>
      <c r="F357" s="53">
        <v>0</v>
      </c>
      <c r="G357" s="53">
        <v>0</v>
      </c>
      <c r="H357" s="53">
        <v>0</v>
      </c>
      <c r="I357" s="53">
        <v>0</v>
      </c>
      <c r="J357" s="53">
        <v>0</v>
      </c>
      <c r="K357" s="53">
        <v>6</v>
      </c>
      <c r="L357" s="45">
        <v>21220</v>
      </c>
      <c r="M357" s="45">
        <v>10749</v>
      </c>
      <c r="N357" s="45">
        <v>10471</v>
      </c>
      <c r="O357" s="57">
        <v>28.275212064090482</v>
      </c>
      <c r="P357" s="57" t="s">
        <v>297</v>
      </c>
      <c r="Q357" s="57" t="s">
        <v>297</v>
      </c>
      <c r="R357" s="57" t="s">
        <v>297</v>
      </c>
      <c r="S357" s="57" t="s">
        <v>297</v>
      </c>
      <c r="T357" s="57" t="s">
        <v>297</v>
      </c>
      <c r="U357" s="57">
        <v>28.275212064090482</v>
      </c>
    </row>
    <row r="358" spans="1:21">
      <c r="A358" s="55" t="s">
        <v>1595</v>
      </c>
      <c r="B358" s="53" t="s">
        <v>219</v>
      </c>
      <c r="C358" s="53" t="s">
        <v>264</v>
      </c>
      <c r="D358" s="51" t="s">
        <v>98</v>
      </c>
      <c r="E358" s="53">
        <v>0</v>
      </c>
      <c r="F358" s="53">
        <v>0</v>
      </c>
      <c r="G358" s="53">
        <v>5</v>
      </c>
      <c r="H358" s="53">
        <v>5</v>
      </c>
      <c r="I358" s="53">
        <v>5</v>
      </c>
      <c r="J358" s="53">
        <v>0</v>
      </c>
      <c r="K358" s="53">
        <v>15</v>
      </c>
      <c r="L358" s="45">
        <v>21220</v>
      </c>
      <c r="M358" s="45">
        <v>10749</v>
      </c>
      <c r="N358" s="45">
        <v>10471</v>
      </c>
      <c r="O358" s="57" t="s">
        <v>297</v>
      </c>
      <c r="P358" s="57" t="s">
        <v>297</v>
      </c>
      <c r="Q358" s="57">
        <v>23.562676720075402</v>
      </c>
      <c r="R358" s="57">
        <v>23.562676720075402</v>
      </c>
      <c r="S358" s="57">
        <v>23.562676720075402</v>
      </c>
      <c r="T358" s="57" t="s">
        <v>297</v>
      </c>
      <c r="U358" s="57">
        <v>70.688030160226205</v>
      </c>
    </row>
    <row r="359" spans="1:21">
      <c r="A359" s="55" t="s">
        <v>1596</v>
      </c>
      <c r="B359" s="53" t="s">
        <v>219</v>
      </c>
      <c r="C359" s="53" t="s">
        <v>264</v>
      </c>
      <c r="D359" s="51" t="s">
        <v>301</v>
      </c>
      <c r="E359" s="53">
        <v>0</v>
      </c>
      <c r="F359" s="53">
        <v>0</v>
      </c>
      <c r="G359" s="53">
        <v>0</v>
      </c>
      <c r="H359" s="53">
        <v>0</v>
      </c>
      <c r="I359" s="53">
        <v>0</v>
      </c>
      <c r="J359" s="53">
        <v>0</v>
      </c>
      <c r="K359" s="53">
        <v>0</v>
      </c>
      <c r="L359" s="45">
        <v>21220</v>
      </c>
      <c r="M359" s="45">
        <v>10749</v>
      </c>
      <c r="N359" s="45">
        <v>10471</v>
      </c>
      <c r="O359" s="57" t="s">
        <v>297</v>
      </c>
      <c r="P359" s="57" t="s">
        <v>297</v>
      </c>
      <c r="Q359" s="57" t="s">
        <v>297</v>
      </c>
      <c r="R359" s="57" t="s">
        <v>297</v>
      </c>
      <c r="S359" s="57" t="s">
        <v>297</v>
      </c>
      <c r="T359" s="57" t="s">
        <v>297</v>
      </c>
      <c r="U359" s="57" t="s">
        <v>297</v>
      </c>
    </row>
    <row r="360" spans="1:21">
      <c r="A360" s="55" t="s">
        <v>1597</v>
      </c>
      <c r="B360" s="53" t="s">
        <v>219</v>
      </c>
      <c r="C360" s="53" t="s">
        <v>264</v>
      </c>
      <c r="D360" s="51" t="s">
        <v>303</v>
      </c>
      <c r="E360" s="53">
        <v>0</v>
      </c>
      <c r="F360" s="53">
        <v>0</v>
      </c>
      <c r="G360" s="53">
        <v>5</v>
      </c>
      <c r="H360" s="53">
        <v>5</v>
      </c>
      <c r="I360" s="53">
        <v>0</v>
      </c>
      <c r="J360" s="53">
        <v>0</v>
      </c>
      <c r="K360" s="53">
        <v>10</v>
      </c>
      <c r="L360" s="45">
        <v>21220</v>
      </c>
      <c r="M360" s="45">
        <v>10749</v>
      </c>
      <c r="N360" s="45">
        <v>10471</v>
      </c>
      <c r="O360" s="57" t="s">
        <v>297</v>
      </c>
      <c r="P360" s="57" t="s">
        <v>297</v>
      </c>
      <c r="Q360" s="57">
        <v>23.562676720075402</v>
      </c>
      <c r="R360" s="57">
        <v>23.562676720075402</v>
      </c>
      <c r="S360" s="57" t="s">
        <v>297</v>
      </c>
      <c r="T360" s="57" t="s">
        <v>297</v>
      </c>
      <c r="U360" s="57">
        <v>47.125353440150803</v>
      </c>
    </row>
    <row r="361" spans="1:21">
      <c r="A361" s="55" t="s">
        <v>1598</v>
      </c>
      <c r="B361" s="53" t="s">
        <v>219</v>
      </c>
      <c r="C361" s="53" t="s">
        <v>264</v>
      </c>
      <c r="D361" s="51" t="s">
        <v>131</v>
      </c>
      <c r="E361" s="53">
        <v>0</v>
      </c>
      <c r="F361" s="53">
        <v>0</v>
      </c>
      <c r="G361" s="53">
        <v>6</v>
      </c>
      <c r="H361" s="53">
        <v>5</v>
      </c>
      <c r="I361" s="53">
        <v>0</v>
      </c>
      <c r="J361" s="53">
        <v>0</v>
      </c>
      <c r="K361" s="53">
        <v>11</v>
      </c>
      <c r="L361" s="45">
        <v>21220</v>
      </c>
      <c r="M361" s="45">
        <v>10749</v>
      </c>
      <c r="N361" s="45">
        <v>10471</v>
      </c>
      <c r="O361" s="57" t="s">
        <v>297</v>
      </c>
      <c r="P361" s="57" t="s">
        <v>297</v>
      </c>
      <c r="Q361" s="57">
        <v>55.81914596706671</v>
      </c>
      <c r="R361" s="57">
        <v>46.515954972555583</v>
      </c>
      <c r="S361" s="57" t="s">
        <v>297</v>
      </c>
      <c r="T361" s="57" t="s">
        <v>297</v>
      </c>
      <c r="U361" s="57">
        <v>102.33510093962229</v>
      </c>
    </row>
    <row r="362" spans="1:21">
      <c r="A362" s="55" t="s">
        <v>1599</v>
      </c>
      <c r="B362" s="53" t="s">
        <v>219</v>
      </c>
      <c r="C362" s="53" t="s">
        <v>264</v>
      </c>
      <c r="D362" s="51" t="s">
        <v>141</v>
      </c>
      <c r="E362" s="53">
        <v>0</v>
      </c>
      <c r="F362" s="53">
        <v>0</v>
      </c>
      <c r="G362" s="53">
        <v>0</v>
      </c>
      <c r="H362" s="53">
        <v>0</v>
      </c>
      <c r="I362" s="53">
        <v>0</v>
      </c>
      <c r="J362" s="53">
        <v>0</v>
      </c>
      <c r="K362" s="53">
        <v>0</v>
      </c>
      <c r="L362" s="45">
        <v>21220</v>
      </c>
      <c r="M362" s="45">
        <v>10749</v>
      </c>
      <c r="N362" s="45">
        <v>10471</v>
      </c>
      <c r="O362" s="57" t="s">
        <v>297</v>
      </c>
      <c r="P362" s="57" t="s">
        <v>297</v>
      </c>
      <c r="Q362" s="57" t="s">
        <v>297</v>
      </c>
      <c r="R362" s="57" t="s">
        <v>297</v>
      </c>
      <c r="S362" s="57" t="s">
        <v>297</v>
      </c>
      <c r="T362" s="57" t="s">
        <v>297</v>
      </c>
      <c r="U362" s="57" t="s">
        <v>297</v>
      </c>
    </row>
    <row r="363" spans="1:21">
      <c r="A363" s="55" t="s">
        <v>1600</v>
      </c>
      <c r="B363" s="53" t="s">
        <v>219</v>
      </c>
      <c r="C363" s="53" t="s">
        <v>265</v>
      </c>
      <c r="D363" s="51" t="s">
        <v>200</v>
      </c>
      <c r="E363" s="53">
        <v>5</v>
      </c>
      <c r="F363" s="53">
        <v>6</v>
      </c>
      <c r="G363" s="53">
        <v>8</v>
      </c>
      <c r="H363" s="53">
        <v>8</v>
      </c>
      <c r="I363" s="53">
        <v>8</v>
      </c>
      <c r="J363" s="53">
        <v>10</v>
      </c>
      <c r="K363" s="53">
        <v>45</v>
      </c>
      <c r="L363" s="45">
        <v>145600</v>
      </c>
      <c r="M363" s="45">
        <v>74850</v>
      </c>
      <c r="N363" s="45">
        <v>70750</v>
      </c>
      <c r="O363" s="57">
        <v>3.4340659340659339</v>
      </c>
      <c r="P363" s="57">
        <v>4.1208791208791204</v>
      </c>
      <c r="Q363" s="57">
        <v>5.4945054945054945</v>
      </c>
      <c r="R363" s="57">
        <v>5.4945054945054945</v>
      </c>
      <c r="S363" s="57">
        <v>5.4945054945054945</v>
      </c>
      <c r="T363" s="57">
        <v>6.8681318681318677</v>
      </c>
      <c r="U363" s="57">
        <v>30.906593406593405</v>
      </c>
    </row>
    <row r="364" spans="1:21">
      <c r="A364" s="55" t="s">
        <v>1601</v>
      </c>
      <c r="B364" s="53" t="s">
        <v>219</v>
      </c>
      <c r="C364" s="53" t="s">
        <v>265</v>
      </c>
      <c r="D364" s="51" t="s">
        <v>53</v>
      </c>
      <c r="E364" s="53">
        <v>158</v>
      </c>
      <c r="F364" s="53">
        <v>117</v>
      </c>
      <c r="G364" s="53">
        <v>302</v>
      </c>
      <c r="H364" s="53">
        <v>341</v>
      </c>
      <c r="I364" s="53">
        <v>225</v>
      </c>
      <c r="J364" s="53">
        <v>137</v>
      </c>
      <c r="K364" s="53">
        <v>1280</v>
      </c>
      <c r="L364" s="45">
        <v>145600</v>
      </c>
      <c r="M364" s="45">
        <v>74850</v>
      </c>
      <c r="N364" s="45">
        <v>70750</v>
      </c>
      <c r="O364" s="57">
        <v>211.0888443553774</v>
      </c>
      <c r="P364" s="57">
        <v>156.31262525050099</v>
      </c>
      <c r="Q364" s="57">
        <v>403.47361389445558</v>
      </c>
      <c r="R364" s="57">
        <v>455.57782231128925</v>
      </c>
      <c r="S364" s="57">
        <v>300.60120240480961</v>
      </c>
      <c r="T364" s="57">
        <v>183.03273213092854</v>
      </c>
      <c r="U364" s="57">
        <v>1710.0868403473614</v>
      </c>
    </row>
    <row r="365" spans="1:21">
      <c r="A365" s="55" t="s">
        <v>1602</v>
      </c>
      <c r="B365" s="53" t="s">
        <v>219</v>
      </c>
      <c r="C365" s="53" t="s">
        <v>265</v>
      </c>
      <c r="D365" s="51" t="s">
        <v>68</v>
      </c>
      <c r="E365" s="53">
        <v>8</v>
      </c>
      <c r="F365" s="53">
        <v>5</v>
      </c>
      <c r="G365" s="53">
        <v>6</v>
      </c>
      <c r="H365" s="53">
        <v>16</v>
      </c>
      <c r="I365" s="53">
        <v>6</v>
      </c>
      <c r="J365" s="53">
        <v>10</v>
      </c>
      <c r="K365" s="53">
        <v>51</v>
      </c>
      <c r="L365" s="45">
        <v>145600</v>
      </c>
      <c r="M365" s="45">
        <v>74850</v>
      </c>
      <c r="N365" s="45">
        <v>70750</v>
      </c>
      <c r="O365" s="57">
        <v>10.688042752171008</v>
      </c>
      <c r="P365" s="57">
        <v>6.6800267201068806</v>
      </c>
      <c r="Q365" s="57">
        <v>8.0160320641282556</v>
      </c>
      <c r="R365" s="57">
        <v>21.376085504342015</v>
      </c>
      <c r="S365" s="57">
        <v>8.0160320641282556</v>
      </c>
      <c r="T365" s="57">
        <v>13.360053440213761</v>
      </c>
      <c r="U365" s="57">
        <v>68.136272545090179</v>
      </c>
    </row>
    <row r="366" spans="1:21">
      <c r="A366" s="55" t="s">
        <v>1603</v>
      </c>
      <c r="B366" s="53" t="s">
        <v>219</v>
      </c>
      <c r="C366" s="53" t="s">
        <v>265</v>
      </c>
      <c r="D366" s="51" t="s">
        <v>292</v>
      </c>
      <c r="E366" s="53">
        <v>5</v>
      </c>
      <c r="F366" s="53">
        <v>0</v>
      </c>
      <c r="G366" s="53">
        <v>0</v>
      </c>
      <c r="H366" s="53">
        <v>6</v>
      </c>
      <c r="I366" s="53">
        <v>5</v>
      </c>
      <c r="J366" s="53">
        <v>0</v>
      </c>
      <c r="K366" s="53">
        <v>16</v>
      </c>
      <c r="L366" s="45">
        <v>145600</v>
      </c>
      <c r="M366" s="45">
        <v>74850</v>
      </c>
      <c r="N366" s="45">
        <v>70750</v>
      </c>
      <c r="O366" s="57">
        <v>3.4340659340659339</v>
      </c>
      <c r="P366" s="57" t="s">
        <v>297</v>
      </c>
      <c r="Q366" s="57" t="s">
        <v>297</v>
      </c>
      <c r="R366" s="57">
        <v>4.1208791208791204</v>
      </c>
      <c r="S366" s="57">
        <v>3.4340659340659339</v>
      </c>
      <c r="T366" s="57" t="s">
        <v>297</v>
      </c>
      <c r="U366" s="57">
        <v>10.989010989010989</v>
      </c>
    </row>
    <row r="367" spans="1:21">
      <c r="A367" s="55" t="s">
        <v>1604</v>
      </c>
      <c r="B367" s="53" t="s">
        <v>219</v>
      </c>
      <c r="C367" s="53" t="s">
        <v>265</v>
      </c>
      <c r="D367" s="51" t="s">
        <v>201</v>
      </c>
      <c r="E367" s="53">
        <v>10</v>
      </c>
      <c r="F367" s="53">
        <v>8</v>
      </c>
      <c r="G367" s="53">
        <v>18</v>
      </c>
      <c r="H367" s="53">
        <v>15</v>
      </c>
      <c r="I367" s="53">
        <v>14</v>
      </c>
      <c r="J367" s="53">
        <v>7</v>
      </c>
      <c r="K367" s="53">
        <v>72</v>
      </c>
      <c r="L367" s="45">
        <v>145600</v>
      </c>
      <c r="M367" s="45">
        <v>74850</v>
      </c>
      <c r="N367" s="45">
        <v>70750</v>
      </c>
      <c r="O367" s="57">
        <v>6.8681318681318677</v>
      </c>
      <c r="P367" s="57">
        <v>5.4945054945054945</v>
      </c>
      <c r="Q367" s="57">
        <v>12.362637362637363</v>
      </c>
      <c r="R367" s="57">
        <v>10.302197802197803</v>
      </c>
      <c r="S367" s="57">
        <v>9.615384615384615</v>
      </c>
      <c r="T367" s="57">
        <v>4.8076923076923075</v>
      </c>
      <c r="U367" s="57">
        <v>49.450549450549453</v>
      </c>
    </row>
    <row r="368" spans="1:21">
      <c r="A368" s="55" t="s">
        <v>1605</v>
      </c>
      <c r="B368" s="53" t="s">
        <v>219</v>
      </c>
      <c r="C368" s="53" t="s">
        <v>265</v>
      </c>
      <c r="D368" s="51" t="s">
        <v>150</v>
      </c>
      <c r="E368" s="53">
        <v>0</v>
      </c>
      <c r="F368" s="53">
        <v>0</v>
      </c>
      <c r="G368" s="53">
        <v>0</v>
      </c>
      <c r="H368" s="53">
        <v>0</v>
      </c>
      <c r="I368" s="53">
        <v>5</v>
      </c>
      <c r="J368" s="53">
        <v>0</v>
      </c>
      <c r="K368" s="53">
        <v>5</v>
      </c>
      <c r="L368" s="45">
        <v>145600</v>
      </c>
      <c r="M368" s="45">
        <v>74850</v>
      </c>
      <c r="N368" s="45">
        <v>70750</v>
      </c>
      <c r="O368" s="57" t="s">
        <v>297</v>
      </c>
      <c r="P368" s="57" t="s">
        <v>297</v>
      </c>
      <c r="Q368" s="57" t="s">
        <v>297</v>
      </c>
      <c r="R368" s="57" t="s">
        <v>297</v>
      </c>
      <c r="S368" s="57">
        <v>3.4340659340659339</v>
      </c>
      <c r="T368" s="57" t="s">
        <v>297</v>
      </c>
      <c r="U368" s="57">
        <v>3.4340659340659339</v>
      </c>
    </row>
    <row r="369" spans="1:21">
      <c r="A369" s="55" t="s">
        <v>1606</v>
      </c>
      <c r="B369" s="53" t="s">
        <v>219</v>
      </c>
      <c r="C369" s="53" t="s">
        <v>265</v>
      </c>
      <c r="D369" s="51" t="s">
        <v>94</v>
      </c>
      <c r="E369" s="53">
        <v>5</v>
      </c>
      <c r="F369" s="53">
        <v>0</v>
      </c>
      <c r="G369" s="53">
        <v>13</v>
      </c>
      <c r="H369" s="53">
        <v>9</v>
      </c>
      <c r="I369" s="53">
        <v>5</v>
      </c>
      <c r="J369" s="53">
        <v>0</v>
      </c>
      <c r="K369" s="53">
        <v>32</v>
      </c>
      <c r="L369" s="45">
        <v>145600</v>
      </c>
      <c r="M369" s="45">
        <v>74850</v>
      </c>
      <c r="N369" s="45">
        <v>70750</v>
      </c>
      <c r="O369" s="57">
        <v>3.4340659340659339</v>
      </c>
      <c r="P369" s="57" t="s">
        <v>297</v>
      </c>
      <c r="Q369" s="57">
        <v>8.9285714285714288</v>
      </c>
      <c r="R369" s="57">
        <v>6.1813186813186816</v>
      </c>
      <c r="S369" s="57">
        <v>3.4340659340659339</v>
      </c>
      <c r="T369" s="57" t="s">
        <v>297</v>
      </c>
      <c r="U369" s="57">
        <v>21.978021978021978</v>
      </c>
    </row>
    <row r="370" spans="1:21">
      <c r="A370" s="55" t="s">
        <v>1607</v>
      </c>
      <c r="B370" s="53" t="s">
        <v>219</v>
      </c>
      <c r="C370" s="53" t="s">
        <v>265</v>
      </c>
      <c r="D370" s="51" t="s">
        <v>153</v>
      </c>
      <c r="E370" s="53">
        <v>5</v>
      </c>
      <c r="F370" s="53">
        <v>0</v>
      </c>
      <c r="G370" s="53">
        <v>0</v>
      </c>
      <c r="H370" s="53">
        <v>0</v>
      </c>
      <c r="I370" s="53">
        <v>0</v>
      </c>
      <c r="J370" s="53">
        <v>0</v>
      </c>
      <c r="K370" s="53">
        <v>5</v>
      </c>
      <c r="L370" s="45">
        <v>145600</v>
      </c>
      <c r="M370" s="45">
        <v>74850</v>
      </c>
      <c r="N370" s="45">
        <v>70750</v>
      </c>
      <c r="O370" s="57">
        <v>3.4340659340659339</v>
      </c>
      <c r="P370" s="57" t="s">
        <v>297</v>
      </c>
      <c r="Q370" s="57" t="s">
        <v>297</v>
      </c>
      <c r="R370" s="57" t="s">
        <v>297</v>
      </c>
      <c r="S370" s="57" t="s">
        <v>297</v>
      </c>
      <c r="T370" s="57" t="s">
        <v>297</v>
      </c>
      <c r="U370" s="57">
        <v>3.4340659340659339</v>
      </c>
    </row>
    <row r="371" spans="1:21">
      <c r="A371" s="55" t="s">
        <v>1608</v>
      </c>
      <c r="B371" s="53" t="s">
        <v>219</v>
      </c>
      <c r="C371" s="53" t="s">
        <v>265</v>
      </c>
      <c r="D371" s="51" t="s">
        <v>154</v>
      </c>
      <c r="E371" s="53">
        <v>30</v>
      </c>
      <c r="F371" s="53">
        <v>16</v>
      </c>
      <c r="G371" s="53">
        <v>19</v>
      </c>
      <c r="H371" s="53">
        <v>14</v>
      </c>
      <c r="I371" s="53">
        <v>7</v>
      </c>
      <c r="J371" s="53">
        <v>0</v>
      </c>
      <c r="K371" s="53">
        <v>86</v>
      </c>
      <c r="L371" s="45">
        <v>145600</v>
      </c>
      <c r="M371" s="45">
        <v>74850</v>
      </c>
      <c r="N371" s="45">
        <v>70750</v>
      </c>
      <c r="O371" s="57">
        <v>20.604395604395606</v>
      </c>
      <c r="P371" s="57">
        <v>10.989010989010989</v>
      </c>
      <c r="Q371" s="57">
        <v>13.049450549450551</v>
      </c>
      <c r="R371" s="57">
        <v>9.615384615384615</v>
      </c>
      <c r="S371" s="57">
        <v>4.8076923076923075</v>
      </c>
      <c r="T371" s="57" t="s">
        <v>297</v>
      </c>
      <c r="U371" s="57">
        <v>59.065934065934066</v>
      </c>
    </row>
    <row r="372" spans="1:21">
      <c r="A372" s="55" t="s">
        <v>1609</v>
      </c>
      <c r="B372" s="53" t="s">
        <v>219</v>
      </c>
      <c r="C372" s="53" t="s">
        <v>265</v>
      </c>
      <c r="D372" s="51" t="s">
        <v>98</v>
      </c>
      <c r="E372" s="53">
        <v>27</v>
      </c>
      <c r="F372" s="53">
        <v>15</v>
      </c>
      <c r="G372" s="53">
        <v>35</v>
      </c>
      <c r="H372" s="53">
        <v>48</v>
      </c>
      <c r="I372" s="53">
        <v>42</v>
      </c>
      <c r="J372" s="53">
        <v>23</v>
      </c>
      <c r="K372" s="53">
        <v>190</v>
      </c>
      <c r="L372" s="45">
        <v>145600</v>
      </c>
      <c r="M372" s="45">
        <v>74850</v>
      </c>
      <c r="N372" s="45">
        <v>70750</v>
      </c>
      <c r="O372" s="57">
        <v>18.543956043956044</v>
      </c>
      <c r="P372" s="57">
        <v>10.302197802197803</v>
      </c>
      <c r="Q372" s="57">
        <v>24.03846153846154</v>
      </c>
      <c r="R372" s="57">
        <v>32.967032967032964</v>
      </c>
      <c r="S372" s="57">
        <v>28.84615384615385</v>
      </c>
      <c r="T372" s="57">
        <v>15.796703296703297</v>
      </c>
      <c r="U372" s="57">
        <v>130.49450549450549</v>
      </c>
    </row>
    <row r="373" spans="1:21">
      <c r="A373" s="55" t="s">
        <v>1610</v>
      </c>
      <c r="B373" s="53" t="s">
        <v>219</v>
      </c>
      <c r="C373" s="53" t="s">
        <v>265</v>
      </c>
      <c r="D373" s="51" t="s">
        <v>301</v>
      </c>
      <c r="E373" s="53">
        <v>0</v>
      </c>
      <c r="F373" s="53">
        <v>0</v>
      </c>
      <c r="G373" s="53">
        <v>6</v>
      </c>
      <c r="H373" s="53">
        <v>6</v>
      </c>
      <c r="I373" s="53">
        <v>0</v>
      </c>
      <c r="J373" s="53">
        <v>0</v>
      </c>
      <c r="K373" s="53">
        <v>12</v>
      </c>
      <c r="L373" s="45">
        <v>145600</v>
      </c>
      <c r="M373" s="45">
        <v>74850</v>
      </c>
      <c r="N373" s="45">
        <v>70750</v>
      </c>
      <c r="O373" s="57" t="s">
        <v>297</v>
      </c>
      <c r="P373" s="57" t="s">
        <v>297</v>
      </c>
      <c r="Q373" s="57">
        <v>4.1208791208791204</v>
      </c>
      <c r="R373" s="57">
        <v>4.1208791208791204</v>
      </c>
      <c r="S373" s="57" t="s">
        <v>297</v>
      </c>
      <c r="T373" s="57" t="s">
        <v>297</v>
      </c>
      <c r="U373" s="57">
        <v>8.2417582417582409</v>
      </c>
    </row>
    <row r="374" spans="1:21">
      <c r="A374" s="55" t="s">
        <v>1611</v>
      </c>
      <c r="B374" s="53" t="s">
        <v>219</v>
      </c>
      <c r="C374" s="53" t="s">
        <v>265</v>
      </c>
      <c r="D374" s="51" t="s">
        <v>303</v>
      </c>
      <c r="E374" s="53">
        <v>10</v>
      </c>
      <c r="F374" s="53">
        <v>11</v>
      </c>
      <c r="G374" s="53">
        <v>27</v>
      </c>
      <c r="H374" s="53">
        <v>24</v>
      </c>
      <c r="I374" s="53">
        <v>14</v>
      </c>
      <c r="J374" s="53">
        <v>9</v>
      </c>
      <c r="K374" s="53">
        <v>95</v>
      </c>
      <c r="L374" s="45">
        <v>145600</v>
      </c>
      <c r="M374" s="45">
        <v>74850</v>
      </c>
      <c r="N374" s="45">
        <v>70750</v>
      </c>
      <c r="O374" s="57">
        <v>6.8681318681318677</v>
      </c>
      <c r="P374" s="57">
        <v>7.5549450549450547</v>
      </c>
      <c r="Q374" s="57">
        <v>18.543956043956044</v>
      </c>
      <c r="R374" s="57">
        <v>16.483516483516482</v>
      </c>
      <c r="S374" s="57">
        <v>9.615384615384615</v>
      </c>
      <c r="T374" s="57">
        <v>6.1813186813186816</v>
      </c>
      <c r="U374" s="57">
        <v>65.247252747252745</v>
      </c>
    </row>
    <row r="375" spans="1:21">
      <c r="A375" s="55" t="s">
        <v>1612</v>
      </c>
      <c r="B375" s="53" t="s">
        <v>219</v>
      </c>
      <c r="C375" s="53" t="s">
        <v>265</v>
      </c>
      <c r="D375" s="51" t="s">
        <v>127</v>
      </c>
      <c r="E375" s="53">
        <v>5</v>
      </c>
      <c r="F375" s="53">
        <v>5</v>
      </c>
      <c r="G375" s="53">
        <v>5</v>
      </c>
      <c r="H375" s="53">
        <v>5</v>
      </c>
      <c r="I375" s="53">
        <v>0</v>
      </c>
      <c r="J375" s="53">
        <v>0</v>
      </c>
      <c r="K375" s="53">
        <v>20</v>
      </c>
      <c r="L375" s="45">
        <v>145600</v>
      </c>
      <c r="M375" s="45">
        <v>74850</v>
      </c>
      <c r="N375" s="45">
        <v>70750</v>
      </c>
      <c r="O375" s="57">
        <v>3.4340659340659339</v>
      </c>
      <c r="P375" s="57">
        <v>3.4340659340659339</v>
      </c>
      <c r="Q375" s="57">
        <v>3.4340659340659339</v>
      </c>
      <c r="R375" s="57">
        <v>3.4340659340659339</v>
      </c>
      <c r="S375" s="57" t="s">
        <v>297</v>
      </c>
      <c r="T375" s="57" t="s">
        <v>297</v>
      </c>
      <c r="U375" s="57">
        <v>13.736263736263735</v>
      </c>
    </row>
    <row r="376" spans="1:21">
      <c r="A376" s="55" t="s">
        <v>1613</v>
      </c>
      <c r="B376" s="53" t="s">
        <v>219</v>
      </c>
      <c r="C376" s="53" t="s">
        <v>265</v>
      </c>
      <c r="D376" s="51" t="s">
        <v>131</v>
      </c>
      <c r="E376" s="53">
        <v>22</v>
      </c>
      <c r="F376" s="53">
        <v>8</v>
      </c>
      <c r="G376" s="53">
        <v>28</v>
      </c>
      <c r="H376" s="53">
        <v>36</v>
      </c>
      <c r="I376" s="53">
        <v>31</v>
      </c>
      <c r="J376" s="53">
        <v>5</v>
      </c>
      <c r="K376" s="53">
        <v>130</v>
      </c>
      <c r="L376" s="45">
        <v>145600</v>
      </c>
      <c r="M376" s="45">
        <v>74850</v>
      </c>
      <c r="N376" s="45">
        <v>70750</v>
      </c>
      <c r="O376" s="57">
        <v>29.392117568470272</v>
      </c>
      <c r="P376" s="57">
        <v>10.688042752171008</v>
      </c>
      <c r="Q376" s="57">
        <v>37.40814963259853</v>
      </c>
      <c r="R376" s="57">
        <v>48.096192384769545</v>
      </c>
      <c r="S376" s="57">
        <v>41.416165664662657</v>
      </c>
      <c r="T376" s="57">
        <v>6.6800267201068806</v>
      </c>
      <c r="U376" s="57">
        <v>173.6806947227789</v>
      </c>
    </row>
    <row r="377" spans="1:21">
      <c r="A377" s="55" t="s">
        <v>1614</v>
      </c>
      <c r="B377" s="53" t="s">
        <v>219</v>
      </c>
      <c r="C377" s="53" t="s">
        <v>265</v>
      </c>
      <c r="D377" s="51" t="s">
        <v>160</v>
      </c>
      <c r="E377" s="53">
        <v>6</v>
      </c>
      <c r="F377" s="53">
        <v>0</v>
      </c>
      <c r="G377" s="53">
        <v>0</v>
      </c>
      <c r="H377" s="53">
        <v>0</v>
      </c>
      <c r="I377" s="53">
        <v>0</v>
      </c>
      <c r="J377" s="53">
        <v>0</v>
      </c>
      <c r="K377" s="53">
        <v>6</v>
      </c>
      <c r="L377" s="45">
        <v>145600</v>
      </c>
      <c r="M377" s="45">
        <v>74850</v>
      </c>
      <c r="N377" s="45">
        <v>70750</v>
      </c>
      <c r="O377" s="57">
        <v>4.1208791208791204</v>
      </c>
      <c r="P377" s="57" t="s">
        <v>297</v>
      </c>
      <c r="Q377" s="57" t="s">
        <v>297</v>
      </c>
      <c r="R377" s="57" t="s">
        <v>297</v>
      </c>
      <c r="S377" s="57" t="s">
        <v>297</v>
      </c>
      <c r="T377" s="57" t="s">
        <v>297</v>
      </c>
      <c r="U377" s="57">
        <v>4.1208791208791204</v>
      </c>
    </row>
    <row r="378" spans="1:21">
      <c r="A378" s="55" t="s">
        <v>1615</v>
      </c>
      <c r="B378" s="53" t="s">
        <v>219</v>
      </c>
      <c r="C378" s="53" t="s">
        <v>265</v>
      </c>
      <c r="D378" s="51" t="s">
        <v>141</v>
      </c>
      <c r="E378" s="53">
        <v>6</v>
      </c>
      <c r="F378" s="53">
        <v>0</v>
      </c>
      <c r="G378" s="53">
        <v>5</v>
      </c>
      <c r="H378" s="53">
        <v>5</v>
      </c>
      <c r="I378" s="53">
        <v>5</v>
      </c>
      <c r="J378" s="53">
        <v>0</v>
      </c>
      <c r="K378" s="53">
        <v>21</v>
      </c>
      <c r="L378" s="45">
        <v>145600</v>
      </c>
      <c r="M378" s="45">
        <v>74850</v>
      </c>
      <c r="N378" s="45">
        <v>70750</v>
      </c>
      <c r="O378" s="57">
        <v>4.1208791208791204</v>
      </c>
      <c r="P378" s="57" t="s">
        <v>297</v>
      </c>
      <c r="Q378" s="57">
        <v>3.4340659340659339</v>
      </c>
      <c r="R378" s="57">
        <v>3.4340659340659339</v>
      </c>
      <c r="S378" s="57">
        <v>3.4340659340659339</v>
      </c>
      <c r="T378" s="57" t="s">
        <v>297</v>
      </c>
      <c r="U378" s="57">
        <v>14.423076923076925</v>
      </c>
    </row>
    <row r="379" spans="1:21">
      <c r="A379" s="55" t="s">
        <v>1616</v>
      </c>
      <c r="B379" s="53" t="s">
        <v>219</v>
      </c>
      <c r="C379" s="53" t="s">
        <v>266</v>
      </c>
      <c r="D379" s="51" t="s">
        <v>200</v>
      </c>
      <c r="E379" s="53">
        <v>6</v>
      </c>
      <c r="F379" s="53">
        <v>5</v>
      </c>
      <c r="G379" s="53">
        <v>7</v>
      </c>
      <c r="H379" s="53">
        <v>15</v>
      </c>
      <c r="I379" s="53">
        <v>9</v>
      </c>
      <c r="J379" s="53">
        <v>15</v>
      </c>
      <c r="K379" s="53">
        <v>57</v>
      </c>
      <c r="L379" s="45">
        <v>173700</v>
      </c>
      <c r="M379" s="45">
        <v>90358</v>
      </c>
      <c r="N379" s="45">
        <v>83342</v>
      </c>
      <c r="O379" s="57">
        <v>3.4542314335060453</v>
      </c>
      <c r="P379" s="57">
        <v>2.8785261945883707</v>
      </c>
      <c r="Q379" s="57">
        <v>4.0299366724237187</v>
      </c>
      <c r="R379" s="57">
        <v>8.6355785837651116</v>
      </c>
      <c r="S379" s="57">
        <v>5.1813471502590671</v>
      </c>
      <c r="T379" s="57">
        <v>8.6355785837651116</v>
      </c>
      <c r="U379" s="57">
        <v>32.815198618307427</v>
      </c>
    </row>
    <row r="380" spans="1:21">
      <c r="A380" s="55" t="s">
        <v>1617</v>
      </c>
      <c r="B380" s="53" t="s">
        <v>219</v>
      </c>
      <c r="C380" s="53" t="s">
        <v>266</v>
      </c>
      <c r="D380" s="51" t="s">
        <v>53</v>
      </c>
      <c r="E380" s="53">
        <v>94</v>
      </c>
      <c r="F380" s="53">
        <v>142</v>
      </c>
      <c r="G380" s="53">
        <v>320</v>
      </c>
      <c r="H380" s="53">
        <v>400</v>
      </c>
      <c r="I380" s="53">
        <v>296</v>
      </c>
      <c r="J380" s="53">
        <v>188</v>
      </c>
      <c r="K380" s="53">
        <v>1440</v>
      </c>
      <c r="L380" s="45">
        <v>173700</v>
      </c>
      <c r="M380" s="45">
        <v>90358</v>
      </c>
      <c r="N380" s="45">
        <v>83342</v>
      </c>
      <c r="O380" s="57">
        <v>104.03063370149849</v>
      </c>
      <c r="P380" s="57">
        <v>157.15265942141261</v>
      </c>
      <c r="Q380" s="57">
        <v>354.14683813276076</v>
      </c>
      <c r="R380" s="57">
        <v>442.68354766595098</v>
      </c>
      <c r="S380" s="57">
        <v>327.58582527280373</v>
      </c>
      <c r="T380" s="57">
        <v>208.06126740299698</v>
      </c>
      <c r="U380" s="57">
        <v>1593.6607715974237</v>
      </c>
    </row>
    <row r="381" spans="1:21">
      <c r="A381" s="55" t="s">
        <v>1618</v>
      </c>
      <c r="B381" s="53" t="s">
        <v>219</v>
      </c>
      <c r="C381" s="53" t="s">
        <v>266</v>
      </c>
      <c r="D381" s="51" t="s">
        <v>68</v>
      </c>
      <c r="E381" s="53">
        <v>10</v>
      </c>
      <c r="F381" s="53">
        <v>9</v>
      </c>
      <c r="G381" s="53">
        <v>28</v>
      </c>
      <c r="H381" s="53">
        <v>25</v>
      </c>
      <c r="I381" s="53">
        <v>35</v>
      </c>
      <c r="J381" s="53">
        <v>21</v>
      </c>
      <c r="K381" s="53">
        <v>128</v>
      </c>
      <c r="L381" s="45">
        <v>173700</v>
      </c>
      <c r="M381" s="45">
        <v>90358</v>
      </c>
      <c r="N381" s="45">
        <v>83342</v>
      </c>
      <c r="O381" s="57">
        <v>11.067088691648774</v>
      </c>
      <c r="P381" s="57">
        <v>9.9603798224838975</v>
      </c>
      <c r="Q381" s="57">
        <v>30.987848336616569</v>
      </c>
      <c r="R381" s="57">
        <v>27.667721729121936</v>
      </c>
      <c r="S381" s="57">
        <v>38.734810420770714</v>
      </c>
      <c r="T381" s="57">
        <v>23.240886252462428</v>
      </c>
      <c r="U381" s="57">
        <v>141.65873525310431</v>
      </c>
    </row>
    <row r="382" spans="1:21">
      <c r="A382" s="55" t="s">
        <v>1619</v>
      </c>
      <c r="B382" s="53" t="s">
        <v>219</v>
      </c>
      <c r="C382" s="53" t="s">
        <v>266</v>
      </c>
      <c r="D382" s="51" t="s">
        <v>292</v>
      </c>
      <c r="E382" s="53">
        <v>0</v>
      </c>
      <c r="F382" s="53">
        <v>0</v>
      </c>
      <c r="G382" s="53">
        <v>6</v>
      </c>
      <c r="H382" s="53">
        <v>7</v>
      </c>
      <c r="I382" s="53">
        <v>5</v>
      </c>
      <c r="J382" s="53">
        <v>0</v>
      </c>
      <c r="K382" s="53">
        <v>18</v>
      </c>
      <c r="L382" s="45">
        <v>173700</v>
      </c>
      <c r="M382" s="45">
        <v>90358</v>
      </c>
      <c r="N382" s="45">
        <v>83342</v>
      </c>
      <c r="O382" s="57" t="s">
        <v>297</v>
      </c>
      <c r="P382" s="57" t="s">
        <v>297</v>
      </c>
      <c r="Q382" s="57">
        <v>3.4542314335060453</v>
      </c>
      <c r="R382" s="57">
        <v>4.0299366724237187</v>
      </c>
      <c r="S382" s="57">
        <v>2.8785261945883707</v>
      </c>
      <c r="T382" s="57" t="s">
        <v>297</v>
      </c>
      <c r="U382" s="57">
        <v>10.362694300518134</v>
      </c>
    </row>
    <row r="383" spans="1:21">
      <c r="A383" s="55" t="s">
        <v>1620</v>
      </c>
      <c r="B383" s="53" t="s">
        <v>219</v>
      </c>
      <c r="C383" s="53" t="s">
        <v>266</v>
      </c>
      <c r="D383" s="51" t="s">
        <v>201</v>
      </c>
      <c r="E383" s="53">
        <v>9</v>
      </c>
      <c r="F383" s="53">
        <v>10</v>
      </c>
      <c r="G383" s="53">
        <v>16</v>
      </c>
      <c r="H383" s="53">
        <v>22</v>
      </c>
      <c r="I383" s="53">
        <v>10</v>
      </c>
      <c r="J383" s="53">
        <v>5</v>
      </c>
      <c r="K383" s="53">
        <v>72</v>
      </c>
      <c r="L383" s="45">
        <v>173700</v>
      </c>
      <c r="M383" s="45">
        <v>90358</v>
      </c>
      <c r="N383" s="45">
        <v>83342</v>
      </c>
      <c r="O383" s="57">
        <v>5.1813471502590671</v>
      </c>
      <c r="P383" s="57">
        <v>5.7570523891767413</v>
      </c>
      <c r="Q383" s="57">
        <v>9.2112838226827858</v>
      </c>
      <c r="R383" s="57">
        <v>12.665515256188831</v>
      </c>
      <c r="S383" s="57">
        <v>5.7570523891767413</v>
      </c>
      <c r="T383" s="57">
        <v>2.8785261945883707</v>
      </c>
      <c r="U383" s="57">
        <v>41.450777202072537</v>
      </c>
    </row>
    <row r="384" spans="1:21">
      <c r="A384" s="55" t="s">
        <v>1621</v>
      </c>
      <c r="B384" s="53" t="s">
        <v>219</v>
      </c>
      <c r="C384" s="53" t="s">
        <v>266</v>
      </c>
      <c r="D384" s="51" t="s">
        <v>150</v>
      </c>
      <c r="E384" s="53">
        <v>0</v>
      </c>
      <c r="F384" s="53">
        <v>0</v>
      </c>
      <c r="G384" s="53">
        <v>0</v>
      </c>
      <c r="H384" s="53">
        <v>5</v>
      </c>
      <c r="I384" s="53">
        <v>5</v>
      </c>
      <c r="J384" s="53">
        <v>5</v>
      </c>
      <c r="K384" s="53">
        <v>15</v>
      </c>
      <c r="L384" s="45">
        <v>173700</v>
      </c>
      <c r="M384" s="45">
        <v>90358</v>
      </c>
      <c r="N384" s="45">
        <v>83342</v>
      </c>
      <c r="O384" s="57" t="s">
        <v>297</v>
      </c>
      <c r="P384" s="57" t="s">
        <v>297</v>
      </c>
      <c r="Q384" s="57" t="s">
        <v>297</v>
      </c>
      <c r="R384" s="57">
        <v>2.8785261945883707</v>
      </c>
      <c r="S384" s="57">
        <v>2.8785261945883707</v>
      </c>
      <c r="T384" s="57">
        <v>2.8785261945883707</v>
      </c>
      <c r="U384" s="57">
        <v>8.6355785837651116</v>
      </c>
    </row>
    <row r="385" spans="1:21">
      <c r="A385" s="55" t="s">
        <v>1622</v>
      </c>
      <c r="B385" s="53" t="s">
        <v>219</v>
      </c>
      <c r="C385" s="53" t="s">
        <v>266</v>
      </c>
      <c r="D385" s="51" t="s">
        <v>94</v>
      </c>
      <c r="E385" s="53">
        <v>5</v>
      </c>
      <c r="F385" s="53">
        <v>5</v>
      </c>
      <c r="G385" s="53">
        <v>7</v>
      </c>
      <c r="H385" s="53">
        <v>11</v>
      </c>
      <c r="I385" s="53">
        <v>6</v>
      </c>
      <c r="J385" s="53">
        <v>5</v>
      </c>
      <c r="K385" s="53">
        <v>39</v>
      </c>
      <c r="L385" s="45">
        <v>173700</v>
      </c>
      <c r="M385" s="45">
        <v>90358</v>
      </c>
      <c r="N385" s="45">
        <v>83342</v>
      </c>
      <c r="O385" s="57">
        <v>2.8785261945883707</v>
      </c>
      <c r="P385" s="57">
        <v>2.8785261945883707</v>
      </c>
      <c r="Q385" s="57">
        <v>4.0299366724237187</v>
      </c>
      <c r="R385" s="57">
        <v>6.3327576280944156</v>
      </c>
      <c r="S385" s="57">
        <v>3.4542314335060453</v>
      </c>
      <c r="T385" s="57">
        <v>2.8785261945883707</v>
      </c>
      <c r="U385" s="57">
        <v>22.452504317789291</v>
      </c>
    </row>
    <row r="386" spans="1:21">
      <c r="A386" s="55" t="s">
        <v>1623</v>
      </c>
      <c r="B386" s="53" t="s">
        <v>219</v>
      </c>
      <c r="C386" s="53" t="s">
        <v>266</v>
      </c>
      <c r="D386" s="51" t="s">
        <v>153</v>
      </c>
      <c r="E386" s="53">
        <v>5</v>
      </c>
      <c r="F386" s="53">
        <v>0</v>
      </c>
      <c r="G386" s="53">
        <v>0</v>
      </c>
      <c r="H386" s="53">
        <v>0</v>
      </c>
      <c r="I386" s="53">
        <v>0</v>
      </c>
      <c r="J386" s="53">
        <v>0</v>
      </c>
      <c r="K386" s="53">
        <v>5</v>
      </c>
      <c r="L386" s="45">
        <v>173700</v>
      </c>
      <c r="M386" s="45">
        <v>90358</v>
      </c>
      <c r="N386" s="45">
        <v>83342</v>
      </c>
      <c r="O386" s="57">
        <v>2.8785261945883707</v>
      </c>
      <c r="P386" s="57" t="s">
        <v>297</v>
      </c>
      <c r="Q386" s="57" t="s">
        <v>297</v>
      </c>
      <c r="R386" s="57" t="s">
        <v>297</v>
      </c>
      <c r="S386" s="57" t="s">
        <v>297</v>
      </c>
      <c r="T386" s="57" t="s">
        <v>297</v>
      </c>
      <c r="U386" s="57">
        <v>2.8785261945883707</v>
      </c>
    </row>
    <row r="387" spans="1:21">
      <c r="A387" s="55" t="s">
        <v>1624</v>
      </c>
      <c r="B387" s="53" t="s">
        <v>219</v>
      </c>
      <c r="C387" s="53" t="s">
        <v>266</v>
      </c>
      <c r="D387" s="51" t="s">
        <v>154</v>
      </c>
      <c r="E387" s="53">
        <v>46</v>
      </c>
      <c r="F387" s="53">
        <v>23</v>
      </c>
      <c r="G387" s="53">
        <v>31</v>
      </c>
      <c r="H387" s="53">
        <v>14</v>
      </c>
      <c r="I387" s="53">
        <v>5</v>
      </c>
      <c r="J387" s="53">
        <v>5</v>
      </c>
      <c r="K387" s="53">
        <v>124</v>
      </c>
      <c r="L387" s="45">
        <v>173700</v>
      </c>
      <c r="M387" s="45">
        <v>90358</v>
      </c>
      <c r="N387" s="45">
        <v>83342</v>
      </c>
      <c r="O387" s="57">
        <v>26.482440990213014</v>
      </c>
      <c r="P387" s="57">
        <v>13.241220495106507</v>
      </c>
      <c r="Q387" s="57">
        <v>17.846862406447897</v>
      </c>
      <c r="R387" s="57">
        <v>8.0598733448474373</v>
      </c>
      <c r="S387" s="57">
        <v>2.8785261945883707</v>
      </c>
      <c r="T387" s="57">
        <v>2.8785261945883707</v>
      </c>
      <c r="U387" s="57">
        <v>71.387449625791589</v>
      </c>
    </row>
    <row r="388" spans="1:21">
      <c r="A388" s="55" t="s">
        <v>1625</v>
      </c>
      <c r="B388" s="53" t="s">
        <v>219</v>
      </c>
      <c r="C388" s="53" t="s">
        <v>266</v>
      </c>
      <c r="D388" s="51" t="s">
        <v>98</v>
      </c>
      <c r="E388" s="53">
        <v>28</v>
      </c>
      <c r="F388" s="53">
        <v>28</v>
      </c>
      <c r="G388" s="53">
        <v>66</v>
      </c>
      <c r="H388" s="53">
        <v>59</v>
      </c>
      <c r="I388" s="53">
        <v>33</v>
      </c>
      <c r="J388" s="53">
        <v>34</v>
      </c>
      <c r="K388" s="53">
        <v>248</v>
      </c>
      <c r="L388" s="45">
        <v>173700</v>
      </c>
      <c r="M388" s="45">
        <v>90358</v>
      </c>
      <c r="N388" s="45">
        <v>83342</v>
      </c>
      <c r="O388" s="57">
        <v>16.119746689694875</v>
      </c>
      <c r="P388" s="57">
        <v>16.119746689694875</v>
      </c>
      <c r="Q388" s="57">
        <v>37.996545768566492</v>
      </c>
      <c r="R388" s="57">
        <v>33.966609096142776</v>
      </c>
      <c r="S388" s="57">
        <v>18.998272884283246</v>
      </c>
      <c r="T388" s="57">
        <v>19.57397812320092</v>
      </c>
      <c r="U388" s="57">
        <v>142.77489925158318</v>
      </c>
    </row>
    <row r="389" spans="1:21">
      <c r="A389" s="55" t="s">
        <v>1626</v>
      </c>
      <c r="B389" s="53" t="s">
        <v>219</v>
      </c>
      <c r="C389" s="53" t="s">
        <v>266</v>
      </c>
      <c r="D389" s="51" t="s">
        <v>301</v>
      </c>
      <c r="E389" s="53">
        <v>9</v>
      </c>
      <c r="F389" s="53">
        <v>10</v>
      </c>
      <c r="G389" s="53">
        <v>7</v>
      </c>
      <c r="H389" s="53">
        <v>6</v>
      </c>
      <c r="I389" s="53">
        <v>0</v>
      </c>
      <c r="J389" s="53">
        <v>0</v>
      </c>
      <c r="K389" s="53">
        <v>32</v>
      </c>
      <c r="L389" s="45">
        <v>173700</v>
      </c>
      <c r="M389" s="45">
        <v>90358</v>
      </c>
      <c r="N389" s="45">
        <v>83342</v>
      </c>
      <c r="O389" s="57">
        <v>5.1813471502590671</v>
      </c>
      <c r="P389" s="57">
        <v>5.7570523891767413</v>
      </c>
      <c r="Q389" s="57">
        <v>4.0299366724237187</v>
      </c>
      <c r="R389" s="57">
        <v>3.4542314335060453</v>
      </c>
      <c r="S389" s="57" t="s">
        <v>297</v>
      </c>
      <c r="T389" s="57" t="s">
        <v>297</v>
      </c>
      <c r="U389" s="57">
        <v>18.422567645365572</v>
      </c>
    </row>
    <row r="390" spans="1:21">
      <c r="A390" s="55" t="s">
        <v>1627</v>
      </c>
      <c r="B390" s="53" t="s">
        <v>219</v>
      </c>
      <c r="C390" s="53" t="s">
        <v>266</v>
      </c>
      <c r="D390" s="51" t="s">
        <v>303</v>
      </c>
      <c r="E390" s="53">
        <v>13</v>
      </c>
      <c r="F390" s="53">
        <v>15</v>
      </c>
      <c r="G390" s="53">
        <v>28</v>
      </c>
      <c r="H390" s="53">
        <v>20</v>
      </c>
      <c r="I390" s="53">
        <v>18</v>
      </c>
      <c r="J390" s="53">
        <v>16</v>
      </c>
      <c r="K390" s="53">
        <v>110</v>
      </c>
      <c r="L390" s="45">
        <v>173700</v>
      </c>
      <c r="M390" s="45">
        <v>90358</v>
      </c>
      <c r="N390" s="45">
        <v>83342</v>
      </c>
      <c r="O390" s="57">
        <v>7.4841681059297649</v>
      </c>
      <c r="P390" s="57">
        <v>8.6355785837651116</v>
      </c>
      <c r="Q390" s="57">
        <v>16.119746689694875</v>
      </c>
      <c r="R390" s="57">
        <v>11.514104778353483</v>
      </c>
      <c r="S390" s="57">
        <v>10.362694300518134</v>
      </c>
      <c r="T390" s="57">
        <v>9.2112838226827858</v>
      </c>
      <c r="U390" s="57">
        <v>63.327576280944157</v>
      </c>
    </row>
    <row r="391" spans="1:21">
      <c r="A391" s="55" t="s">
        <v>1628</v>
      </c>
      <c r="B391" s="53" t="s">
        <v>219</v>
      </c>
      <c r="C391" s="53" t="s">
        <v>266</v>
      </c>
      <c r="D391" s="51" t="s">
        <v>127</v>
      </c>
      <c r="E391" s="53">
        <v>6</v>
      </c>
      <c r="F391" s="53">
        <v>5</v>
      </c>
      <c r="G391" s="53">
        <v>0</v>
      </c>
      <c r="H391" s="53">
        <v>5</v>
      </c>
      <c r="I391" s="53">
        <v>0</v>
      </c>
      <c r="J391" s="53">
        <v>0</v>
      </c>
      <c r="K391" s="53">
        <v>16</v>
      </c>
      <c r="L391" s="45">
        <v>173700</v>
      </c>
      <c r="M391" s="45">
        <v>90358</v>
      </c>
      <c r="N391" s="45">
        <v>83342</v>
      </c>
      <c r="O391" s="57">
        <v>3.4542314335060453</v>
      </c>
      <c r="P391" s="57">
        <v>2.8785261945883707</v>
      </c>
      <c r="Q391" s="57" t="s">
        <v>297</v>
      </c>
      <c r="R391" s="57">
        <v>2.8785261945883707</v>
      </c>
      <c r="S391" s="57" t="s">
        <v>297</v>
      </c>
      <c r="T391" s="57" t="s">
        <v>297</v>
      </c>
      <c r="U391" s="57">
        <v>9.2112838226827858</v>
      </c>
    </row>
    <row r="392" spans="1:21">
      <c r="A392" s="55" t="s">
        <v>1629</v>
      </c>
      <c r="B392" s="53" t="s">
        <v>219</v>
      </c>
      <c r="C392" s="53" t="s">
        <v>266</v>
      </c>
      <c r="D392" s="51" t="s">
        <v>131</v>
      </c>
      <c r="E392" s="53">
        <v>13</v>
      </c>
      <c r="F392" s="53">
        <v>16</v>
      </c>
      <c r="G392" s="53">
        <v>17</v>
      </c>
      <c r="H392" s="53">
        <v>31</v>
      </c>
      <c r="I392" s="53">
        <v>25</v>
      </c>
      <c r="J392" s="53">
        <v>12</v>
      </c>
      <c r="K392" s="53">
        <v>114</v>
      </c>
      <c r="L392" s="45">
        <v>173700</v>
      </c>
      <c r="M392" s="45">
        <v>90358</v>
      </c>
      <c r="N392" s="45">
        <v>83342</v>
      </c>
      <c r="O392" s="57">
        <v>14.387215299143408</v>
      </c>
      <c r="P392" s="57">
        <v>17.707341906638039</v>
      </c>
      <c r="Q392" s="57">
        <v>18.814050775802915</v>
      </c>
      <c r="R392" s="57">
        <v>34.307974944111201</v>
      </c>
      <c r="S392" s="57">
        <v>27.667721729121936</v>
      </c>
      <c r="T392" s="57">
        <v>13.28050642997853</v>
      </c>
      <c r="U392" s="57">
        <v>126.16481108479603</v>
      </c>
    </row>
    <row r="393" spans="1:21">
      <c r="A393" s="55" t="s">
        <v>1630</v>
      </c>
      <c r="B393" s="53" t="s">
        <v>219</v>
      </c>
      <c r="C393" s="53" t="s">
        <v>266</v>
      </c>
      <c r="D393" s="51" t="s">
        <v>160</v>
      </c>
      <c r="E393" s="53">
        <v>7</v>
      </c>
      <c r="F393" s="53">
        <v>0</v>
      </c>
      <c r="G393" s="53">
        <v>0</v>
      </c>
      <c r="H393" s="53">
        <v>0</v>
      </c>
      <c r="I393" s="53">
        <v>0</v>
      </c>
      <c r="J393" s="53">
        <v>0</v>
      </c>
      <c r="K393" s="53">
        <v>7</v>
      </c>
      <c r="L393" s="45">
        <v>173700</v>
      </c>
      <c r="M393" s="45">
        <v>90358</v>
      </c>
      <c r="N393" s="45">
        <v>83342</v>
      </c>
      <c r="O393" s="57">
        <v>4.0299366724237187</v>
      </c>
      <c r="P393" s="57" t="s">
        <v>297</v>
      </c>
      <c r="Q393" s="57" t="s">
        <v>297</v>
      </c>
      <c r="R393" s="57" t="s">
        <v>297</v>
      </c>
      <c r="S393" s="57" t="s">
        <v>297</v>
      </c>
      <c r="T393" s="57" t="s">
        <v>297</v>
      </c>
      <c r="U393" s="57">
        <v>4.0299366724237187</v>
      </c>
    </row>
    <row r="394" spans="1:21">
      <c r="A394" s="55" t="s">
        <v>1631</v>
      </c>
      <c r="B394" s="53" t="s">
        <v>219</v>
      </c>
      <c r="C394" s="53" t="s">
        <v>266</v>
      </c>
      <c r="D394" s="51" t="s">
        <v>141</v>
      </c>
      <c r="E394" s="53">
        <v>5</v>
      </c>
      <c r="F394" s="53">
        <v>0</v>
      </c>
      <c r="G394" s="53">
        <v>5</v>
      </c>
      <c r="H394" s="53">
        <v>6</v>
      </c>
      <c r="I394" s="53">
        <v>5</v>
      </c>
      <c r="J394" s="53">
        <v>5</v>
      </c>
      <c r="K394" s="53">
        <v>26</v>
      </c>
      <c r="L394" s="45">
        <v>173700</v>
      </c>
      <c r="M394" s="45">
        <v>90358</v>
      </c>
      <c r="N394" s="45">
        <v>83342</v>
      </c>
      <c r="O394" s="57">
        <v>2.8785261945883707</v>
      </c>
      <c r="P394" s="57" t="s">
        <v>297</v>
      </c>
      <c r="Q394" s="57">
        <v>2.8785261945883707</v>
      </c>
      <c r="R394" s="57">
        <v>3.4542314335060453</v>
      </c>
      <c r="S394" s="57">
        <v>2.8785261945883707</v>
      </c>
      <c r="T394" s="57">
        <v>2.8785261945883707</v>
      </c>
      <c r="U394" s="57">
        <v>14.96833621185953</v>
      </c>
    </row>
    <row r="395" spans="1:21">
      <c r="A395" s="55" t="s">
        <v>1632</v>
      </c>
      <c r="B395" s="53" t="s">
        <v>219</v>
      </c>
      <c r="C395" s="53" t="s">
        <v>267</v>
      </c>
      <c r="D395" s="51" t="s">
        <v>200</v>
      </c>
      <c r="E395" s="53">
        <v>5</v>
      </c>
      <c r="F395" s="53">
        <v>5</v>
      </c>
      <c r="G395" s="53">
        <v>5</v>
      </c>
      <c r="H395" s="53">
        <v>8</v>
      </c>
      <c r="I395" s="53">
        <v>8</v>
      </c>
      <c r="J395" s="53">
        <v>7</v>
      </c>
      <c r="K395" s="53">
        <v>38</v>
      </c>
      <c r="L395" s="45">
        <v>113690</v>
      </c>
      <c r="M395" s="45">
        <v>58753</v>
      </c>
      <c r="N395" s="45">
        <v>54937</v>
      </c>
      <c r="O395" s="57">
        <v>4.3979241797871405</v>
      </c>
      <c r="P395" s="57">
        <v>4.3979241797871405</v>
      </c>
      <c r="Q395" s="57">
        <v>4.3979241797871405</v>
      </c>
      <c r="R395" s="57">
        <v>7.0366786876594247</v>
      </c>
      <c r="S395" s="57">
        <v>7.0366786876594247</v>
      </c>
      <c r="T395" s="57">
        <v>6.1570938517019966</v>
      </c>
      <c r="U395" s="57">
        <v>33.424223766382262</v>
      </c>
    </row>
    <row r="396" spans="1:21">
      <c r="A396" s="55" t="s">
        <v>1633</v>
      </c>
      <c r="B396" s="53" t="s">
        <v>219</v>
      </c>
      <c r="C396" s="53" t="s">
        <v>267</v>
      </c>
      <c r="D396" s="51" t="s">
        <v>53</v>
      </c>
      <c r="E396" s="53">
        <v>81</v>
      </c>
      <c r="F396" s="53">
        <v>73</v>
      </c>
      <c r="G396" s="53">
        <v>211</v>
      </c>
      <c r="H396" s="53">
        <v>341</v>
      </c>
      <c r="I396" s="53">
        <v>221</v>
      </c>
      <c r="J396" s="53">
        <v>96</v>
      </c>
      <c r="K396" s="53">
        <v>1023</v>
      </c>
      <c r="L396" s="45">
        <v>113690</v>
      </c>
      <c r="M396" s="45">
        <v>58753</v>
      </c>
      <c r="N396" s="45">
        <v>54937</v>
      </c>
      <c r="O396" s="57">
        <v>137.86530049529387</v>
      </c>
      <c r="P396" s="57">
        <v>124.24897452045002</v>
      </c>
      <c r="Q396" s="57">
        <v>359.13059758650621</v>
      </c>
      <c r="R396" s="57">
        <v>580.39589467771862</v>
      </c>
      <c r="S396" s="57">
        <v>376.15100505506103</v>
      </c>
      <c r="T396" s="57">
        <v>163.39591169812604</v>
      </c>
      <c r="U396" s="57">
        <v>1741.1876840331558</v>
      </c>
    </row>
    <row r="397" spans="1:21">
      <c r="A397" s="55" t="s">
        <v>1634</v>
      </c>
      <c r="B397" s="53" t="s">
        <v>219</v>
      </c>
      <c r="C397" s="53" t="s">
        <v>267</v>
      </c>
      <c r="D397" s="51" t="s">
        <v>68</v>
      </c>
      <c r="E397" s="53">
        <v>5</v>
      </c>
      <c r="F397" s="53">
        <v>0</v>
      </c>
      <c r="G397" s="53">
        <v>12</v>
      </c>
      <c r="H397" s="53">
        <v>10</v>
      </c>
      <c r="I397" s="53">
        <v>17</v>
      </c>
      <c r="J397" s="53">
        <v>31</v>
      </c>
      <c r="K397" s="53">
        <v>75</v>
      </c>
      <c r="L397" s="45">
        <v>113690</v>
      </c>
      <c r="M397" s="45">
        <v>58753</v>
      </c>
      <c r="N397" s="45">
        <v>54937</v>
      </c>
      <c r="O397" s="57">
        <v>8.5102037342773986</v>
      </c>
      <c r="P397" s="57" t="s">
        <v>297</v>
      </c>
      <c r="Q397" s="57">
        <v>20.424488962265755</v>
      </c>
      <c r="R397" s="57">
        <v>17.020407468554797</v>
      </c>
      <c r="S397" s="57">
        <v>28.934692696543156</v>
      </c>
      <c r="T397" s="57">
        <v>52.763263152519869</v>
      </c>
      <c r="U397" s="57">
        <v>127.65305601416098</v>
      </c>
    </row>
    <row r="398" spans="1:21">
      <c r="A398" s="55" t="s">
        <v>1635</v>
      </c>
      <c r="B398" s="53" t="s">
        <v>219</v>
      </c>
      <c r="C398" s="53" t="s">
        <v>267</v>
      </c>
      <c r="D398" s="51" t="s">
        <v>292</v>
      </c>
      <c r="E398" s="53">
        <v>0</v>
      </c>
      <c r="F398" s="53">
        <v>5</v>
      </c>
      <c r="G398" s="53">
        <v>0</v>
      </c>
      <c r="H398" s="53">
        <v>5</v>
      </c>
      <c r="I398" s="53">
        <v>8</v>
      </c>
      <c r="J398" s="53">
        <v>0</v>
      </c>
      <c r="K398" s="53">
        <v>18</v>
      </c>
      <c r="L398" s="45">
        <v>113690</v>
      </c>
      <c r="M398" s="45">
        <v>58753</v>
      </c>
      <c r="N398" s="45">
        <v>54937</v>
      </c>
      <c r="O398" s="57" t="s">
        <v>297</v>
      </c>
      <c r="P398" s="57">
        <v>4.3979241797871405</v>
      </c>
      <c r="Q398" s="57" t="s">
        <v>297</v>
      </c>
      <c r="R398" s="57">
        <v>4.3979241797871405</v>
      </c>
      <c r="S398" s="57">
        <v>7.0366786876594247</v>
      </c>
      <c r="T398" s="57" t="s">
        <v>297</v>
      </c>
      <c r="U398" s="57">
        <v>15.832527047233706</v>
      </c>
    </row>
    <row r="399" spans="1:21">
      <c r="A399" s="55" t="s">
        <v>1636</v>
      </c>
      <c r="B399" s="53" t="s">
        <v>219</v>
      </c>
      <c r="C399" s="53" t="s">
        <v>267</v>
      </c>
      <c r="D399" s="51" t="s">
        <v>201</v>
      </c>
      <c r="E399" s="53">
        <v>9</v>
      </c>
      <c r="F399" s="53">
        <v>5</v>
      </c>
      <c r="G399" s="53">
        <v>12</v>
      </c>
      <c r="H399" s="53">
        <v>6</v>
      </c>
      <c r="I399" s="53">
        <v>7</v>
      </c>
      <c r="J399" s="53">
        <v>5</v>
      </c>
      <c r="K399" s="53">
        <v>44</v>
      </c>
      <c r="L399" s="45">
        <v>113690</v>
      </c>
      <c r="M399" s="45">
        <v>58753</v>
      </c>
      <c r="N399" s="45">
        <v>54937</v>
      </c>
      <c r="O399" s="57">
        <v>7.9162635236168528</v>
      </c>
      <c r="P399" s="57">
        <v>4.3979241797871405</v>
      </c>
      <c r="Q399" s="57">
        <v>10.555018031489137</v>
      </c>
      <c r="R399" s="57">
        <v>5.2775090157445685</v>
      </c>
      <c r="S399" s="57">
        <v>6.1570938517019966</v>
      </c>
      <c r="T399" s="57">
        <v>4.3979241797871405</v>
      </c>
      <c r="U399" s="57">
        <v>38.70173278212684</v>
      </c>
    </row>
    <row r="400" spans="1:21">
      <c r="A400" s="55" t="s">
        <v>1637</v>
      </c>
      <c r="B400" s="53" t="s">
        <v>219</v>
      </c>
      <c r="C400" s="53" t="s">
        <v>267</v>
      </c>
      <c r="D400" s="51" t="s">
        <v>150</v>
      </c>
      <c r="E400" s="53">
        <v>0</v>
      </c>
      <c r="F400" s="53">
        <v>0</v>
      </c>
      <c r="G400" s="53">
        <v>0</v>
      </c>
      <c r="H400" s="53">
        <v>5</v>
      </c>
      <c r="I400" s="53">
        <v>0</v>
      </c>
      <c r="J400" s="53">
        <v>0</v>
      </c>
      <c r="K400" s="53">
        <v>5</v>
      </c>
      <c r="L400" s="45">
        <v>113690</v>
      </c>
      <c r="M400" s="45">
        <v>58753</v>
      </c>
      <c r="N400" s="45">
        <v>54937</v>
      </c>
      <c r="O400" s="57" t="s">
        <v>297</v>
      </c>
      <c r="P400" s="57" t="s">
        <v>297</v>
      </c>
      <c r="Q400" s="57" t="s">
        <v>297</v>
      </c>
      <c r="R400" s="57">
        <v>4.3979241797871405</v>
      </c>
      <c r="S400" s="57" t="s">
        <v>297</v>
      </c>
      <c r="T400" s="57" t="s">
        <v>297</v>
      </c>
      <c r="U400" s="57">
        <v>4.3979241797871405</v>
      </c>
    </row>
    <row r="401" spans="1:21">
      <c r="A401" s="55" t="s">
        <v>1638</v>
      </c>
      <c r="B401" s="53" t="s">
        <v>219</v>
      </c>
      <c r="C401" s="53" t="s">
        <v>267</v>
      </c>
      <c r="D401" s="51" t="s">
        <v>94</v>
      </c>
      <c r="E401" s="53">
        <v>5</v>
      </c>
      <c r="F401" s="53">
        <v>5</v>
      </c>
      <c r="G401" s="53">
        <v>7</v>
      </c>
      <c r="H401" s="53">
        <v>7</v>
      </c>
      <c r="I401" s="53">
        <v>5</v>
      </c>
      <c r="J401" s="53">
        <v>5</v>
      </c>
      <c r="K401" s="53">
        <v>34</v>
      </c>
      <c r="L401" s="45">
        <v>113690</v>
      </c>
      <c r="M401" s="45">
        <v>58753</v>
      </c>
      <c r="N401" s="45">
        <v>54937</v>
      </c>
      <c r="O401" s="57">
        <v>4.3979241797871405</v>
      </c>
      <c r="P401" s="57">
        <v>4.3979241797871405</v>
      </c>
      <c r="Q401" s="57">
        <v>6.1570938517019966</v>
      </c>
      <c r="R401" s="57">
        <v>6.1570938517019966</v>
      </c>
      <c r="S401" s="57">
        <v>4.3979241797871405</v>
      </c>
      <c r="T401" s="57">
        <v>4.3979241797871405</v>
      </c>
      <c r="U401" s="57">
        <v>29.905884422552553</v>
      </c>
    </row>
    <row r="402" spans="1:21">
      <c r="A402" s="55" t="s">
        <v>1639</v>
      </c>
      <c r="B402" s="53" t="s">
        <v>219</v>
      </c>
      <c r="C402" s="53" t="s">
        <v>267</v>
      </c>
      <c r="D402" s="51" t="s">
        <v>154</v>
      </c>
      <c r="E402" s="53">
        <v>31</v>
      </c>
      <c r="F402" s="53">
        <v>16</v>
      </c>
      <c r="G402" s="53">
        <v>26</v>
      </c>
      <c r="H402" s="53">
        <v>17</v>
      </c>
      <c r="I402" s="53">
        <v>7</v>
      </c>
      <c r="J402" s="53">
        <v>5</v>
      </c>
      <c r="K402" s="53">
        <v>102</v>
      </c>
      <c r="L402" s="45">
        <v>113690</v>
      </c>
      <c r="M402" s="45">
        <v>58753</v>
      </c>
      <c r="N402" s="45">
        <v>54937</v>
      </c>
      <c r="O402" s="57">
        <v>27.267129914680268</v>
      </c>
      <c r="P402" s="57">
        <v>14.073357375318849</v>
      </c>
      <c r="Q402" s="57">
        <v>22.869205734893132</v>
      </c>
      <c r="R402" s="57">
        <v>14.952942211276277</v>
      </c>
      <c r="S402" s="57">
        <v>6.1570938517019966</v>
      </c>
      <c r="T402" s="57">
        <v>4.3979241797871405</v>
      </c>
      <c r="U402" s="57">
        <v>89.717653267657667</v>
      </c>
    </row>
    <row r="403" spans="1:21">
      <c r="A403" s="55" t="s">
        <v>1640</v>
      </c>
      <c r="B403" s="53" t="s">
        <v>219</v>
      </c>
      <c r="C403" s="53" t="s">
        <v>267</v>
      </c>
      <c r="D403" s="51" t="s">
        <v>98</v>
      </c>
      <c r="E403" s="53">
        <v>13</v>
      </c>
      <c r="F403" s="53">
        <v>14</v>
      </c>
      <c r="G403" s="53">
        <v>49</v>
      </c>
      <c r="H403" s="53">
        <v>53</v>
      </c>
      <c r="I403" s="53">
        <v>41</v>
      </c>
      <c r="J403" s="53">
        <v>27</v>
      </c>
      <c r="K403" s="53">
        <v>197</v>
      </c>
      <c r="L403" s="45">
        <v>113690</v>
      </c>
      <c r="M403" s="45">
        <v>58753</v>
      </c>
      <c r="N403" s="45">
        <v>54937</v>
      </c>
      <c r="O403" s="57">
        <v>11.434602867446566</v>
      </c>
      <c r="P403" s="57">
        <v>12.314187703403993</v>
      </c>
      <c r="Q403" s="57">
        <v>43.099656961913979</v>
      </c>
      <c r="R403" s="57">
        <v>46.617996305743688</v>
      </c>
      <c r="S403" s="57">
        <v>36.062978274254554</v>
      </c>
      <c r="T403" s="57">
        <v>23.748790570850556</v>
      </c>
      <c r="U403" s="57">
        <v>173.27821268361333</v>
      </c>
    </row>
    <row r="404" spans="1:21">
      <c r="A404" s="55" t="s">
        <v>1641</v>
      </c>
      <c r="B404" s="53" t="s">
        <v>219</v>
      </c>
      <c r="C404" s="53" t="s">
        <v>267</v>
      </c>
      <c r="D404" s="51" t="s">
        <v>301</v>
      </c>
      <c r="E404" s="53">
        <v>5</v>
      </c>
      <c r="F404" s="53">
        <v>5</v>
      </c>
      <c r="G404" s="53">
        <v>14</v>
      </c>
      <c r="H404" s="53">
        <v>5</v>
      </c>
      <c r="I404" s="53">
        <v>0</v>
      </c>
      <c r="J404" s="53">
        <v>0</v>
      </c>
      <c r="K404" s="53">
        <v>29</v>
      </c>
      <c r="L404" s="45">
        <v>113690</v>
      </c>
      <c r="M404" s="45">
        <v>58753</v>
      </c>
      <c r="N404" s="45">
        <v>54937</v>
      </c>
      <c r="O404" s="57">
        <v>4.3979241797871405</v>
      </c>
      <c r="P404" s="57">
        <v>4.3979241797871405</v>
      </c>
      <c r="Q404" s="57">
        <v>12.314187703403993</v>
      </c>
      <c r="R404" s="57">
        <v>4.3979241797871405</v>
      </c>
      <c r="S404" s="57" t="s">
        <v>297</v>
      </c>
      <c r="T404" s="57" t="s">
        <v>297</v>
      </c>
      <c r="U404" s="57">
        <v>25.507960242765417</v>
      </c>
    </row>
    <row r="405" spans="1:21">
      <c r="A405" s="55" t="s">
        <v>1642</v>
      </c>
      <c r="B405" s="53" t="s">
        <v>219</v>
      </c>
      <c r="C405" s="53" t="s">
        <v>267</v>
      </c>
      <c r="D405" s="51" t="s">
        <v>303</v>
      </c>
      <c r="E405" s="53">
        <v>10</v>
      </c>
      <c r="F405" s="53">
        <v>9</v>
      </c>
      <c r="G405" s="53">
        <v>22</v>
      </c>
      <c r="H405" s="53">
        <v>18</v>
      </c>
      <c r="I405" s="53">
        <v>17</v>
      </c>
      <c r="J405" s="53">
        <v>8</v>
      </c>
      <c r="K405" s="53">
        <v>84</v>
      </c>
      <c r="L405" s="45">
        <v>113690</v>
      </c>
      <c r="M405" s="45">
        <v>58753</v>
      </c>
      <c r="N405" s="45">
        <v>54937</v>
      </c>
      <c r="O405" s="57">
        <v>8.7958483595742809</v>
      </c>
      <c r="P405" s="57">
        <v>7.9162635236168528</v>
      </c>
      <c r="Q405" s="57">
        <v>19.35086639106342</v>
      </c>
      <c r="R405" s="57">
        <v>15.832527047233706</v>
      </c>
      <c r="S405" s="57">
        <v>14.952942211276277</v>
      </c>
      <c r="T405" s="57">
        <v>7.0366786876594247</v>
      </c>
      <c r="U405" s="57">
        <v>73.885126220423956</v>
      </c>
    </row>
    <row r="406" spans="1:21">
      <c r="A406" s="55" t="s">
        <v>1643</v>
      </c>
      <c r="B406" s="53" t="s">
        <v>219</v>
      </c>
      <c r="C406" s="53" t="s">
        <v>267</v>
      </c>
      <c r="D406" s="51" t="s">
        <v>127</v>
      </c>
      <c r="E406" s="53">
        <v>8</v>
      </c>
      <c r="F406" s="53">
        <v>0</v>
      </c>
      <c r="G406" s="53">
        <v>6</v>
      </c>
      <c r="H406" s="53">
        <v>5</v>
      </c>
      <c r="I406" s="53">
        <v>0</v>
      </c>
      <c r="J406" s="53">
        <v>0</v>
      </c>
      <c r="K406" s="53">
        <v>19</v>
      </c>
      <c r="L406" s="45">
        <v>113690</v>
      </c>
      <c r="M406" s="45">
        <v>58753</v>
      </c>
      <c r="N406" s="45">
        <v>54937</v>
      </c>
      <c r="O406" s="57">
        <v>7.0366786876594247</v>
      </c>
      <c r="P406" s="57" t="s">
        <v>297</v>
      </c>
      <c r="Q406" s="57">
        <v>5.2775090157445685</v>
      </c>
      <c r="R406" s="57">
        <v>4.3979241797871405</v>
      </c>
      <c r="S406" s="57" t="s">
        <v>297</v>
      </c>
      <c r="T406" s="57" t="s">
        <v>297</v>
      </c>
      <c r="U406" s="57">
        <v>16.712111883191131</v>
      </c>
    </row>
    <row r="407" spans="1:21">
      <c r="A407" s="55" t="s">
        <v>1644</v>
      </c>
      <c r="B407" s="53" t="s">
        <v>219</v>
      </c>
      <c r="C407" s="53" t="s">
        <v>267</v>
      </c>
      <c r="D407" s="51" t="s">
        <v>131</v>
      </c>
      <c r="E407" s="53">
        <v>7</v>
      </c>
      <c r="F407" s="53">
        <v>10</v>
      </c>
      <c r="G407" s="53">
        <v>15</v>
      </c>
      <c r="H407" s="53">
        <v>23</v>
      </c>
      <c r="I407" s="53">
        <v>19</v>
      </c>
      <c r="J407" s="53">
        <v>15</v>
      </c>
      <c r="K407" s="53">
        <v>89</v>
      </c>
      <c r="L407" s="45">
        <v>113690</v>
      </c>
      <c r="M407" s="45">
        <v>58753</v>
      </c>
      <c r="N407" s="45">
        <v>54937</v>
      </c>
      <c r="O407" s="57">
        <v>11.914285227988358</v>
      </c>
      <c r="P407" s="57">
        <v>17.020407468554797</v>
      </c>
      <c r="Q407" s="57">
        <v>25.530611202832198</v>
      </c>
      <c r="R407" s="57">
        <v>39.146937177676037</v>
      </c>
      <c r="S407" s="57">
        <v>32.338774190254114</v>
      </c>
      <c r="T407" s="57">
        <v>25.530611202832198</v>
      </c>
      <c r="U407" s="57">
        <v>151.48162647013768</v>
      </c>
    </row>
    <row r="408" spans="1:21">
      <c r="A408" s="55" t="s">
        <v>1645</v>
      </c>
      <c r="B408" s="53" t="s">
        <v>219</v>
      </c>
      <c r="C408" s="53" t="s">
        <v>267</v>
      </c>
      <c r="D408" s="51" t="s">
        <v>160</v>
      </c>
      <c r="E408" s="53">
        <v>6</v>
      </c>
      <c r="F408" s="53">
        <v>5</v>
      </c>
      <c r="G408" s="53">
        <v>0</v>
      </c>
      <c r="H408" s="53">
        <v>0</v>
      </c>
      <c r="I408" s="53">
        <v>0</v>
      </c>
      <c r="J408" s="53">
        <v>0</v>
      </c>
      <c r="K408" s="53">
        <v>11</v>
      </c>
      <c r="L408" s="45">
        <v>113690</v>
      </c>
      <c r="M408" s="45">
        <v>58753</v>
      </c>
      <c r="N408" s="45">
        <v>54937</v>
      </c>
      <c r="O408" s="57">
        <v>5.2775090157445685</v>
      </c>
      <c r="P408" s="57">
        <v>4.3979241797871405</v>
      </c>
      <c r="Q408" s="57" t="s">
        <v>297</v>
      </c>
      <c r="R408" s="57" t="s">
        <v>297</v>
      </c>
      <c r="S408" s="57" t="s">
        <v>297</v>
      </c>
      <c r="T408" s="57" t="s">
        <v>297</v>
      </c>
      <c r="U408" s="57">
        <v>9.6754331955317099</v>
      </c>
    </row>
    <row r="409" spans="1:21">
      <c r="A409" s="55" t="s">
        <v>1646</v>
      </c>
      <c r="B409" s="53" t="s">
        <v>219</v>
      </c>
      <c r="C409" s="53" t="s">
        <v>267</v>
      </c>
      <c r="D409" s="51" t="s">
        <v>141</v>
      </c>
      <c r="E409" s="53">
        <v>5</v>
      </c>
      <c r="F409" s="53">
        <v>0</v>
      </c>
      <c r="G409" s="53">
        <v>0</v>
      </c>
      <c r="H409" s="53">
        <v>5</v>
      </c>
      <c r="I409" s="53">
        <v>0</v>
      </c>
      <c r="J409" s="53">
        <v>5</v>
      </c>
      <c r="K409" s="53">
        <v>15</v>
      </c>
      <c r="L409" s="45">
        <v>113690</v>
      </c>
      <c r="M409" s="45">
        <v>58753</v>
      </c>
      <c r="N409" s="45">
        <v>54937</v>
      </c>
      <c r="O409" s="57">
        <v>4.3979241797871405</v>
      </c>
      <c r="P409" s="57" t="s">
        <v>297</v>
      </c>
      <c r="Q409" s="57" t="s">
        <v>297</v>
      </c>
      <c r="R409" s="57">
        <v>4.3979241797871405</v>
      </c>
      <c r="S409" s="57" t="s">
        <v>297</v>
      </c>
      <c r="T409" s="57">
        <v>4.3979241797871405</v>
      </c>
      <c r="U409" s="57">
        <v>13.19377253936142</v>
      </c>
    </row>
    <row r="410" spans="1:21">
      <c r="A410" s="55" t="s">
        <v>1647</v>
      </c>
      <c r="B410" s="53" t="s">
        <v>219</v>
      </c>
      <c r="C410" s="53" t="s">
        <v>268</v>
      </c>
      <c r="D410" s="51" t="s">
        <v>200</v>
      </c>
      <c r="E410" s="53">
        <v>0</v>
      </c>
      <c r="F410" s="53">
        <v>0</v>
      </c>
      <c r="G410" s="53">
        <v>0</v>
      </c>
      <c r="H410" s="53">
        <v>5</v>
      </c>
      <c r="I410" s="53">
        <v>0</v>
      </c>
      <c r="J410" s="53">
        <v>0</v>
      </c>
      <c r="K410" s="53">
        <v>5</v>
      </c>
      <c r="L410" s="45">
        <v>23060</v>
      </c>
      <c r="M410" s="45">
        <v>11380</v>
      </c>
      <c r="N410" s="45">
        <v>11680</v>
      </c>
      <c r="O410" s="57" t="s">
        <v>297</v>
      </c>
      <c r="P410" s="57" t="s">
        <v>297</v>
      </c>
      <c r="Q410" s="57" t="s">
        <v>297</v>
      </c>
      <c r="R410" s="57">
        <v>21.682567215958368</v>
      </c>
      <c r="S410" s="57" t="s">
        <v>297</v>
      </c>
      <c r="T410" s="57" t="s">
        <v>297</v>
      </c>
      <c r="U410" s="57">
        <v>21.682567215958368</v>
      </c>
    </row>
    <row r="411" spans="1:21">
      <c r="A411" s="55" t="s">
        <v>1648</v>
      </c>
      <c r="B411" s="53" t="s">
        <v>219</v>
      </c>
      <c r="C411" s="53" t="s">
        <v>268</v>
      </c>
      <c r="D411" s="51" t="s">
        <v>53</v>
      </c>
      <c r="E411" s="53">
        <v>25</v>
      </c>
      <c r="F411" s="53">
        <v>19</v>
      </c>
      <c r="G411" s="53">
        <v>51</v>
      </c>
      <c r="H411" s="53">
        <v>44</v>
      </c>
      <c r="I411" s="53">
        <v>30</v>
      </c>
      <c r="J411" s="53">
        <v>15</v>
      </c>
      <c r="K411" s="53">
        <v>184</v>
      </c>
      <c r="L411" s="45">
        <v>23060</v>
      </c>
      <c r="M411" s="45">
        <v>11380</v>
      </c>
      <c r="N411" s="45">
        <v>11680</v>
      </c>
      <c r="O411" s="57">
        <v>219.68365553602814</v>
      </c>
      <c r="P411" s="57">
        <v>166.95957820738138</v>
      </c>
      <c r="Q411" s="57">
        <v>448.15465729349734</v>
      </c>
      <c r="R411" s="57">
        <v>386.6432337434095</v>
      </c>
      <c r="S411" s="57">
        <v>263.62038664323376</v>
      </c>
      <c r="T411" s="57">
        <v>131.81019332161688</v>
      </c>
      <c r="U411" s="57">
        <v>1616.8717047451671</v>
      </c>
    </row>
    <row r="412" spans="1:21">
      <c r="A412" s="55" t="s">
        <v>1649</v>
      </c>
      <c r="B412" s="53" t="s">
        <v>219</v>
      </c>
      <c r="C412" s="53" t="s">
        <v>268</v>
      </c>
      <c r="D412" s="51" t="s">
        <v>68</v>
      </c>
      <c r="E412" s="53">
        <v>0</v>
      </c>
      <c r="F412" s="53">
        <v>0</v>
      </c>
      <c r="G412" s="53">
        <v>0</v>
      </c>
      <c r="H412" s="53">
        <v>5</v>
      </c>
      <c r="I412" s="53">
        <v>5</v>
      </c>
      <c r="J412" s="53">
        <v>0</v>
      </c>
      <c r="K412" s="53">
        <v>10</v>
      </c>
      <c r="L412" s="45">
        <v>23060</v>
      </c>
      <c r="M412" s="45">
        <v>11380</v>
      </c>
      <c r="N412" s="45">
        <v>11680</v>
      </c>
      <c r="O412" s="57" t="s">
        <v>297</v>
      </c>
      <c r="P412" s="57" t="s">
        <v>297</v>
      </c>
      <c r="Q412" s="57" t="s">
        <v>297</v>
      </c>
      <c r="R412" s="57">
        <v>43.936731107205624</v>
      </c>
      <c r="S412" s="57">
        <v>43.936731107205624</v>
      </c>
      <c r="T412" s="57" t="s">
        <v>297</v>
      </c>
      <c r="U412" s="57">
        <v>87.873462214411248</v>
      </c>
    </row>
    <row r="413" spans="1:21">
      <c r="A413" s="55" t="s">
        <v>1650</v>
      </c>
      <c r="B413" s="53" t="s">
        <v>219</v>
      </c>
      <c r="C413" s="53" t="s">
        <v>268</v>
      </c>
      <c r="D413" s="51" t="s">
        <v>292</v>
      </c>
      <c r="E413" s="53">
        <v>0</v>
      </c>
      <c r="F413" s="53">
        <v>0</v>
      </c>
      <c r="G413" s="53">
        <v>0</v>
      </c>
      <c r="H413" s="53">
        <v>0</v>
      </c>
      <c r="I413" s="53">
        <v>0</v>
      </c>
      <c r="J413" s="53">
        <v>0</v>
      </c>
      <c r="K413" s="53">
        <v>0</v>
      </c>
      <c r="L413" s="45">
        <v>23060</v>
      </c>
      <c r="M413" s="45">
        <v>11380</v>
      </c>
      <c r="N413" s="45">
        <v>11680</v>
      </c>
      <c r="O413" s="57" t="s">
        <v>297</v>
      </c>
      <c r="P413" s="57" t="s">
        <v>297</v>
      </c>
      <c r="Q413" s="57" t="s">
        <v>297</v>
      </c>
      <c r="R413" s="57" t="s">
        <v>297</v>
      </c>
      <c r="S413" s="57" t="s">
        <v>297</v>
      </c>
      <c r="T413" s="57" t="s">
        <v>297</v>
      </c>
      <c r="U413" s="57" t="s">
        <v>297</v>
      </c>
    </row>
    <row r="414" spans="1:21">
      <c r="A414" s="55" t="s">
        <v>1651</v>
      </c>
      <c r="B414" s="53" t="s">
        <v>219</v>
      </c>
      <c r="C414" s="53" t="s">
        <v>268</v>
      </c>
      <c r="D414" s="51" t="s">
        <v>201</v>
      </c>
      <c r="E414" s="53">
        <v>0</v>
      </c>
      <c r="F414" s="53">
        <v>0</v>
      </c>
      <c r="G414" s="53">
        <v>0</v>
      </c>
      <c r="H414" s="53">
        <v>0</v>
      </c>
      <c r="I414" s="53">
        <v>0</v>
      </c>
      <c r="J414" s="53">
        <v>0</v>
      </c>
      <c r="K414" s="53">
        <v>0</v>
      </c>
      <c r="L414" s="45">
        <v>23060</v>
      </c>
      <c r="M414" s="45">
        <v>11380</v>
      </c>
      <c r="N414" s="45">
        <v>11680</v>
      </c>
      <c r="O414" s="57" t="s">
        <v>297</v>
      </c>
      <c r="P414" s="57" t="s">
        <v>297</v>
      </c>
      <c r="Q414" s="57" t="s">
        <v>297</v>
      </c>
      <c r="R414" s="57" t="s">
        <v>297</v>
      </c>
      <c r="S414" s="57" t="s">
        <v>297</v>
      </c>
      <c r="T414" s="57" t="s">
        <v>297</v>
      </c>
      <c r="U414" s="57" t="s">
        <v>297</v>
      </c>
    </row>
    <row r="415" spans="1:21">
      <c r="A415" s="55" t="s">
        <v>1652</v>
      </c>
      <c r="B415" s="53" t="s">
        <v>219</v>
      </c>
      <c r="C415" s="53" t="s">
        <v>268</v>
      </c>
      <c r="D415" s="51" t="s">
        <v>94</v>
      </c>
      <c r="E415" s="53">
        <v>0</v>
      </c>
      <c r="F415" s="53">
        <v>0</v>
      </c>
      <c r="G415" s="53">
        <v>0</v>
      </c>
      <c r="H415" s="53">
        <v>0</v>
      </c>
      <c r="I415" s="53">
        <v>0</v>
      </c>
      <c r="J415" s="53">
        <v>0</v>
      </c>
      <c r="K415" s="53">
        <v>0</v>
      </c>
      <c r="L415" s="45">
        <v>23060</v>
      </c>
      <c r="M415" s="45">
        <v>11380</v>
      </c>
      <c r="N415" s="45">
        <v>11680</v>
      </c>
      <c r="O415" s="57" t="s">
        <v>297</v>
      </c>
      <c r="P415" s="57" t="s">
        <v>297</v>
      </c>
      <c r="Q415" s="57" t="s">
        <v>297</v>
      </c>
      <c r="R415" s="57" t="s">
        <v>297</v>
      </c>
      <c r="S415" s="57" t="s">
        <v>297</v>
      </c>
      <c r="T415" s="57" t="s">
        <v>297</v>
      </c>
      <c r="U415" s="57" t="s">
        <v>297</v>
      </c>
    </row>
    <row r="416" spans="1:21">
      <c r="A416" s="55" t="s">
        <v>1653</v>
      </c>
      <c r="B416" s="53" t="s">
        <v>219</v>
      </c>
      <c r="C416" s="53" t="s">
        <v>268</v>
      </c>
      <c r="D416" s="51" t="s">
        <v>153</v>
      </c>
      <c r="E416" s="53">
        <v>0</v>
      </c>
      <c r="F416" s="53">
        <v>0</v>
      </c>
      <c r="G416" s="53">
        <v>0</v>
      </c>
      <c r="H416" s="53">
        <v>0</v>
      </c>
      <c r="I416" s="53">
        <v>0</v>
      </c>
      <c r="J416" s="53">
        <v>0</v>
      </c>
      <c r="K416" s="53">
        <v>0</v>
      </c>
      <c r="L416" s="45">
        <v>23060</v>
      </c>
      <c r="M416" s="45">
        <v>11380</v>
      </c>
      <c r="N416" s="45">
        <v>11680</v>
      </c>
      <c r="O416" s="57" t="s">
        <v>297</v>
      </c>
      <c r="P416" s="57" t="s">
        <v>297</v>
      </c>
      <c r="Q416" s="57" t="s">
        <v>297</v>
      </c>
      <c r="R416" s="57" t="s">
        <v>297</v>
      </c>
      <c r="S416" s="57" t="s">
        <v>297</v>
      </c>
      <c r="T416" s="57" t="s">
        <v>297</v>
      </c>
      <c r="U416" s="57" t="s">
        <v>297</v>
      </c>
    </row>
    <row r="417" spans="1:21">
      <c r="A417" s="55" t="s">
        <v>1654</v>
      </c>
      <c r="B417" s="53" t="s">
        <v>219</v>
      </c>
      <c r="C417" s="53" t="s">
        <v>268</v>
      </c>
      <c r="D417" s="51" t="s">
        <v>154</v>
      </c>
      <c r="E417" s="53">
        <v>0</v>
      </c>
      <c r="F417" s="53">
        <v>0</v>
      </c>
      <c r="G417" s="53">
        <v>5</v>
      </c>
      <c r="H417" s="53">
        <v>0</v>
      </c>
      <c r="I417" s="53">
        <v>0</v>
      </c>
      <c r="J417" s="53">
        <v>0</v>
      </c>
      <c r="K417" s="53">
        <v>5</v>
      </c>
      <c r="L417" s="45">
        <v>23060</v>
      </c>
      <c r="M417" s="45">
        <v>11380</v>
      </c>
      <c r="N417" s="45">
        <v>11680</v>
      </c>
      <c r="O417" s="57" t="s">
        <v>297</v>
      </c>
      <c r="P417" s="57" t="s">
        <v>297</v>
      </c>
      <c r="Q417" s="57">
        <v>21.682567215958368</v>
      </c>
      <c r="R417" s="57" t="s">
        <v>297</v>
      </c>
      <c r="S417" s="57" t="s">
        <v>297</v>
      </c>
      <c r="T417" s="57" t="s">
        <v>297</v>
      </c>
      <c r="U417" s="57">
        <v>21.682567215958368</v>
      </c>
    </row>
    <row r="418" spans="1:21">
      <c r="A418" s="55" t="s">
        <v>1655</v>
      </c>
      <c r="B418" s="53" t="s">
        <v>219</v>
      </c>
      <c r="C418" s="53" t="s">
        <v>268</v>
      </c>
      <c r="D418" s="51" t="s">
        <v>98</v>
      </c>
      <c r="E418" s="53">
        <v>0</v>
      </c>
      <c r="F418" s="53">
        <v>0</v>
      </c>
      <c r="G418" s="53">
        <v>5</v>
      </c>
      <c r="H418" s="53">
        <v>9</v>
      </c>
      <c r="I418" s="53">
        <v>5</v>
      </c>
      <c r="J418" s="53">
        <v>0</v>
      </c>
      <c r="K418" s="53">
        <v>19</v>
      </c>
      <c r="L418" s="45">
        <v>23060</v>
      </c>
      <c r="M418" s="45">
        <v>11380</v>
      </c>
      <c r="N418" s="45">
        <v>11680</v>
      </c>
      <c r="O418" s="57" t="s">
        <v>297</v>
      </c>
      <c r="P418" s="57" t="s">
        <v>297</v>
      </c>
      <c r="Q418" s="57">
        <v>21.682567215958368</v>
      </c>
      <c r="R418" s="57">
        <v>39.028620988725066</v>
      </c>
      <c r="S418" s="57">
        <v>21.682567215958368</v>
      </c>
      <c r="T418" s="57" t="s">
        <v>297</v>
      </c>
      <c r="U418" s="57">
        <v>82.393755420641796</v>
      </c>
    </row>
    <row r="419" spans="1:21">
      <c r="A419" s="55" t="s">
        <v>1656</v>
      </c>
      <c r="B419" s="53" t="s">
        <v>219</v>
      </c>
      <c r="C419" s="53" t="s">
        <v>268</v>
      </c>
      <c r="D419" s="51" t="s">
        <v>301</v>
      </c>
      <c r="E419" s="53">
        <v>0</v>
      </c>
      <c r="F419" s="53">
        <v>0</v>
      </c>
      <c r="G419" s="53">
        <v>0</v>
      </c>
      <c r="H419" s="53">
        <v>0</v>
      </c>
      <c r="I419" s="53">
        <v>0</v>
      </c>
      <c r="J419" s="53">
        <v>0</v>
      </c>
      <c r="K419" s="53">
        <v>0</v>
      </c>
      <c r="L419" s="45">
        <v>23060</v>
      </c>
      <c r="M419" s="45">
        <v>11380</v>
      </c>
      <c r="N419" s="45">
        <v>11680</v>
      </c>
      <c r="O419" s="57" t="s">
        <v>297</v>
      </c>
      <c r="P419" s="57" t="s">
        <v>297</v>
      </c>
      <c r="Q419" s="57" t="s">
        <v>297</v>
      </c>
      <c r="R419" s="57" t="s">
        <v>297</v>
      </c>
      <c r="S419" s="57" t="s">
        <v>297</v>
      </c>
      <c r="T419" s="57" t="s">
        <v>297</v>
      </c>
      <c r="U419" s="57" t="s">
        <v>297</v>
      </c>
    </row>
    <row r="420" spans="1:21">
      <c r="A420" s="55" t="s">
        <v>1657</v>
      </c>
      <c r="B420" s="53" t="s">
        <v>219</v>
      </c>
      <c r="C420" s="53" t="s">
        <v>268</v>
      </c>
      <c r="D420" s="51" t="s">
        <v>303</v>
      </c>
      <c r="E420" s="53">
        <v>0</v>
      </c>
      <c r="F420" s="53">
        <v>0</v>
      </c>
      <c r="G420" s="53">
        <v>0</v>
      </c>
      <c r="H420" s="53">
        <v>0</v>
      </c>
      <c r="I420" s="53">
        <v>0</v>
      </c>
      <c r="J420" s="53">
        <v>5</v>
      </c>
      <c r="K420" s="53">
        <v>5</v>
      </c>
      <c r="L420" s="45">
        <v>23060</v>
      </c>
      <c r="M420" s="45">
        <v>11380</v>
      </c>
      <c r="N420" s="45">
        <v>11680</v>
      </c>
      <c r="O420" s="57" t="s">
        <v>297</v>
      </c>
      <c r="P420" s="57" t="s">
        <v>297</v>
      </c>
      <c r="Q420" s="57" t="s">
        <v>297</v>
      </c>
      <c r="R420" s="57" t="s">
        <v>297</v>
      </c>
      <c r="S420" s="57" t="s">
        <v>297</v>
      </c>
      <c r="T420" s="57">
        <v>21.682567215958368</v>
      </c>
      <c r="U420" s="57">
        <v>21.682567215958368</v>
      </c>
    </row>
    <row r="421" spans="1:21">
      <c r="A421" s="55" t="s">
        <v>1658</v>
      </c>
      <c r="B421" s="53" t="s">
        <v>219</v>
      </c>
      <c r="C421" s="53" t="s">
        <v>268</v>
      </c>
      <c r="D421" s="51" t="s">
        <v>127</v>
      </c>
      <c r="E421" s="53">
        <v>0</v>
      </c>
      <c r="F421" s="53">
        <v>0</v>
      </c>
      <c r="G421" s="53">
        <v>0</v>
      </c>
      <c r="H421" s="53">
        <v>0</v>
      </c>
      <c r="I421" s="53">
        <v>0</v>
      </c>
      <c r="J421" s="53">
        <v>0</v>
      </c>
      <c r="K421" s="53">
        <v>0</v>
      </c>
      <c r="L421" s="45">
        <v>23060</v>
      </c>
      <c r="M421" s="45">
        <v>11380</v>
      </c>
      <c r="N421" s="45">
        <v>11680</v>
      </c>
      <c r="O421" s="57" t="s">
        <v>297</v>
      </c>
      <c r="P421" s="57" t="s">
        <v>297</v>
      </c>
      <c r="Q421" s="57" t="s">
        <v>297</v>
      </c>
      <c r="R421" s="57" t="s">
        <v>297</v>
      </c>
      <c r="S421" s="57" t="s">
        <v>297</v>
      </c>
      <c r="T421" s="57" t="s">
        <v>297</v>
      </c>
      <c r="U421" s="57" t="s">
        <v>297</v>
      </c>
    </row>
    <row r="422" spans="1:21">
      <c r="A422" s="55" t="s">
        <v>1659</v>
      </c>
      <c r="B422" s="53" t="s">
        <v>219</v>
      </c>
      <c r="C422" s="53" t="s">
        <v>268</v>
      </c>
      <c r="D422" s="51" t="s">
        <v>131</v>
      </c>
      <c r="E422" s="53">
        <v>0</v>
      </c>
      <c r="F422" s="53">
        <v>0</v>
      </c>
      <c r="G422" s="53">
        <v>7</v>
      </c>
      <c r="H422" s="53">
        <v>5</v>
      </c>
      <c r="I422" s="53">
        <v>5</v>
      </c>
      <c r="J422" s="53">
        <v>0</v>
      </c>
      <c r="K422" s="53">
        <v>17</v>
      </c>
      <c r="L422" s="45">
        <v>23060</v>
      </c>
      <c r="M422" s="45">
        <v>11380</v>
      </c>
      <c r="N422" s="45">
        <v>11680</v>
      </c>
      <c r="O422" s="57" t="s">
        <v>297</v>
      </c>
      <c r="P422" s="57" t="s">
        <v>297</v>
      </c>
      <c r="Q422" s="57">
        <v>61.511423550087869</v>
      </c>
      <c r="R422" s="57">
        <v>43.936731107205624</v>
      </c>
      <c r="S422" s="57">
        <v>43.936731107205624</v>
      </c>
      <c r="T422" s="57" t="s">
        <v>297</v>
      </c>
      <c r="U422" s="57">
        <v>149.3848857644991</v>
      </c>
    </row>
    <row r="423" spans="1:21">
      <c r="A423" s="55" t="s">
        <v>1660</v>
      </c>
      <c r="B423" s="53" t="s">
        <v>219</v>
      </c>
      <c r="C423" s="53" t="s">
        <v>268</v>
      </c>
      <c r="D423" s="51" t="s">
        <v>160</v>
      </c>
      <c r="E423" s="53">
        <v>0</v>
      </c>
      <c r="F423" s="53">
        <v>0</v>
      </c>
      <c r="G423" s="53">
        <v>0</v>
      </c>
      <c r="H423" s="53">
        <v>0</v>
      </c>
      <c r="I423" s="53">
        <v>0</v>
      </c>
      <c r="J423" s="53">
        <v>0</v>
      </c>
      <c r="K423" s="53">
        <v>0</v>
      </c>
      <c r="L423" s="45">
        <v>23060</v>
      </c>
      <c r="M423" s="45">
        <v>11380</v>
      </c>
      <c r="N423" s="45">
        <v>11680</v>
      </c>
      <c r="O423" s="57" t="s">
        <v>297</v>
      </c>
      <c r="P423" s="57" t="s">
        <v>297</v>
      </c>
      <c r="Q423" s="57" t="s">
        <v>297</v>
      </c>
      <c r="R423" s="57" t="s">
        <v>297</v>
      </c>
      <c r="S423" s="57" t="s">
        <v>297</v>
      </c>
      <c r="T423" s="57" t="s">
        <v>297</v>
      </c>
      <c r="U423" s="57" t="s">
        <v>297</v>
      </c>
    </row>
    <row r="424" spans="1:21">
      <c r="A424" s="55" t="s">
        <v>1661</v>
      </c>
      <c r="B424" s="53" t="s">
        <v>219</v>
      </c>
      <c r="C424" s="53" t="s">
        <v>268</v>
      </c>
      <c r="D424" s="51" t="s">
        <v>141</v>
      </c>
      <c r="E424" s="53">
        <v>0</v>
      </c>
      <c r="F424" s="53">
        <v>0</v>
      </c>
      <c r="G424" s="53">
        <v>0</v>
      </c>
      <c r="H424" s="53">
        <v>0</v>
      </c>
      <c r="I424" s="53">
        <v>0</v>
      </c>
      <c r="J424" s="53">
        <v>0</v>
      </c>
      <c r="K424" s="53">
        <v>0</v>
      </c>
      <c r="L424" s="45">
        <v>23060</v>
      </c>
      <c r="M424" s="45">
        <v>11380</v>
      </c>
      <c r="N424" s="45">
        <v>11680</v>
      </c>
      <c r="O424" s="57" t="s">
        <v>297</v>
      </c>
      <c r="P424" s="57" t="s">
        <v>297</v>
      </c>
      <c r="Q424" s="57" t="s">
        <v>297</v>
      </c>
      <c r="R424" s="57" t="s">
        <v>297</v>
      </c>
      <c r="S424" s="57" t="s">
        <v>297</v>
      </c>
      <c r="T424" s="57" t="s">
        <v>297</v>
      </c>
      <c r="U424" s="57" t="s">
        <v>297</v>
      </c>
    </row>
    <row r="425" spans="1:21">
      <c r="A425" s="55" t="s">
        <v>1662</v>
      </c>
      <c r="B425" s="53" t="s">
        <v>219</v>
      </c>
      <c r="C425" s="53" t="s">
        <v>269</v>
      </c>
      <c r="D425" s="51" t="s">
        <v>200</v>
      </c>
      <c r="E425" s="53">
        <v>5</v>
      </c>
      <c r="F425" s="53">
        <v>5</v>
      </c>
      <c r="G425" s="53">
        <v>8</v>
      </c>
      <c r="H425" s="53">
        <v>10</v>
      </c>
      <c r="I425" s="53">
        <v>9</v>
      </c>
      <c r="J425" s="53">
        <v>8</v>
      </c>
      <c r="K425" s="53">
        <v>45</v>
      </c>
      <c r="L425" s="45">
        <v>112600</v>
      </c>
      <c r="M425" s="45">
        <v>58978</v>
      </c>
      <c r="N425" s="45">
        <v>53622</v>
      </c>
      <c r="O425" s="57">
        <v>4.4404973357015987</v>
      </c>
      <c r="P425" s="57">
        <v>4.4404973357015987</v>
      </c>
      <c r="Q425" s="57">
        <v>7.1047957371225579</v>
      </c>
      <c r="R425" s="57">
        <v>8.8809946714031973</v>
      </c>
      <c r="S425" s="57">
        <v>7.9928952042628776</v>
      </c>
      <c r="T425" s="57">
        <v>7.1047957371225579</v>
      </c>
      <c r="U425" s="57">
        <v>39.96447602131439</v>
      </c>
    </row>
    <row r="426" spans="1:21">
      <c r="A426" s="55" t="s">
        <v>1663</v>
      </c>
      <c r="B426" s="53" t="s">
        <v>219</v>
      </c>
      <c r="C426" s="53" t="s">
        <v>269</v>
      </c>
      <c r="D426" s="51" t="s">
        <v>53</v>
      </c>
      <c r="E426" s="53">
        <v>159</v>
      </c>
      <c r="F426" s="53">
        <v>62</v>
      </c>
      <c r="G426" s="53">
        <v>217</v>
      </c>
      <c r="H426" s="53">
        <v>294</v>
      </c>
      <c r="I426" s="53">
        <v>205</v>
      </c>
      <c r="J426" s="53">
        <v>126</v>
      </c>
      <c r="K426" s="53">
        <v>1063</v>
      </c>
      <c r="L426" s="45">
        <v>112600</v>
      </c>
      <c r="M426" s="45">
        <v>58978</v>
      </c>
      <c r="N426" s="45">
        <v>53622</v>
      </c>
      <c r="O426" s="57">
        <v>269.59205127335616</v>
      </c>
      <c r="P426" s="57">
        <v>105.12394452168606</v>
      </c>
      <c r="Q426" s="57">
        <v>367.93380582590117</v>
      </c>
      <c r="R426" s="57">
        <v>498.49096273186615</v>
      </c>
      <c r="S426" s="57">
        <v>347.58723591847809</v>
      </c>
      <c r="T426" s="57">
        <v>213.63898402794263</v>
      </c>
      <c r="U426" s="57">
        <v>1802.3669842992304</v>
      </c>
    </row>
    <row r="427" spans="1:21">
      <c r="A427" s="55" t="s">
        <v>1664</v>
      </c>
      <c r="B427" s="53" t="s">
        <v>219</v>
      </c>
      <c r="C427" s="53" t="s">
        <v>269</v>
      </c>
      <c r="D427" s="51" t="s">
        <v>68</v>
      </c>
      <c r="E427" s="53">
        <v>10</v>
      </c>
      <c r="F427" s="53">
        <v>7</v>
      </c>
      <c r="G427" s="53">
        <v>14</v>
      </c>
      <c r="H427" s="53">
        <v>15</v>
      </c>
      <c r="I427" s="53">
        <v>13</v>
      </c>
      <c r="J427" s="53">
        <v>17</v>
      </c>
      <c r="K427" s="53">
        <v>76</v>
      </c>
      <c r="L427" s="45">
        <v>112600</v>
      </c>
      <c r="M427" s="45">
        <v>58978</v>
      </c>
      <c r="N427" s="45">
        <v>53622</v>
      </c>
      <c r="O427" s="57">
        <v>16.955474922852588</v>
      </c>
      <c r="P427" s="57">
        <v>11.868832445996812</v>
      </c>
      <c r="Q427" s="57">
        <v>23.737664891993624</v>
      </c>
      <c r="R427" s="57">
        <v>25.433212384278885</v>
      </c>
      <c r="S427" s="57">
        <v>22.042117399708367</v>
      </c>
      <c r="T427" s="57">
        <v>28.824307368849404</v>
      </c>
      <c r="U427" s="57">
        <v>128.86160941367967</v>
      </c>
    </row>
    <row r="428" spans="1:21">
      <c r="A428" s="55" t="s">
        <v>1665</v>
      </c>
      <c r="B428" s="53" t="s">
        <v>219</v>
      </c>
      <c r="C428" s="53" t="s">
        <v>269</v>
      </c>
      <c r="D428" s="51" t="s">
        <v>292</v>
      </c>
      <c r="E428" s="53">
        <v>0</v>
      </c>
      <c r="F428" s="53">
        <v>0</v>
      </c>
      <c r="G428" s="53">
        <v>0</v>
      </c>
      <c r="H428" s="53">
        <v>5</v>
      </c>
      <c r="I428" s="53">
        <v>5</v>
      </c>
      <c r="J428" s="53">
        <v>5</v>
      </c>
      <c r="K428" s="53">
        <v>15</v>
      </c>
      <c r="L428" s="45">
        <v>112600</v>
      </c>
      <c r="M428" s="45">
        <v>58978</v>
      </c>
      <c r="N428" s="45">
        <v>53622</v>
      </c>
      <c r="O428" s="57" t="s">
        <v>297</v>
      </c>
      <c r="P428" s="57" t="s">
        <v>297</v>
      </c>
      <c r="Q428" s="57" t="s">
        <v>297</v>
      </c>
      <c r="R428" s="57">
        <v>4.4404973357015987</v>
      </c>
      <c r="S428" s="57">
        <v>4.4404973357015987</v>
      </c>
      <c r="T428" s="57">
        <v>4.4404973357015987</v>
      </c>
      <c r="U428" s="57">
        <v>13.321492007104796</v>
      </c>
    </row>
    <row r="429" spans="1:21">
      <c r="A429" s="55" t="s">
        <v>1666</v>
      </c>
      <c r="B429" s="53" t="s">
        <v>219</v>
      </c>
      <c r="C429" s="53" t="s">
        <v>269</v>
      </c>
      <c r="D429" s="51" t="s">
        <v>201</v>
      </c>
      <c r="E429" s="53">
        <v>12</v>
      </c>
      <c r="F429" s="53">
        <v>8</v>
      </c>
      <c r="G429" s="53">
        <v>7</v>
      </c>
      <c r="H429" s="53">
        <v>9</v>
      </c>
      <c r="I429" s="53">
        <v>6</v>
      </c>
      <c r="J429" s="53">
        <v>5</v>
      </c>
      <c r="K429" s="53">
        <v>47</v>
      </c>
      <c r="L429" s="45">
        <v>112600</v>
      </c>
      <c r="M429" s="45">
        <v>58978</v>
      </c>
      <c r="N429" s="45">
        <v>53622</v>
      </c>
      <c r="O429" s="57">
        <v>10.657193605683837</v>
      </c>
      <c r="P429" s="57">
        <v>7.1047957371225579</v>
      </c>
      <c r="Q429" s="57">
        <v>6.2166962699822381</v>
      </c>
      <c r="R429" s="57">
        <v>7.9928952042628776</v>
      </c>
      <c r="S429" s="57">
        <v>5.3285968028419184</v>
      </c>
      <c r="T429" s="57">
        <v>4.4404973357015987</v>
      </c>
      <c r="U429" s="57">
        <v>41.740674955595026</v>
      </c>
    </row>
    <row r="430" spans="1:21">
      <c r="A430" s="55" t="s">
        <v>1667</v>
      </c>
      <c r="B430" s="53" t="s">
        <v>219</v>
      </c>
      <c r="C430" s="53" t="s">
        <v>269</v>
      </c>
      <c r="D430" s="51" t="s">
        <v>150</v>
      </c>
      <c r="E430" s="53">
        <v>0</v>
      </c>
      <c r="F430" s="53">
        <v>0</v>
      </c>
      <c r="G430" s="53">
        <v>5</v>
      </c>
      <c r="H430" s="53">
        <v>0</v>
      </c>
      <c r="I430" s="53">
        <v>0</v>
      </c>
      <c r="J430" s="53">
        <v>0</v>
      </c>
      <c r="K430" s="53">
        <v>5</v>
      </c>
      <c r="L430" s="45">
        <v>112600</v>
      </c>
      <c r="M430" s="45">
        <v>58978</v>
      </c>
      <c r="N430" s="45">
        <v>53622</v>
      </c>
      <c r="O430" s="57" t="s">
        <v>297</v>
      </c>
      <c r="P430" s="57" t="s">
        <v>297</v>
      </c>
      <c r="Q430" s="57">
        <v>4.4404973357015987</v>
      </c>
      <c r="R430" s="57" t="s">
        <v>297</v>
      </c>
      <c r="S430" s="57" t="s">
        <v>297</v>
      </c>
      <c r="T430" s="57" t="s">
        <v>297</v>
      </c>
      <c r="U430" s="57">
        <v>4.4404973357015987</v>
      </c>
    </row>
    <row r="431" spans="1:21">
      <c r="A431" s="55" t="s">
        <v>1668</v>
      </c>
      <c r="B431" s="53" t="s">
        <v>219</v>
      </c>
      <c r="C431" s="53" t="s">
        <v>269</v>
      </c>
      <c r="D431" s="51" t="s">
        <v>94</v>
      </c>
      <c r="E431" s="53">
        <v>5</v>
      </c>
      <c r="F431" s="53">
        <v>0</v>
      </c>
      <c r="G431" s="53">
        <v>10</v>
      </c>
      <c r="H431" s="53">
        <v>7</v>
      </c>
      <c r="I431" s="53">
        <v>6</v>
      </c>
      <c r="J431" s="53">
        <v>0</v>
      </c>
      <c r="K431" s="53">
        <v>28</v>
      </c>
      <c r="L431" s="45">
        <v>112600</v>
      </c>
      <c r="M431" s="45">
        <v>58978</v>
      </c>
      <c r="N431" s="45">
        <v>53622</v>
      </c>
      <c r="O431" s="57">
        <v>4.4404973357015987</v>
      </c>
      <c r="P431" s="57" t="s">
        <v>297</v>
      </c>
      <c r="Q431" s="57">
        <v>8.8809946714031973</v>
      </c>
      <c r="R431" s="57">
        <v>6.2166962699822381</v>
      </c>
      <c r="S431" s="57">
        <v>5.3285968028419184</v>
      </c>
      <c r="T431" s="57" t="s">
        <v>297</v>
      </c>
      <c r="U431" s="57">
        <v>24.866785079928952</v>
      </c>
    </row>
    <row r="432" spans="1:21">
      <c r="A432" s="55" t="s">
        <v>1669</v>
      </c>
      <c r="B432" s="53" t="s">
        <v>219</v>
      </c>
      <c r="C432" s="53" t="s">
        <v>269</v>
      </c>
      <c r="D432" s="51" t="s">
        <v>153</v>
      </c>
      <c r="E432" s="53">
        <v>0</v>
      </c>
      <c r="F432" s="53">
        <v>0</v>
      </c>
      <c r="G432" s="53">
        <v>0</v>
      </c>
      <c r="H432" s="53">
        <v>0</v>
      </c>
      <c r="I432" s="53">
        <v>0</v>
      </c>
      <c r="J432" s="53">
        <v>0</v>
      </c>
      <c r="K432" s="53">
        <v>0</v>
      </c>
      <c r="L432" s="45">
        <v>112600</v>
      </c>
      <c r="M432" s="45">
        <v>58978</v>
      </c>
      <c r="N432" s="45">
        <v>53622</v>
      </c>
      <c r="O432" s="57" t="s">
        <v>297</v>
      </c>
      <c r="P432" s="57" t="s">
        <v>297</v>
      </c>
      <c r="Q432" s="57" t="s">
        <v>297</v>
      </c>
      <c r="R432" s="57" t="s">
        <v>297</v>
      </c>
      <c r="S432" s="57" t="s">
        <v>297</v>
      </c>
      <c r="T432" s="57" t="s">
        <v>297</v>
      </c>
      <c r="U432" s="57" t="s">
        <v>297</v>
      </c>
    </row>
    <row r="433" spans="1:21">
      <c r="A433" s="55" t="s">
        <v>1670</v>
      </c>
      <c r="B433" s="53" t="s">
        <v>219</v>
      </c>
      <c r="C433" s="53" t="s">
        <v>269</v>
      </c>
      <c r="D433" s="51" t="s">
        <v>154</v>
      </c>
      <c r="E433" s="53">
        <v>31</v>
      </c>
      <c r="F433" s="53">
        <v>9</v>
      </c>
      <c r="G433" s="53">
        <v>15</v>
      </c>
      <c r="H433" s="53">
        <v>5</v>
      </c>
      <c r="I433" s="53">
        <v>0</v>
      </c>
      <c r="J433" s="53">
        <v>0</v>
      </c>
      <c r="K433" s="53">
        <v>60</v>
      </c>
      <c r="L433" s="45">
        <v>112600</v>
      </c>
      <c r="M433" s="45">
        <v>58978</v>
      </c>
      <c r="N433" s="45">
        <v>53622</v>
      </c>
      <c r="O433" s="57">
        <v>27.53108348134991</v>
      </c>
      <c r="P433" s="57">
        <v>7.9928952042628776</v>
      </c>
      <c r="Q433" s="57">
        <v>13.321492007104796</v>
      </c>
      <c r="R433" s="57">
        <v>4.4404973357015987</v>
      </c>
      <c r="S433" s="57" t="s">
        <v>297</v>
      </c>
      <c r="T433" s="57" t="s">
        <v>297</v>
      </c>
      <c r="U433" s="57">
        <v>53.285968028419184</v>
      </c>
    </row>
    <row r="434" spans="1:21">
      <c r="A434" s="55" t="s">
        <v>1671</v>
      </c>
      <c r="B434" s="53" t="s">
        <v>219</v>
      </c>
      <c r="C434" s="53" t="s">
        <v>269</v>
      </c>
      <c r="D434" s="51" t="s">
        <v>98</v>
      </c>
      <c r="E434" s="53">
        <v>20</v>
      </c>
      <c r="F434" s="53">
        <v>16</v>
      </c>
      <c r="G434" s="53">
        <v>37</v>
      </c>
      <c r="H434" s="53">
        <v>46</v>
      </c>
      <c r="I434" s="53">
        <v>35</v>
      </c>
      <c r="J434" s="53">
        <v>33</v>
      </c>
      <c r="K434" s="53">
        <v>187</v>
      </c>
      <c r="L434" s="45">
        <v>112600</v>
      </c>
      <c r="M434" s="45">
        <v>58978</v>
      </c>
      <c r="N434" s="45">
        <v>53622</v>
      </c>
      <c r="O434" s="57">
        <v>17.761989342806395</v>
      </c>
      <c r="P434" s="57">
        <v>14.209591474245116</v>
      </c>
      <c r="Q434" s="57">
        <v>32.859680284191825</v>
      </c>
      <c r="R434" s="57">
        <v>40.852575488454711</v>
      </c>
      <c r="S434" s="57">
        <v>31.083481349911189</v>
      </c>
      <c r="T434" s="57">
        <v>29.307282415630549</v>
      </c>
      <c r="U434" s="57">
        <v>166.07460035523977</v>
      </c>
    </row>
    <row r="435" spans="1:21">
      <c r="A435" s="55" t="s">
        <v>1672</v>
      </c>
      <c r="B435" s="53" t="s">
        <v>219</v>
      </c>
      <c r="C435" s="53" t="s">
        <v>269</v>
      </c>
      <c r="D435" s="51" t="s">
        <v>301</v>
      </c>
      <c r="E435" s="53">
        <v>6</v>
      </c>
      <c r="F435" s="53">
        <v>0</v>
      </c>
      <c r="G435" s="53">
        <v>5</v>
      </c>
      <c r="H435" s="53">
        <v>0</v>
      </c>
      <c r="I435" s="53">
        <v>5</v>
      </c>
      <c r="J435" s="53">
        <v>0</v>
      </c>
      <c r="K435" s="53">
        <v>16</v>
      </c>
      <c r="L435" s="45">
        <v>112600</v>
      </c>
      <c r="M435" s="45">
        <v>58978</v>
      </c>
      <c r="N435" s="45">
        <v>53622</v>
      </c>
      <c r="O435" s="57">
        <v>5.3285968028419184</v>
      </c>
      <c r="P435" s="57" t="s">
        <v>297</v>
      </c>
      <c r="Q435" s="57">
        <v>4.4404973357015987</v>
      </c>
      <c r="R435" s="57" t="s">
        <v>297</v>
      </c>
      <c r="S435" s="57">
        <v>4.4404973357015987</v>
      </c>
      <c r="T435" s="57" t="s">
        <v>297</v>
      </c>
      <c r="U435" s="57">
        <v>14.209591474245116</v>
      </c>
    </row>
    <row r="436" spans="1:21">
      <c r="A436" s="55" t="s">
        <v>1673</v>
      </c>
      <c r="B436" s="53" t="s">
        <v>219</v>
      </c>
      <c r="C436" s="53" t="s">
        <v>269</v>
      </c>
      <c r="D436" s="51" t="s">
        <v>303</v>
      </c>
      <c r="E436" s="53">
        <v>9</v>
      </c>
      <c r="F436" s="53">
        <v>11</v>
      </c>
      <c r="G436" s="53">
        <v>19</v>
      </c>
      <c r="H436" s="53">
        <v>19</v>
      </c>
      <c r="I436" s="53">
        <v>12</v>
      </c>
      <c r="J436" s="53">
        <v>6</v>
      </c>
      <c r="K436" s="53">
        <v>76</v>
      </c>
      <c r="L436" s="45">
        <v>112600</v>
      </c>
      <c r="M436" s="45">
        <v>58978</v>
      </c>
      <c r="N436" s="45">
        <v>53622</v>
      </c>
      <c r="O436" s="57">
        <v>7.9928952042628776</v>
      </c>
      <c r="P436" s="57">
        <v>9.769094138543517</v>
      </c>
      <c r="Q436" s="57">
        <v>16.873889875666073</v>
      </c>
      <c r="R436" s="57">
        <v>16.873889875666073</v>
      </c>
      <c r="S436" s="57">
        <v>10.657193605683837</v>
      </c>
      <c r="T436" s="57">
        <v>5.3285968028419184</v>
      </c>
      <c r="U436" s="57">
        <v>67.495559502664292</v>
      </c>
    </row>
    <row r="437" spans="1:21">
      <c r="A437" s="55" t="s">
        <v>1674</v>
      </c>
      <c r="B437" s="53" t="s">
        <v>219</v>
      </c>
      <c r="C437" s="53" t="s">
        <v>269</v>
      </c>
      <c r="D437" s="51" t="s">
        <v>127</v>
      </c>
      <c r="E437" s="53">
        <v>0</v>
      </c>
      <c r="F437" s="53">
        <v>5</v>
      </c>
      <c r="G437" s="53">
        <v>5</v>
      </c>
      <c r="H437" s="53">
        <v>0</v>
      </c>
      <c r="I437" s="53">
        <v>0</v>
      </c>
      <c r="J437" s="53">
        <v>0</v>
      </c>
      <c r="K437" s="53">
        <v>10</v>
      </c>
      <c r="L437" s="45">
        <v>112600</v>
      </c>
      <c r="M437" s="45">
        <v>58978</v>
      </c>
      <c r="N437" s="45">
        <v>53622</v>
      </c>
      <c r="O437" s="57" t="s">
        <v>297</v>
      </c>
      <c r="P437" s="57">
        <v>4.4404973357015987</v>
      </c>
      <c r="Q437" s="57">
        <v>4.4404973357015987</v>
      </c>
      <c r="R437" s="57" t="s">
        <v>297</v>
      </c>
      <c r="S437" s="57" t="s">
        <v>297</v>
      </c>
      <c r="T437" s="57" t="s">
        <v>297</v>
      </c>
      <c r="U437" s="57">
        <v>8.8809946714031973</v>
      </c>
    </row>
    <row r="438" spans="1:21">
      <c r="A438" s="55" t="s">
        <v>1675</v>
      </c>
      <c r="B438" s="53" t="s">
        <v>219</v>
      </c>
      <c r="C438" s="53" t="s">
        <v>269</v>
      </c>
      <c r="D438" s="51" t="s">
        <v>131</v>
      </c>
      <c r="E438" s="53">
        <v>13</v>
      </c>
      <c r="F438" s="53">
        <v>10</v>
      </c>
      <c r="G438" s="53">
        <v>20</v>
      </c>
      <c r="H438" s="53">
        <v>16</v>
      </c>
      <c r="I438" s="53">
        <v>14</v>
      </c>
      <c r="J438" s="53">
        <v>13</v>
      </c>
      <c r="K438" s="53">
        <v>86</v>
      </c>
      <c r="L438" s="45">
        <v>112600</v>
      </c>
      <c r="M438" s="45">
        <v>58978</v>
      </c>
      <c r="N438" s="45">
        <v>53622</v>
      </c>
      <c r="O438" s="57">
        <v>22.042117399708367</v>
      </c>
      <c r="P438" s="57">
        <v>16.955474922852588</v>
      </c>
      <c r="Q438" s="57">
        <v>33.910949845705176</v>
      </c>
      <c r="R438" s="57">
        <v>27.128759876564146</v>
      </c>
      <c r="S438" s="57">
        <v>23.737664891993624</v>
      </c>
      <c r="T438" s="57">
        <v>22.042117399708367</v>
      </c>
      <c r="U438" s="57">
        <v>145.81708433653228</v>
      </c>
    </row>
    <row r="439" spans="1:21">
      <c r="A439" s="55" t="s">
        <v>1676</v>
      </c>
      <c r="B439" s="53" t="s">
        <v>219</v>
      </c>
      <c r="C439" s="53" t="s">
        <v>269</v>
      </c>
      <c r="D439" s="51" t="s">
        <v>160</v>
      </c>
      <c r="E439" s="53">
        <v>5</v>
      </c>
      <c r="F439" s="53">
        <v>0</v>
      </c>
      <c r="G439" s="53">
        <v>0</v>
      </c>
      <c r="H439" s="53">
        <v>0</v>
      </c>
      <c r="I439" s="53">
        <v>0</v>
      </c>
      <c r="J439" s="53">
        <v>0</v>
      </c>
      <c r="K439" s="53">
        <v>5</v>
      </c>
      <c r="L439" s="45">
        <v>112600</v>
      </c>
      <c r="M439" s="45">
        <v>58978</v>
      </c>
      <c r="N439" s="45">
        <v>53622</v>
      </c>
      <c r="O439" s="57">
        <v>4.4404973357015987</v>
      </c>
      <c r="P439" s="57" t="s">
        <v>297</v>
      </c>
      <c r="Q439" s="57" t="s">
        <v>297</v>
      </c>
      <c r="R439" s="57" t="s">
        <v>297</v>
      </c>
      <c r="S439" s="57" t="s">
        <v>297</v>
      </c>
      <c r="T439" s="57" t="s">
        <v>297</v>
      </c>
      <c r="U439" s="57">
        <v>4.4404973357015987</v>
      </c>
    </row>
    <row r="440" spans="1:21">
      <c r="A440" s="55" t="s">
        <v>1677</v>
      </c>
      <c r="B440" s="53" t="s">
        <v>219</v>
      </c>
      <c r="C440" s="53" t="s">
        <v>269</v>
      </c>
      <c r="D440" s="51" t="s">
        <v>141</v>
      </c>
      <c r="E440" s="53">
        <v>6</v>
      </c>
      <c r="F440" s="53">
        <v>0</v>
      </c>
      <c r="G440" s="53">
        <v>0</v>
      </c>
      <c r="H440" s="53">
        <v>5</v>
      </c>
      <c r="I440" s="53">
        <v>0</v>
      </c>
      <c r="J440" s="53">
        <v>5</v>
      </c>
      <c r="K440" s="53">
        <v>16</v>
      </c>
      <c r="L440" s="45">
        <v>112600</v>
      </c>
      <c r="M440" s="45">
        <v>58978</v>
      </c>
      <c r="N440" s="45">
        <v>53622</v>
      </c>
      <c r="O440" s="57">
        <v>5.3285968028419184</v>
      </c>
      <c r="P440" s="57" t="s">
        <v>297</v>
      </c>
      <c r="Q440" s="57" t="s">
        <v>297</v>
      </c>
      <c r="R440" s="57">
        <v>4.4404973357015987</v>
      </c>
      <c r="S440" s="57" t="s">
        <v>297</v>
      </c>
      <c r="T440" s="57">
        <v>4.4404973357015987</v>
      </c>
      <c r="U440" s="57">
        <v>14.209591474245116</v>
      </c>
    </row>
    <row r="441" spans="1:21">
      <c r="A441" s="55" t="s">
        <v>1678</v>
      </c>
      <c r="B441" s="53" t="s">
        <v>219</v>
      </c>
      <c r="C441" s="53" t="s">
        <v>270</v>
      </c>
      <c r="D441" s="51" t="s">
        <v>200</v>
      </c>
      <c r="E441" s="53">
        <v>16</v>
      </c>
      <c r="F441" s="53">
        <v>7</v>
      </c>
      <c r="G441" s="53">
        <v>15</v>
      </c>
      <c r="H441" s="53">
        <v>29</v>
      </c>
      <c r="I441" s="53">
        <v>20</v>
      </c>
      <c r="J441" s="53">
        <v>17</v>
      </c>
      <c r="K441" s="53">
        <v>104</v>
      </c>
      <c r="L441" s="45">
        <v>313180</v>
      </c>
      <c r="M441" s="45">
        <v>162846</v>
      </c>
      <c r="N441" s="45">
        <v>150334</v>
      </c>
      <c r="O441" s="57">
        <v>5.1088830704387256</v>
      </c>
      <c r="P441" s="57">
        <v>2.2351363433169422</v>
      </c>
      <c r="Q441" s="57">
        <v>4.7895778785363046</v>
      </c>
      <c r="R441" s="57">
        <v>9.2598505651701899</v>
      </c>
      <c r="S441" s="57">
        <v>6.386103838048407</v>
      </c>
      <c r="T441" s="57">
        <v>5.4281882623411457</v>
      </c>
      <c r="U441" s="57">
        <v>33.207739957851715</v>
      </c>
    </row>
    <row r="442" spans="1:21">
      <c r="A442" s="55" t="s">
        <v>1679</v>
      </c>
      <c r="B442" s="53" t="s">
        <v>219</v>
      </c>
      <c r="C442" s="53" t="s">
        <v>270</v>
      </c>
      <c r="D442" s="51" t="s">
        <v>53</v>
      </c>
      <c r="E442" s="53">
        <v>263</v>
      </c>
      <c r="F442" s="53">
        <v>192</v>
      </c>
      <c r="G442" s="53">
        <v>511</v>
      </c>
      <c r="H442" s="53">
        <v>714</v>
      </c>
      <c r="I442" s="53">
        <v>501</v>
      </c>
      <c r="J442" s="53">
        <v>305</v>
      </c>
      <c r="K442" s="53">
        <v>2486</v>
      </c>
      <c r="L442" s="45">
        <v>313180</v>
      </c>
      <c r="M442" s="45">
        <v>162846</v>
      </c>
      <c r="N442" s="45">
        <v>150334</v>
      </c>
      <c r="O442" s="57">
        <v>161.50227822605407</v>
      </c>
      <c r="P442" s="57">
        <v>117.90280387605468</v>
      </c>
      <c r="Q442" s="57">
        <v>313.79339989929133</v>
      </c>
      <c r="R442" s="57">
        <v>438.45105191407839</v>
      </c>
      <c r="S442" s="57">
        <v>307.65262886408016</v>
      </c>
      <c r="T442" s="57">
        <v>187.29351657394102</v>
      </c>
      <c r="U442" s="57">
        <v>1526.5956793534997</v>
      </c>
    </row>
    <row r="443" spans="1:21">
      <c r="A443" s="55" t="s">
        <v>1680</v>
      </c>
      <c r="B443" s="53" t="s">
        <v>219</v>
      </c>
      <c r="C443" s="53" t="s">
        <v>270</v>
      </c>
      <c r="D443" s="51" t="s">
        <v>68</v>
      </c>
      <c r="E443" s="53">
        <v>22</v>
      </c>
      <c r="F443" s="53">
        <v>17</v>
      </c>
      <c r="G443" s="53">
        <v>34</v>
      </c>
      <c r="H443" s="53">
        <v>49</v>
      </c>
      <c r="I443" s="53">
        <v>49</v>
      </c>
      <c r="J443" s="53">
        <v>31</v>
      </c>
      <c r="K443" s="53">
        <v>202</v>
      </c>
      <c r="L443" s="45">
        <v>313180</v>
      </c>
      <c r="M443" s="45">
        <v>162846</v>
      </c>
      <c r="N443" s="45">
        <v>150334</v>
      </c>
      <c r="O443" s="57">
        <v>13.509696277464597</v>
      </c>
      <c r="P443" s="57">
        <v>10.439310759859007</v>
      </c>
      <c r="Q443" s="57">
        <v>20.878621519718013</v>
      </c>
      <c r="R443" s="57">
        <v>30.089778072534788</v>
      </c>
      <c r="S443" s="57">
        <v>30.089778072534788</v>
      </c>
      <c r="T443" s="57">
        <v>19.036390209154661</v>
      </c>
      <c r="U443" s="57">
        <v>124.04357491126586</v>
      </c>
    </row>
    <row r="444" spans="1:21">
      <c r="A444" s="55" t="s">
        <v>1681</v>
      </c>
      <c r="B444" s="53" t="s">
        <v>219</v>
      </c>
      <c r="C444" s="53" t="s">
        <v>270</v>
      </c>
      <c r="D444" s="51" t="s">
        <v>292</v>
      </c>
      <c r="E444" s="53">
        <v>5</v>
      </c>
      <c r="F444" s="53">
        <v>5</v>
      </c>
      <c r="G444" s="53">
        <v>8</v>
      </c>
      <c r="H444" s="53">
        <v>11</v>
      </c>
      <c r="I444" s="53">
        <v>10</v>
      </c>
      <c r="J444" s="53">
        <v>7</v>
      </c>
      <c r="K444" s="53">
        <v>46</v>
      </c>
      <c r="L444" s="45">
        <v>313180</v>
      </c>
      <c r="M444" s="45">
        <v>162846</v>
      </c>
      <c r="N444" s="45">
        <v>150334</v>
      </c>
      <c r="O444" s="57">
        <v>1.5965259595121017</v>
      </c>
      <c r="P444" s="57">
        <v>1.5965259595121017</v>
      </c>
      <c r="Q444" s="57">
        <v>2.5544415352193628</v>
      </c>
      <c r="R444" s="57">
        <v>3.5123571109266236</v>
      </c>
      <c r="S444" s="57">
        <v>3.1930519190242035</v>
      </c>
      <c r="T444" s="57">
        <v>2.2351363433169422</v>
      </c>
      <c r="U444" s="57">
        <v>14.688038827511335</v>
      </c>
    </row>
    <row r="445" spans="1:21">
      <c r="A445" s="55" t="s">
        <v>1682</v>
      </c>
      <c r="B445" s="53" t="s">
        <v>219</v>
      </c>
      <c r="C445" s="53" t="s">
        <v>270</v>
      </c>
      <c r="D445" s="51" t="s">
        <v>201</v>
      </c>
      <c r="E445" s="53">
        <v>19</v>
      </c>
      <c r="F445" s="53">
        <v>17</v>
      </c>
      <c r="G445" s="53">
        <v>33</v>
      </c>
      <c r="H445" s="53">
        <v>21</v>
      </c>
      <c r="I445" s="53">
        <v>21</v>
      </c>
      <c r="J445" s="53">
        <v>7</v>
      </c>
      <c r="K445" s="53">
        <v>118</v>
      </c>
      <c r="L445" s="45">
        <v>313180</v>
      </c>
      <c r="M445" s="45">
        <v>162846</v>
      </c>
      <c r="N445" s="45">
        <v>150334</v>
      </c>
      <c r="O445" s="57">
        <v>6.066798646145986</v>
      </c>
      <c r="P445" s="57">
        <v>5.4281882623411457</v>
      </c>
      <c r="Q445" s="57">
        <v>10.537071332779872</v>
      </c>
      <c r="R445" s="57">
        <v>6.7054090299508271</v>
      </c>
      <c r="S445" s="57">
        <v>6.7054090299508271</v>
      </c>
      <c r="T445" s="57">
        <v>2.2351363433169422</v>
      </c>
      <c r="U445" s="57">
        <v>37.678012644485598</v>
      </c>
    </row>
    <row r="446" spans="1:21">
      <c r="A446" s="55" t="s">
        <v>1683</v>
      </c>
      <c r="B446" s="53" t="s">
        <v>219</v>
      </c>
      <c r="C446" s="53" t="s">
        <v>270</v>
      </c>
      <c r="D446" s="51" t="s">
        <v>150</v>
      </c>
      <c r="E446" s="53">
        <v>6</v>
      </c>
      <c r="F446" s="53">
        <v>0</v>
      </c>
      <c r="G446" s="53">
        <v>0</v>
      </c>
      <c r="H446" s="53">
        <v>5</v>
      </c>
      <c r="I446" s="53">
        <v>5</v>
      </c>
      <c r="J446" s="53">
        <v>0</v>
      </c>
      <c r="K446" s="53">
        <v>16</v>
      </c>
      <c r="L446" s="45">
        <v>313180</v>
      </c>
      <c r="M446" s="45">
        <v>162846</v>
      </c>
      <c r="N446" s="45">
        <v>150334</v>
      </c>
      <c r="O446" s="57">
        <v>1.9158311514145221</v>
      </c>
      <c r="P446" s="57" t="s">
        <v>297</v>
      </c>
      <c r="Q446" s="57" t="s">
        <v>297</v>
      </c>
      <c r="R446" s="57">
        <v>1.5965259595121017</v>
      </c>
      <c r="S446" s="57">
        <v>1.5965259595121017</v>
      </c>
      <c r="T446" s="57" t="s">
        <v>297</v>
      </c>
      <c r="U446" s="57">
        <v>5.1088830704387256</v>
      </c>
    </row>
    <row r="447" spans="1:21">
      <c r="A447" s="55" t="s">
        <v>1684</v>
      </c>
      <c r="B447" s="53" t="s">
        <v>219</v>
      </c>
      <c r="C447" s="53" t="s">
        <v>270</v>
      </c>
      <c r="D447" s="51" t="s">
        <v>94</v>
      </c>
      <c r="E447" s="53">
        <v>5</v>
      </c>
      <c r="F447" s="53">
        <v>5</v>
      </c>
      <c r="G447" s="53">
        <v>11</v>
      </c>
      <c r="H447" s="53">
        <v>13</v>
      </c>
      <c r="I447" s="53">
        <v>6</v>
      </c>
      <c r="J447" s="53">
        <v>5</v>
      </c>
      <c r="K447" s="53">
        <v>45</v>
      </c>
      <c r="L447" s="45">
        <v>313180</v>
      </c>
      <c r="M447" s="45">
        <v>162846</v>
      </c>
      <c r="N447" s="45">
        <v>150334</v>
      </c>
      <c r="O447" s="57">
        <v>1.5965259595121017</v>
      </c>
      <c r="P447" s="57">
        <v>1.5965259595121017</v>
      </c>
      <c r="Q447" s="57">
        <v>3.5123571109266236</v>
      </c>
      <c r="R447" s="57">
        <v>4.1509674947314643</v>
      </c>
      <c r="S447" s="57">
        <v>1.9158311514145221</v>
      </c>
      <c r="T447" s="57">
        <v>1.5965259595121017</v>
      </c>
      <c r="U447" s="57">
        <v>14.368733635608915</v>
      </c>
    </row>
    <row r="448" spans="1:21">
      <c r="A448" s="55" t="s">
        <v>1685</v>
      </c>
      <c r="B448" s="53" t="s">
        <v>219</v>
      </c>
      <c r="C448" s="53" t="s">
        <v>270</v>
      </c>
      <c r="D448" s="51" t="s">
        <v>153</v>
      </c>
      <c r="E448" s="53">
        <v>5</v>
      </c>
      <c r="F448" s="53">
        <v>0</v>
      </c>
      <c r="G448" s="53">
        <v>0</v>
      </c>
      <c r="H448" s="53">
        <v>0</v>
      </c>
      <c r="I448" s="53">
        <v>0</v>
      </c>
      <c r="J448" s="53">
        <v>0</v>
      </c>
      <c r="K448" s="53">
        <v>5</v>
      </c>
      <c r="L448" s="45">
        <v>313180</v>
      </c>
      <c r="M448" s="45">
        <v>162846</v>
      </c>
      <c r="N448" s="45">
        <v>150334</v>
      </c>
      <c r="O448" s="57">
        <v>1.5965259595121017</v>
      </c>
      <c r="P448" s="57" t="s">
        <v>297</v>
      </c>
      <c r="Q448" s="57" t="s">
        <v>297</v>
      </c>
      <c r="R448" s="57" t="s">
        <v>297</v>
      </c>
      <c r="S448" s="57" t="s">
        <v>297</v>
      </c>
      <c r="T448" s="57" t="s">
        <v>297</v>
      </c>
      <c r="U448" s="57">
        <v>1.5965259595121017</v>
      </c>
    </row>
    <row r="449" spans="1:21">
      <c r="A449" s="55" t="s">
        <v>1686</v>
      </c>
      <c r="B449" s="53" t="s">
        <v>219</v>
      </c>
      <c r="C449" s="53" t="s">
        <v>270</v>
      </c>
      <c r="D449" s="51" t="s">
        <v>154</v>
      </c>
      <c r="E449" s="53">
        <v>69</v>
      </c>
      <c r="F449" s="53">
        <v>50</v>
      </c>
      <c r="G449" s="53">
        <v>57</v>
      </c>
      <c r="H449" s="53">
        <v>38</v>
      </c>
      <c r="I449" s="53">
        <v>19</v>
      </c>
      <c r="J449" s="53">
        <v>8</v>
      </c>
      <c r="K449" s="53">
        <v>241</v>
      </c>
      <c r="L449" s="45">
        <v>313180</v>
      </c>
      <c r="M449" s="45">
        <v>162846</v>
      </c>
      <c r="N449" s="45">
        <v>150334</v>
      </c>
      <c r="O449" s="57">
        <v>22.032058241267002</v>
      </c>
      <c r="P449" s="57">
        <v>15.965259595121015</v>
      </c>
      <c r="Q449" s="57">
        <v>18.200395938437957</v>
      </c>
      <c r="R449" s="57">
        <v>12.133597292291972</v>
      </c>
      <c r="S449" s="57">
        <v>6.066798646145986</v>
      </c>
      <c r="T449" s="57">
        <v>2.5544415352193628</v>
      </c>
      <c r="U449" s="57">
        <v>76.952551248483303</v>
      </c>
    </row>
    <row r="450" spans="1:21">
      <c r="A450" s="55" t="s">
        <v>1687</v>
      </c>
      <c r="B450" s="53" t="s">
        <v>219</v>
      </c>
      <c r="C450" s="53" t="s">
        <v>270</v>
      </c>
      <c r="D450" s="51" t="s">
        <v>98</v>
      </c>
      <c r="E450" s="53">
        <v>46</v>
      </c>
      <c r="F450" s="53">
        <v>39</v>
      </c>
      <c r="G450" s="53">
        <v>95</v>
      </c>
      <c r="H450" s="53">
        <v>103</v>
      </c>
      <c r="I450" s="53">
        <v>63</v>
      </c>
      <c r="J450" s="53">
        <v>40</v>
      </c>
      <c r="K450" s="53">
        <v>386</v>
      </c>
      <c r="L450" s="45">
        <v>313180</v>
      </c>
      <c r="M450" s="45">
        <v>162846</v>
      </c>
      <c r="N450" s="45">
        <v>150334</v>
      </c>
      <c r="O450" s="57">
        <v>14.688038827511335</v>
      </c>
      <c r="P450" s="57">
        <v>12.452902484194391</v>
      </c>
      <c r="Q450" s="57">
        <v>30.333993230729931</v>
      </c>
      <c r="R450" s="57">
        <v>32.888434765949292</v>
      </c>
      <c r="S450" s="57">
        <v>20.116227089852483</v>
      </c>
      <c r="T450" s="57">
        <v>12.772207676096814</v>
      </c>
      <c r="U450" s="57">
        <v>123.25180407433425</v>
      </c>
    </row>
    <row r="451" spans="1:21">
      <c r="A451" s="55" t="s">
        <v>1688</v>
      </c>
      <c r="B451" s="53" t="s">
        <v>219</v>
      </c>
      <c r="C451" s="53" t="s">
        <v>270</v>
      </c>
      <c r="D451" s="51" t="s">
        <v>301</v>
      </c>
      <c r="E451" s="53">
        <v>10</v>
      </c>
      <c r="F451" s="53">
        <v>10</v>
      </c>
      <c r="G451" s="53">
        <v>13</v>
      </c>
      <c r="H451" s="53">
        <v>5</v>
      </c>
      <c r="I451" s="53">
        <v>5</v>
      </c>
      <c r="J451" s="53">
        <v>0</v>
      </c>
      <c r="K451" s="53">
        <v>43</v>
      </c>
      <c r="L451" s="45">
        <v>313180</v>
      </c>
      <c r="M451" s="45">
        <v>162846</v>
      </c>
      <c r="N451" s="45">
        <v>150334</v>
      </c>
      <c r="O451" s="57">
        <v>3.1930519190242035</v>
      </c>
      <c r="P451" s="57">
        <v>3.1930519190242035</v>
      </c>
      <c r="Q451" s="57">
        <v>4.1509674947314643</v>
      </c>
      <c r="R451" s="57">
        <v>1.5965259595121017</v>
      </c>
      <c r="S451" s="57">
        <v>1.5965259595121017</v>
      </c>
      <c r="T451" s="57" t="s">
        <v>297</v>
      </c>
      <c r="U451" s="57">
        <v>13.730123251804075</v>
      </c>
    </row>
    <row r="452" spans="1:21">
      <c r="A452" s="55" t="s">
        <v>1689</v>
      </c>
      <c r="B452" s="53" t="s">
        <v>219</v>
      </c>
      <c r="C452" s="53" t="s">
        <v>270</v>
      </c>
      <c r="D452" s="51" t="s">
        <v>303</v>
      </c>
      <c r="E452" s="53">
        <v>30</v>
      </c>
      <c r="F452" s="53">
        <v>17</v>
      </c>
      <c r="G452" s="53">
        <v>55</v>
      </c>
      <c r="H452" s="53">
        <v>50</v>
      </c>
      <c r="I452" s="53">
        <v>26</v>
      </c>
      <c r="J452" s="53">
        <v>14</v>
      </c>
      <c r="K452" s="53">
        <v>192</v>
      </c>
      <c r="L452" s="45">
        <v>313180</v>
      </c>
      <c r="M452" s="45">
        <v>162846</v>
      </c>
      <c r="N452" s="45">
        <v>150334</v>
      </c>
      <c r="O452" s="57">
        <v>9.5791557570726091</v>
      </c>
      <c r="P452" s="57">
        <v>5.4281882623411457</v>
      </c>
      <c r="Q452" s="57">
        <v>17.561785554633119</v>
      </c>
      <c r="R452" s="57">
        <v>15.965259595121015</v>
      </c>
      <c r="S452" s="57">
        <v>8.3019349894629286</v>
      </c>
      <c r="T452" s="57">
        <v>4.4702726866338844</v>
      </c>
      <c r="U452" s="57">
        <v>61.306596845264707</v>
      </c>
    </row>
    <row r="453" spans="1:21">
      <c r="A453" s="55" t="s">
        <v>1690</v>
      </c>
      <c r="B453" s="53" t="s">
        <v>219</v>
      </c>
      <c r="C453" s="53" t="s">
        <v>270</v>
      </c>
      <c r="D453" s="51" t="s">
        <v>127</v>
      </c>
      <c r="E453" s="53">
        <v>11</v>
      </c>
      <c r="F453" s="53">
        <v>5</v>
      </c>
      <c r="G453" s="53">
        <v>5</v>
      </c>
      <c r="H453" s="53">
        <v>6</v>
      </c>
      <c r="I453" s="53">
        <v>0</v>
      </c>
      <c r="J453" s="53">
        <v>5</v>
      </c>
      <c r="K453" s="53">
        <v>32</v>
      </c>
      <c r="L453" s="45">
        <v>313180</v>
      </c>
      <c r="M453" s="45">
        <v>162846</v>
      </c>
      <c r="N453" s="45">
        <v>150334</v>
      </c>
      <c r="O453" s="57">
        <v>3.5123571109266236</v>
      </c>
      <c r="P453" s="57">
        <v>1.5965259595121017</v>
      </c>
      <c r="Q453" s="57">
        <v>1.5965259595121017</v>
      </c>
      <c r="R453" s="57">
        <v>1.9158311514145221</v>
      </c>
      <c r="S453" s="57" t="s">
        <v>297</v>
      </c>
      <c r="T453" s="57">
        <v>1.5965259595121017</v>
      </c>
      <c r="U453" s="57">
        <v>10.217766140877451</v>
      </c>
    </row>
    <row r="454" spans="1:21">
      <c r="A454" s="55" t="s">
        <v>1691</v>
      </c>
      <c r="B454" s="53" t="s">
        <v>219</v>
      </c>
      <c r="C454" s="53" t="s">
        <v>270</v>
      </c>
      <c r="D454" s="51" t="s">
        <v>131</v>
      </c>
      <c r="E454" s="53">
        <v>23</v>
      </c>
      <c r="F454" s="53">
        <v>27</v>
      </c>
      <c r="G454" s="53">
        <v>43</v>
      </c>
      <c r="H454" s="53">
        <v>57</v>
      </c>
      <c r="I454" s="53">
        <v>46</v>
      </c>
      <c r="J454" s="53">
        <v>19</v>
      </c>
      <c r="K454" s="53">
        <v>215</v>
      </c>
      <c r="L454" s="45">
        <v>313180</v>
      </c>
      <c r="M454" s="45">
        <v>162846</v>
      </c>
      <c r="N454" s="45">
        <v>150334</v>
      </c>
      <c r="O454" s="57">
        <v>14.123773380985718</v>
      </c>
      <c r="P454" s="57">
        <v>16.580081795070189</v>
      </c>
      <c r="Q454" s="57">
        <v>26.405315451408079</v>
      </c>
      <c r="R454" s="57">
        <v>35.002394900703734</v>
      </c>
      <c r="S454" s="57">
        <v>28.247546761971435</v>
      </c>
      <c r="T454" s="57">
        <v>11.667464966901244</v>
      </c>
      <c r="U454" s="57">
        <v>132.02657725704037</v>
      </c>
    </row>
    <row r="455" spans="1:21">
      <c r="A455" s="55" t="s">
        <v>1692</v>
      </c>
      <c r="B455" s="53" t="s">
        <v>219</v>
      </c>
      <c r="C455" s="53" t="s">
        <v>270</v>
      </c>
      <c r="D455" s="51" t="s">
        <v>160</v>
      </c>
      <c r="E455" s="53">
        <v>9</v>
      </c>
      <c r="F455" s="53">
        <v>0</v>
      </c>
      <c r="G455" s="53">
        <v>5</v>
      </c>
      <c r="H455" s="53">
        <v>0</v>
      </c>
      <c r="I455" s="53">
        <v>0</v>
      </c>
      <c r="J455" s="53">
        <v>0</v>
      </c>
      <c r="K455" s="53">
        <v>14</v>
      </c>
      <c r="L455" s="45">
        <v>313180</v>
      </c>
      <c r="M455" s="45">
        <v>162846</v>
      </c>
      <c r="N455" s="45">
        <v>150334</v>
      </c>
      <c r="O455" s="57">
        <v>2.8737467271217829</v>
      </c>
      <c r="P455" s="57" t="s">
        <v>297</v>
      </c>
      <c r="Q455" s="57">
        <v>1.5965259595121017</v>
      </c>
      <c r="R455" s="57" t="s">
        <v>297</v>
      </c>
      <c r="S455" s="57" t="s">
        <v>297</v>
      </c>
      <c r="T455" s="57" t="s">
        <v>297</v>
      </c>
      <c r="U455" s="57">
        <v>4.4702726866338844</v>
      </c>
    </row>
    <row r="456" spans="1:21">
      <c r="A456" s="55" t="s">
        <v>1693</v>
      </c>
      <c r="B456" s="53" t="s">
        <v>219</v>
      </c>
      <c r="C456" s="53" t="s">
        <v>270</v>
      </c>
      <c r="D456" s="51" t="s">
        <v>141</v>
      </c>
      <c r="E456" s="53">
        <v>8</v>
      </c>
      <c r="F456" s="53">
        <v>7</v>
      </c>
      <c r="G456" s="53">
        <v>5</v>
      </c>
      <c r="H456" s="53">
        <v>9</v>
      </c>
      <c r="I456" s="53">
        <v>5</v>
      </c>
      <c r="J456" s="53">
        <v>8</v>
      </c>
      <c r="K456" s="53">
        <v>42</v>
      </c>
      <c r="L456" s="45">
        <v>313180</v>
      </c>
      <c r="M456" s="45">
        <v>162846</v>
      </c>
      <c r="N456" s="45">
        <v>150334</v>
      </c>
      <c r="O456" s="57">
        <v>2.5544415352193628</v>
      </c>
      <c r="P456" s="57">
        <v>2.2351363433169422</v>
      </c>
      <c r="Q456" s="57">
        <v>1.5965259595121017</v>
      </c>
      <c r="R456" s="57">
        <v>2.8737467271217829</v>
      </c>
      <c r="S456" s="57">
        <v>1.5965259595121017</v>
      </c>
      <c r="T456" s="57">
        <v>2.5544415352193628</v>
      </c>
      <c r="U456" s="57">
        <v>13.410818059901654</v>
      </c>
    </row>
    <row r="457" spans="1:21">
      <c r="A457" s="55" t="s">
        <v>1694</v>
      </c>
      <c r="B457" s="53" t="s">
        <v>219</v>
      </c>
      <c r="C457" s="53" t="s">
        <v>271</v>
      </c>
      <c r="D457" s="51" t="s">
        <v>200</v>
      </c>
      <c r="E457" s="53">
        <v>5</v>
      </c>
      <c r="F457" s="53">
        <v>0</v>
      </c>
      <c r="G457" s="53">
        <v>5</v>
      </c>
      <c r="H457" s="53">
        <v>0</v>
      </c>
      <c r="I457" s="53">
        <v>5</v>
      </c>
      <c r="J457" s="53">
        <v>5</v>
      </c>
      <c r="K457" s="53">
        <v>20</v>
      </c>
      <c r="L457" s="45">
        <v>89550</v>
      </c>
      <c r="M457" s="45">
        <v>46654</v>
      </c>
      <c r="N457" s="45">
        <v>42896</v>
      </c>
      <c r="O457" s="57">
        <v>5.5834729201563373</v>
      </c>
      <c r="P457" s="57" t="s">
        <v>297</v>
      </c>
      <c r="Q457" s="57">
        <v>5.5834729201563373</v>
      </c>
      <c r="R457" s="57" t="s">
        <v>297</v>
      </c>
      <c r="S457" s="57">
        <v>5.5834729201563373</v>
      </c>
      <c r="T457" s="57">
        <v>5.5834729201563373</v>
      </c>
      <c r="U457" s="57">
        <v>22.333891680625349</v>
      </c>
    </row>
    <row r="458" spans="1:21">
      <c r="A458" s="55" t="s">
        <v>1695</v>
      </c>
      <c r="B458" s="53" t="s">
        <v>219</v>
      </c>
      <c r="C458" s="53" t="s">
        <v>271</v>
      </c>
      <c r="D458" s="51" t="s">
        <v>53</v>
      </c>
      <c r="E458" s="53">
        <v>45</v>
      </c>
      <c r="F458" s="53">
        <v>45</v>
      </c>
      <c r="G458" s="53">
        <v>142</v>
      </c>
      <c r="H458" s="53">
        <v>232</v>
      </c>
      <c r="I458" s="53">
        <v>125</v>
      </c>
      <c r="J458" s="53">
        <v>119</v>
      </c>
      <c r="K458" s="53">
        <v>708</v>
      </c>
      <c r="L458" s="45">
        <v>89550</v>
      </c>
      <c r="M458" s="45">
        <v>46654</v>
      </c>
      <c r="N458" s="45">
        <v>42896</v>
      </c>
      <c r="O458" s="57">
        <v>96.454752004115406</v>
      </c>
      <c r="P458" s="57">
        <v>96.454752004115406</v>
      </c>
      <c r="Q458" s="57">
        <v>304.36832854631973</v>
      </c>
      <c r="R458" s="57">
        <v>497.27783255455051</v>
      </c>
      <c r="S458" s="57">
        <v>267.92986667809834</v>
      </c>
      <c r="T458" s="57">
        <v>255.06923307754963</v>
      </c>
      <c r="U458" s="57">
        <v>1517.5547648647489</v>
      </c>
    </row>
    <row r="459" spans="1:21">
      <c r="A459" s="55" t="s">
        <v>1696</v>
      </c>
      <c r="B459" s="53" t="s">
        <v>219</v>
      </c>
      <c r="C459" s="53" t="s">
        <v>271</v>
      </c>
      <c r="D459" s="51" t="s">
        <v>68</v>
      </c>
      <c r="E459" s="53">
        <v>5</v>
      </c>
      <c r="F459" s="53">
        <v>0</v>
      </c>
      <c r="G459" s="53">
        <v>10</v>
      </c>
      <c r="H459" s="53">
        <v>11</v>
      </c>
      <c r="I459" s="53">
        <v>18</v>
      </c>
      <c r="J459" s="53">
        <v>15</v>
      </c>
      <c r="K459" s="53">
        <v>59</v>
      </c>
      <c r="L459" s="45">
        <v>89550</v>
      </c>
      <c r="M459" s="45">
        <v>46654</v>
      </c>
      <c r="N459" s="45">
        <v>42896</v>
      </c>
      <c r="O459" s="57">
        <v>10.717194667123934</v>
      </c>
      <c r="P459" s="57" t="s">
        <v>297</v>
      </c>
      <c r="Q459" s="57">
        <v>21.434389334247868</v>
      </c>
      <c r="R459" s="57">
        <v>23.577828267672654</v>
      </c>
      <c r="S459" s="57">
        <v>38.581900801646157</v>
      </c>
      <c r="T459" s="57">
        <v>32.151584001371802</v>
      </c>
      <c r="U459" s="57">
        <v>126.46289707206242</v>
      </c>
    </row>
    <row r="460" spans="1:21">
      <c r="A460" s="55" t="s">
        <v>1697</v>
      </c>
      <c r="B460" s="53" t="s">
        <v>219</v>
      </c>
      <c r="C460" s="53" t="s">
        <v>271</v>
      </c>
      <c r="D460" s="51" t="s">
        <v>292</v>
      </c>
      <c r="E460" s="53">
        <v>0</v>
      </c>
      <c r="F460" s="53">
        <v>5</v>
      </c>
      <c r="G460" s="53">
        <v>0</v>
      </c>
      <c r="H460" s="53">
        <v>6</v>
      </c>
      <c r="I460" s="53">
        <v>5</v>
      </c>
      <c r="J460" s="53">
        <v>0</v>
      </c>
      <c r="K460" s="53">
        <v>16</v>
      </c>
      <c r="L460" s="45">
        <v>89550</v>
      </c>
      <c r="M460" s="45">
        <v>46654</v>
      </c>
      <c r="N460" s="45">
        <v>42896</v>
      </c>
      <c r="O460" s="57" t="s">
        <v>297</v>
      </c>
      <c r="P460" s="57">
        <v>5.5834729201563373</v>
      </c>
      <c r="Q460" s="57" t="s">
        <v>297</v>
      </c>
      <c r="R460" s="57">
        <v>6.700167504187605</v>
      </c>
      <c r="S460" s="57">
        <v>5.5834729201563373</v>
      </c>
      <c r="T460" s="57" t="s">
        <v>297</v>
      </c>
      <c r="U460" s="57">
        <v>17.867113344500279</v>
      </c>
    </row>
    <row r="461" spans="1:21">
      <c r="A461" s="55" t="s">
        <v>1698</v>
      </c>
      <c r="B461" s="53" t="s">
        <v>219</v>
      </c>
      <c r="C461" s="53" t="s">
        <v>271</v>
      </c>
      <c r="D461" s="51" t="s">
        <v>201</v>
      </c>
      <c r="E461" s="53">
        <v>0</v>
      </c>
      <c r="F461" s="53">
        <v>5</v>
      </c>
      <c r="G461" s="53">
        <v>9</v>
      </c>
      <c r="H461" s="53">
        <v>10</v>
      </c>
      <c r="I461" s="53">
        <v>5</v>
      </c>
      <c r="J461" s="53">
        <v>0</v>
      </c>
      <c r="K461" s="53">
        <v>29</v>
      </c>
      <c r="L461" s="45">
        <v>89550</v>
      </c>
      <c r="M461" s="45">
        <v>46654</v>
      </c>
      <c r="N461" s="45">
        <v>42896</v>
      </c>
      <c r="O461" s="57" t="s">
        <v>297</v>
      </c>
      <c r="P461" s="57">
        <v>5.5834729201563373</v>
      </c>
      <c r="Q461" s="57">
        <v>10.050251256281408</v>
      </c>
      <c r="R461" s="57">
        <v>11.166945840312675</v>
      </c>
      <c r="S461" s="57">
        <v>5.5834729201563373</v>
      </c>
      <c r="T461" s="57" t="s">
        <v>297</v>
      </c>
      <c r="U461" s="57">
        <v>32.384142936906755</v>
      </c>
    </row>
    <row r="462" spans="1:21">
      <c r="A462" s="55" t="s">
        <v>1699</v>
      </c>
      <c r="B462" s="53" t="s">
        <v>219</v>
      </c>
      <c r="C462" s="53" t="s">
        <v>271</v>
      </c>
      <c r="D462" s="51" t="s">
        <v>150</v>
      </c>
      <c r="E462" s="53">
        <v>0</v>
      </c>
      <c r="F462" s="53">
        <v>0</v>
      </c>
      <c r="G462" s="53">
        <v>0</v>
      </c>
      <c r="H462" s="53">
        <v>0</v>
      </c>
      <c r="I462" s="53">
        <v>0</v>
      </c>
      <c r="J462" s="53">
        <v>0</v>
      </c>
      <c r="K462" s="53">
        <v>0</v>
      </c>
      <c r="L462" s="45">
        <v>89550</v>
      </c>
      <c r="M462" s="45">
        <v>46654</v>
      </c>
      <c r="N462" s="45">
        <v>42896</v>
      </c>
      <c r="O462" s="57" t="s">
        <v>297</v>
      </c>
      <c r="P462" s="57" t="s">
        <v>297</v>
      </c>
      <c r="Q462" s="57" t="s">
        <v>297</v>
      </c>
      <c r="R462" s="57" t="s">
        <v>297</v>
      </c>
      <c r="S462" s="57" t="s">
        <v>297</v>
      </c>
      <c r="T462" s="57" t="s">
        <v>297</v>
      </c>
      <c r="U462" s="57" t="s">
        <v>297</v>
      </c>
    </row>
    <row r="463" spans="1:21">
      <c r="A463" s="55" t="s">
        <v>1700</v>
      </c>
      <c r="B463" s="53" t="s">
        <v>219</v>
      </c>
      <c r="C463" s="53" t="s">
        <v>271</v>
      </c>
      <c r="D463" s="51" t="s">
        <v>94</v>
      </c>
      <c r="E463" s="53">
        <v>0</v>
      </c>
      <c r="F463" s="53">
        <v>0</v>
      </c>
      <c r="G463" s="53">
        <v>0</v>
      </c>
      <c r="H463" s="53">
        <v>5</v>
      </c>
      <c r="I463" s="53">
        <v>5</v>
      </c>
      <c r="J463" s="53">
        <v>0</v>
      </c>
      <c r="K463" s="53">
        <v>10</v>
      </c>
      <c r="L463" s="45">
        <v>89550</v>
      </c>
      <c r="M463" s="45">
        <v>46654</v>
      </c>
      <c r="N463" s="45">
        <v>42896</v>
      </c>
      <c r="O463" s="57" t="s">
        <v>297</v>
      </c>
      <c r="P463" s="57" t="s">
        <v>297</v>
      </c>
      <c r="Q463" s="57" t="s">
        <v>297</v>
      </c>
      <c r="R463" s="57">
        <v>5.5834729201563373</v>
      </c>
      <c r="S463" s="57">
        <v>5.5834729201563373</v>
      </c>
      <c r="T463" s="57" t="s">
        <v>297</v>
      </c>
      <c r="U463" s="57">
        <v>11.166945840312675</v>
      </c>
    </row>
    <row r="464" spans="1:21">
      <c r="A464" s="55" t="s">
        <v>1701</v>
      </c>
      <c r="B464" s="53" t="s">
        <v>219</v>
      </c>
      <c r="C464" s="53" t="s">
        <v>271</v>
      </c>
      <c r="D464" s="51" t="s">
        <v>153</v>
      </c>
      <c r="E464" s="53">
        <v>0</v>
      </c>
      <c r="F464" s="53">
        <v>0</v>
      </c>
      <c r="G464" s="53">
        <v>0</v>
      </c>
      <c r="H464" s="53">
        <v>0</v>
      </c>
      <c r="I464" s="53">
        <v>0</v>
      </c>
      <c r="J464" s="53">
        <v>0</v>
      </c>
      <c r="K464" s="53">
        <v>0</v>
      </c>
      <c r="L464" s="45">
        <v>89550</v>
      </c>
      <c r="M464" s="45">
        <v>46654</v>
      </c>
      <c r="N464" s="45">
        <v>42896</v>
      </c>
      <c r="O464" s="57" t="s">
        <v>297</v>
      </c>
      <c r="P464" s="57" t="s">
        <v>297</v>
      </c>
      <c r="Q464" s="57" t="s">
        <v>297</v>
      </c>
      <c r="R464" s="57" t="s">
        <v>297</v>
      </c>
      <c r="S464" s="57" t="s">
        <v>297</v>
      </c>
      <c r="T464" s="57" t="s">
        <v>297</v>
      </c>
      <c r="U464" s="57" t="s">
        <v>297</v>
      </c>
    </row>
    <row r="465" spans="1:21">
      <c r="A465" s="55" t="s">
        <v>1702</v>
      </c>
      <c r="B465" s="53" t="s">
        <v>219</v>
      </c>
      <c r="C465" s="53" t="s">
        <v>271</v>
      </c>
      <c r="D465" s="51" t="s">
        <v>154</v>
      </c>
      <c r="E465" s="53">
        <v>26</v>
      </c>
      <c r="F465" s="53">
        <v>5</v>
      </c>
      <c r="G465" s="53">
        <v>7</v>
      </c>
      <c r="H465" s="53">
        <v>6</v>
      </c>
      <c r="I465" s="53">
        <v>0</v>
      </c>
      <c r="J465" s="53">
        <v>0</v>
      </c>
      <c r="K465" s="53">
        <v>44</v>
      </c>
      <c r="L465" s="45">
        <v>89550</v>
      </c>
      <c r="M465" s="45">
        <v>46654</v>
      </c>
      <c r="N465" s="45">
        <v>42896</v>
      </c>
      <c r="O465" s="57">
        <v>29.034059184812953</v>
      </c>
      <c r="P465" s="57">
        <v>5.5834729201563373</v>
      </c>
      <c r="Q465" s="57">
        <v>7.8168620882188717</v>
      </c>
      <c r="R465" s="57">
        <v>6.700167504187605</v>
      </c>
      <c r="S465" s="57" t="s">
        <v>297</v>
      </c>
      <c r="T465" s="57" t="s">
        <v>297</v>
      </c>
      <c r="U465" s="57">
        <v>49.134561697375773</v>
      </c>
    </row>
    <row r="466" spans="1:21">
      <c r="A466" s="55" t="s">
        <v>1703</v>
      </c>
      <c r="B466" s="53" t="s">
        <v>219</v>
      </c>
      <c r="C466" s="53" t="s">
        <v>271</v>
      </c>
      <c r="D466" s="51" t="s">
        <v>98</v>
      </c>
      <c r="E466" s="53">
        <v>6</v>
      </c>
      <c r="F466" s="53">
        <v>8</v>
      </c>
      <c r="G466" s="53">
        <v>20</v>
      </c>
      <c r="H466" s="53">
        <v>23</v>
      </c>
      <c r="I466" s="53">
        <v>23</v>
      </c>
      <c r="J466" s="53">
        <v>19</v>
      </c>
      <c r="K466" s="53">
        <v>99</v>
      </c>
      <c r="L466" s="45">
        <v>89550</v>
      </c>
      <c r="M466" s="45">
        <v>46654</v>
      </c>
      <c r="N466" s="45">
        <v>42896</v>
      </c>
      <c r="O466" s="57">
        <v>6.700167504187605</v>
      </c>
      <c r="P466" s="57">
        <v>8.9335566722501394</v>
      </c>
      <c r="Q466" s="57">
        <v>22.333891680625349</v>
      </c>
      <c r="R466" s="57">
        <v>25.683975432719151</v>
      </c>
      <c r="S466" s="57">
        <v>25.683975432719151</v>
      </c>
      <c r="T466" s="57">
        <v>21.217197096594084</v>
      </c>
      <c r="U466" s="57">
        <v>110.55276381909547</v>
      </c>
    </row>
    <row r="467" spans="1:21">
      <c r="A467" s="55" t="s">
        <v>1704</v>
      </c>
      <c r="B467" s="53" t="s">
        <v>219</v>
      </c>
      <c r="C467" s="53" t="s">
        <v>271</v>
      </c>
      <c r="D467" s="51" t="s">
        <v>301</v>
      </c>
      <c r="E467" s="53">
        <v>0</v>
      </c>
      <c r="F467" s="53">
        <v>5</v>
      </c>
      <c r="G467" s="53">
        <v>5</v>
      </c>
      <c r="H467" s="53">
        <v>0</v>
      </c>
      <c r="I467" s="53">
        <v>0</v>
      </c>
      <c r="J467" s="53">
        <v>0</v>
      </c>
      <c r="K467" s="53">
        <v>10</v>
      </c>
      <c r="L467" s="45">
        <v>89550</v>
      </c>
      <c r="M467" s="45">
        <v>46654</v>
      </c>
      <c r="N467" s="45">
        <v>42896</v>
      </c>
      <c r="O467" s="57" t="s">
        <v>297</v>
      </c>
      <c r="P467" s="57">
        <v>5.5834729201563373</v>
      </c>
      <c r="Q467" s="57">
        <v>5.5834729201563373</v>
      </c>
      <c r="R467" s="57" t="s">
        <v>297</v>
      </c>
      <c r="S467" s="57" t="s">
        <v>297</v>
      </c>
      <c r="T467" s="57" t="s">
        <v>297</v>
      </c>
      <c r="U467" s="57">
        <v>11.166945840312675</v>
      </c>
    </row>
    <row r="468" spans="1:21">
      <c r="A468" s="55" t="s">
        <v>1705</v>
      </c>
      <c r="B468" s="53" t="s">
        <v>219</v>
      </c>
      <c r="C468" s="53" t="s">
        <v>271</v>
      </c>
      <c r="D468" s="51" t="s">
        <v>303</v>
      </c>
      <c r="E468" s="53">
        <v>7</v>
      </c>
      <c r="F468" s="53">
        <v>6</v>
      </c>
      <c r="G468" s="53">
        <v>10</v>
      </c>
      <c r="H468" s="53">
        <v>15</v>
      </c>
      <c r="I468" s="53">
        <v>9</v>
      </c>
      <c r="J468" s="53">
        <v>6</v>
      </c>
      <c r="K468" s="53">
        <v>53</v>
      </c>
      <c r="L468" s="45">
        <v>89550</v>
      </c>
      <c r="M468" s="45">
        <v>46654</v>
      </c>
      <c r="N468" s="45">
        <v>42896</v>
      </c>
      <c r="O468" s="57">
        <v>7.8168620882188717</v>
      </c>
      <c r="P468" s="57">
        <v>6.700167504187605</v>
      </c>
      <c r="Q468" s="57">
        <v>11.166945840312675</v>
      </c>
      <c r="R468" s="57">
        <v>16.750418760469014</v>
      </c>
      <c r="S468" s="57">
        <v>10.050251256281408</v>
      </c>
      <c r="T468" s="57">
        <v>6.700167504187605</v>
      </c>
      <c r="U468" s="57">
        <v>59.184812953657172</v>
      </c>
    </row>
    <row r="469" spans="1:21">
      <c r="A469" s="55" t="s">
        <v>1706</v>
      </c>
      <c r="B469" s="53" t="s">
        <v>219</v>
      </c>
      <c r="C469" s="53" t="s">
        <v>271</v>
      </c>
      <c r="D469" s="51" t="s">
        <v>127</v>
      </c>
      <c r="E469" s="53">
        <v>5</v>
      </c>
      <c r="F469" s="53">
        <v>0</v>
      </c>
      <c r="G469" s="53">
        <v>0</v>
      </c>
      <c r="H469" s="53">
        <v>0</v>
      </c>
      <c r="I469" s="53">
        <v>0</v>
      </c>
      <c r="J469" s="53">
        <v>0</v>
      </c>
      <c r="K469" s="53">
        <v>5</v>
      </c>
      <c r="L469" s="45">
        <v>89550</v>
      </c>
      <c r="M469" s="45">
        <v>46654</v>
      </c>
      <c r="N469" s="45">
        <v>42896</v>
      </c>
      <c r="O469" s="57">
        <v>5.5834729201563373</v>
      </c>
      <c r="P469" s="57" t="s">
        <v>297</v>
      </c>
      <c r="Q469" s="57" t="s">
        <v>297</v>
      </c>
      <c r="R469" s="57" t="s">
        <v>297</v>
      </c>
      <c r="S469" s="57" t="s">
        <v>297</v>
      </c>
      <c r="T469" s="57" t="s">
        <v>297</v>
      </c>
      <c r="U469" s="57">
        <v>5.5834729201563373</v>
      </c>
    </row>
    <row r="470" spans="1:21">
      <c r="A470" s="55" t="s">
        <v>1707</v>
      </c>
      <c r="B470" s="53" t="s">
        <v>219</v>
      </c>
      <c r="C470" s="53" t="s">
        <v>271</v>
      </c>
      <c r="D470" s="51" t="s">
        <v>131</v>
      </c>
      <c r="E470" s="53">
        <v>8</v>
      </c>
      <c r="F470" s="53">
        <v>5</v>
      </c>
      <c r="G470" s="53">
        <v>13</v>
      </c>
      <c r="H470" s="53">
        <v>18</v>
      </c>
      <c r="I470" s="53">
        <v>7</v>
      </c>
      <c r="J470" s="53">
        <v>5</v>
      </c>
      <c r="K470" s="53">
        <v>56</v>
      </c>
      <c r="L470" s="45">
        <v>89550</v>
      </c>
      <c r="M470" s="45">
        <v>46654</v>
      </c>
      <c r="N470" s="45">
        <v>42896</v>
      </c>
      <c r="O470" s="57">
        <v>17.147511467398292</v>
      </c>
      <c r="P470" s="57">
        <v>10.717194667123934</v>
      </c>
      <c r="Q470" s="57">
        <v>27.86470613452223</v>
      </c>
      <c r="R470" s="57">
        <v>38.581900801646157</v>
      </c>
      <c r="S470" s="57">
        <v>15.004072533973508</v>
      </c>
      <c r="T470" s="57">
        <v>10.717194667123934</v>
      </c>
      <c r="U470" s="57">
        <v>120.03258027178806</v>
      </c>
    </row>
    <row r="471" spans="1:21">
      <c r="A471" s="55" t="s">
        <v>1708</v>
      </c>
      <c r="B471" s="53" t="s">
        <v>219</v>
      </c>
      <c r="C471" s="53" t="s">
        <v>271</v>
      </c>
      <c r="D471" s="51" t="s">
        <v>160</v>
      </c>
      <c r="E471" s="53">
        <v>0</v>
      </c>
      <c r="F471" s="53">
        <v>0</v>
      </c>
      <c r="G471" s="53">
        <v>0</v>
      </c>
      <c r="H471" s="53">
        <v>0</v>
      </c>
      <c r="I471" s="53">
        <v>0</v>
      </c>
      <c r="J471" s="53">
        <v>0</v>
      </c>
      <c r="K471" s="53">
        <v>0</v>
      </c>
      <c r="L471" s="45">
        <v>89550</v>
      </c>
      <c r="M471" s="45">
        <v>46654</v>
      </c>
      <c r="N471" s="45">
        <v>42896</v>
      </c>
      <c r="O471" s="57" t="s">
        <v>297</v>
      </c>
      <c r="P471" s="57" t="s">
        <v>297</v>
      </c>
      <c r="Q471" s="57" t="s">
        <v>297</v>
      </c>
      <c r="R471" s="57" t="s">
        <v>297</v>
      </c>
      <c r="S471" s="57" t="s">
        <v>297</v>
      </c>
      <c r="T471" s="57" t="s">
        <v>297</v>
      </c>
      <c r="U471" s="57" t="s">
        <v>297</v>
      </c>
    </row>
    <row r="472" spans="1:21">
      <c r="A472" s="55" t="s">
        <v>1709</v>
      </c>
      <c r="B472" s="53" t="s">
        <v>219</v>
      </c>
      <c r="C472" s="53" t="s">
        <v>271</v>
      </c>
      <c r="D472" s="51" t="s">
        <v>141</v>
      </c>
      <c r="E472" s="53">
        <v>0</v>
      </c>
      <c r="F472" s="53">
        <v>5</v>
      </c>
      <c r="G472" s="53">
        <v>0</v>
      </c>
      <c r="H472" s="53">
        <v>0</v>
      </c>
      <c r="I472" s="53">
        <v>5</v>
      </c>
      <c r="J472" s="53">
        <v>0</v>
      </c>
      <c r="K472" s="53">
        <v>10</v>
      </c>
      <c r="L472" s="45">
        <v>89550</v>
      </c>
      <c r="M472" s="45">
        <v>46654</v>
      </c>
      <c r="N472" s="45">
        <v>42896</v>
      </c>
      <c r="O472" s="57" t="s">
        <v>297</v>
      </c>
      <c r="P472" s="57">
        <v>5.5834729201563373</v>
      </c>
      <c r="Q472" s="57" t="s">
        <v>297</v>
      </c>
      <c r="R472" s="57" t="s">
        <v>297</v>
      </c>
      <c r="S472" s="57">
        <v>5.5834729201563373</v>
      </c>
      <c r="T472" s="57" t="s">
        <v>297</v>
      </c>
      <c r="U472" s="57">
        <v>11.166945840312675</v>
      </c>
    </row>
    <row r="473" spans="1:21">
      <c r="A473" s="55" t="s">
        <v>1710</v>
      </c>
      <c r="B473" s="53" t="s">
        <v>219</v>
      </c>
      <c r="C473" s="53" t="s">
        <v>272</v>
      </c>
      <c r="D473" s="51" t="s">
        <v>200</v>
      </c>
      <c r="E473" s="53">
        <v>5</v>
      </c>
      <c r="F473" s="53">
        <v>0</v>
      </c>
      <c r="G473" s="53">
        <v>5</v>
      </c>
      <c r="H473" s="53">
        <v>11</v>
      </c>
      <c r="I473" s="53">
        <v>7</v>
      </c>
      <c r="J473" s="53">
        <v>10</v>
      </c>
      <c r="K473" s="53">
        <v>38</v>
      </c>
      <c r="L473" s="45">
        <v>90800</v>
      </c>
      <c r="M473" s="45">
        <v>47646</v>
      </c>
      <c r="N473" s="45">
        <v>43154</v>
      </c>
      <c r="O473" s="57">
        <v>5.5066079295154191</v>
      </c>
      <c r="P473" s="57" t="s">
        <v>297</v>
      </c>
      <c r="Q473" s="57">
        <v>5.5066079295154191</v>
      </c>
      <c r="R473" s="57">
        <v>12.114537444933921</v>
      </c>
      <c r="S473" s="57">
        <v>7.7092511013215859</v>
      </c>
      <c r="T473" s="57">
        <v>11.013215859030838</v>
      </c>
      <c r="U473" s="57">
        <v>41.85022026431718</v>
      </c>
    </row>
    <row r="474" spans="1:21">
      <c r="A474" s="55" t="s">
        <v>1711</v>
      </c>
      <c r="B474" s="53" t="s">
        <v>219</v>
      </c>
      <c r="C474" s="53" t="s">
        <v>272</v>
      </c>
      <c r="D474" s="51" t="s">
        <v>53</v>
      </c>
      <c r="E474" s="53">
        <v>71</v>
      </c>
      <c r="F474" s="53">
        <v>96</v>
      </c>
      <c r="G474" s="53">
        <v>179</v>
      </c>
      <c r="H474" s="53">
        <v>167</v>
      </c>
      <c r="I474" s="53">
        <v>142</v>
      </c>
      <c r="J474" s="53">
        <v>93</v>
      </c>
      <c r="K474" s="53">
        <v>748</v>
      </c>
      <c r="L474" s="45">
        <v>90800</v>
      </c>
      <c r="M474" s="45">
        <v>47646</v>
      </c>
      <c r="N474" s="45">
        <v>43154</v>
      </c>
      <c r="O474" s="57">
        <v>149.01565713805985</v>
      </c>
      <c r="P474" s="57">
        <v>201.48595894723584</v>
      </c>
      <c r="Q474" s="57">
        <v>375.68736095370019</v>
      </c>
      <c r="R474" s="57">
        <v>350.50161608529572</v>
      </c>
      <c r="S474" s="57">
        <v>298.0313142761197</v>
      </c>
      <c r="T474" s="57">
        <v>195.18952273013474</v>
      </c>
      <c r="U474" s="57">
        <v>1569.911430130546</v>
      </c>
    </row>
    <row r="475" spans="1:21">
      <c r="A475" s="55" t="s">
        <v>1712</v>
      </c>
      <c r="B475" s="53" t="s">
        <v>219</v>
      </c>
      <c r="C475" s="53" t="s">
        <v>272</v>
      </c>
      <c r="D475" s="51" t="s">
        <v>68</v>
      </c>
      <c r="E475" s="53">
        <v>7</v>
      </c>
      <c r="F475" s="53">
        <v>5</v>
      </c>
      <c r="G475" s="53">
        <v>8</v>
      </c>
      <c r="H475" s="53">
        <v>14</v>
      </c>
      <c r="I475" s="53">
        <v>17</v>
      </c>
      <c r="J475" s="53">
        <v>16</v>
      </c>
      <c r="K475" s="53">
        <v>67</v>
      </c>
      <c r="L475" s="45">
        <v>90800</v>
      </c>
      <c r="M475" s="45">
        <v>47646</v>
      </c>
      <c r="N475" s="45">
        <v>43154</v>
      </c>
      <c r="O475" s="57">
        <v>14.691684506569283</v>
      </c>
      <c r="P475" s="57">
        <v>10.494060361835201</v>
      </c>
      <c r="Q475" s="57">
        <v>16.790496578936324</v>
      </c>
      <c r="R475" s="57">
        <v>29.383369013138566</v>
      </c>
      <c r="S475" s="57">
        <v>35.679805230239687</v>
      </c>
      <c r="T475" s="57">
        <v>33.580993157872648</v>
      </c>
      <c r="U475" s="57">
        <v>140.62040884859169</v>
      </c>
    </row>
    <row r="476" spans="1:21">
      <c r="A476" s="55" t="s">
        <v>1713</v>
      </c>
      <c r="B476" s="53" t="s">
        <v>219</v>
      </c>
      <c r="C476" s="53" t="s">
        <v>272</v>
      </c>
      <c r="D476" s="51" t="s">
        <v>292</v>
      </c>
      <c r="E476" s="53">
        <v>0</v>
      </c>
      <c r="F476" s="53">
        <v>0</v>
      </c>
      <c r="G476" s="53">
        <v>5</v>
      </c>
      <c r="H476" s="53">
        <v>6</v>
      </c>
      <c r="I476" s="53">
        <v>0</v>
      </c>
      <c r="J476" s="53">
        <v>0</v>
      </c>
      <c r="K476" s="53">
        <v>11</v>
      </c>
      <c r="L476" s="45">
        <v>90800</v>
      </c>
      <c r="M476" s="45">
        <v>47646</v>
      </c>
      <c r="N476" s="45">
        <v>43154</v>
      </c>
      <c r="O476" s="57" t="s">
        <v>297</v>
      </c>
      <c r="P476" s="57" t="s">
        <v>297</v>
      </c>
      <c r="Q476" s="57">
        <v>5.5066079295154191</v>
      </c>
      <c r="R476" s="57">
        <v>6.607929515418502</v>
      </c>
      <c r="S476" s="57" t="s">
        <v>297</v>
      </c>
      <c r="T476" s="57" t="s">
        <v>297</v>
      </c>
      <c r="U476" s="57">
        <v>12.114537444933921</v>
      </c>
    </row>
    <row r="477" spans="1:21">
      <c r="A477" s="55" t="s">
        <v>1714</v>
      </c>
      <c r="B477" s="53" t="s">
        <v>219</v>
      </c>
      <c r="C477" s="53" t="s">
        <v>272</v>
      </c>
      <c r="D477" s="51" t="s">
        <v>201</v>
      </c>
      <c r="E477" s="53">
        <v>5</v>
      </c>
      <c r="F477" s="53">
        <v>6</v>
      </c>
      <c r="G477" s="53">
        <v>6</v>
      </c>
      <c r="H477" s="53">
        <v>8</v>
      </c>
      <c r="I477" s="53">
        <v>6</v>
      </c>
      <c r="J477" s="53">
        <v>5</v>
      </c>
      <c r="K477" s="53">
        <v>36</v>
      </c>
      <c r="L477" s="45">
        <v>90800</v>
      </c>
      <c r="M477" s="45">
        <v>47646</v>
      </c>
      <c r="N477" s="45">
        <v>43154</v>
      </c>
      <c r="O477" s="57">
        <v>5.5066079295154191</v>
      </c>
      <c r="P477" s="57">
        <v>6.607929515418502</v>
      </c>
      <c r="Q477" s="57">
        <v>6.607929515418502</v>
      </c>
      <c r="R477" s="57">
        <v>8.8105726872246706</v>
      </c>
      <c r="S477" s="57">
        <v>6.607929515418502</v>
      </c>
      <c r="T477" s="57">
        <v>5.5066079295154191</v>
      </c>
      <c r="U477" s="57">
        <v>39.647577092511014</v>
      </c>
    </row>
    <row r="478" spans="1:21">
      <c r="A478" s="55" t="s">
        <v>1715</v>
      </c>
      <c r="B478" s="53" t="s">
        <v>219</v>
      </c>
      <c r="C478" s="53" t="s">
        <v>272</v>
      </c>
      <c r="D478" s="51" t="s">
        <v>150</v>
      </c>
      <c r="E478" s="53">
        <v>0</v>
      </c>
      <c r="F478" s="53">
        <v>0</v>
      </c>
      <c r="G478" s="53">
        <v>0</v>
      </c>
      <c r="H478" s="53">
        <v>0</v>
      </c>
      <c r="I478" s="53">
        <v>0</v>
      </c>
      <c r="J478" s="53">
        <v>0</v>
      </c>
      <c r="K478" s="53">
        <v>0</v>
      </c>
      <c r="L478" s="45">
        <v>90800</v>
      </c>
      <c r="M478" s="45">
        <v>47646</v>
      </c>
      <c r="N478" s="45">
        <v>43154</v>
      </c>
      <c r="O478" s="57" t="s">
        <v>297</v>
      </c>
      <c r="P478" s="57" t="s">
        <v>297</v>
      </c>
      <c r="Q478" s="57" t="s">
        <v>297</v>
      </c>
      <c r="R478" s="57" t="s">
        <v>297</v>
      </c>
      <c r="S478" s="57" t="s">
        <v>297</v>
      </c>
      <c r="T478" s="57" t="s">
        <v>297</v>
      </c>
      <c r="U478" s="57" t="s">
        <v>297</v>
      </c>
    </row>
    <row r="479" spans="1:21">
      <c r="A479" s="55" t="s">
        <v>1716</v>
      </c>
      <c r="B479" s="53" t="s">
        <v>219</v>
      </c>
      <c r="C479" s="53" t="s">
        <v>272</v>
      </c>
      <c r="D479" s="51" t="s">
        <v>94</v>
      </c>
      <c r="E479" s="53">
        <v>0</v>
      </c>
      <c r="F479" s="53">
        <v>0</v>
      </c>
      <c r="G479" s="53">
        <v>5</v>
      </c>
      <c r="H479" s="53">
        <v>7</v>
      </c>
      <c r="I479" s="53">
        <v>5</v>
      </c>
      <c r="J479" s="53">
        <v>0</v>
      </c>
      <c r="K479" s="53">
        <v>17</v>
      </c>
      <c r="L479" s="45">
        <v>90800</v>
      </c>
      <c r="M479" s="45">
        <v>47646</v>
      </c>
      <c r="N479" s="45">
        <v>43154</v>
      </c>
      <c r="O479" s="57" t="s">
        <v>297</v>
      </c>
      <c r="P479" s="57" t="s">
        <v>297</v>
      </c>
      <c r="Q479" s="57">
        <v>5.5066079295154191</v>
      </c>
      <c r="R479" s="57">
        <v>7.7092511013215859</v>
      </c>
      <c r="S479" s="57">
        <v>5.5066079295154191</v>
      </c>
      <c r="T479" s="57" t="s">
        <v>297</v>
      </c>
      <c r="U479" s="57">
        <v>18.722466960352424</v>
      </c>
    </row>
    <row r="480" spans="1:21">
      <c r="A480" s="55" t="s">
        <v>1717</v>
      </c>
      <c r="B480" s="53" t="s">
        <v>219</v>
      </c>
      <c r="C480" s="53" t="s">
        <v>272</v>
      </c>
      <c r="D480" s="51" t="s">
        <v>153</v>
      </c>
      <c r="E480" s="53">
        <v>0</v>
      </c>
      <c r="F480" s="53">
        <v>0</v>
      </c>
      <c r="G480" s="53">
        <v>0</v>
      </c>
      <c r="H480" s="53">
        <v>0</v>
      </c>
      <c r="I480" s="53">
        <v>0</v>
      </c>
      <c r="J480" s="53">
        <v>0</v>
      </c>
      <c r="K480" s="53">
        <v>0</v>
      </c>
      <c r="L480" s="45">
        <v>90800</v>
      </c>
      <c r="M480" s="45">
        <v>47646</v>
      </c>
      <c r="N480" s="45">
        <v>43154</v>
      </c>
      <c r="O480" s="57" t="s">
        <v>297</v>
      </c>
      <c r="P480" s="57" t="s">
        <v>297</v>
      </c>
      <c r="Q480" s="57" t="s">
        <v>297</v>
      </c>
      <c r="R480" s="57" t="s">
        <v>297</v>
      </c>
      <c r="S480" s="57" t="s">
        <v>297</v>
      </c>
      <c r="T480" s="57" t="s">
        <v>297</v>
      </c>
      <c r="U480" s="57" t="s">
        <v>297</v>
      </c>
    </row>
    <row r="481" spans="1:21">
      <c r="A481" s="55" t="s">
        <v>1718</v>
      </c>
      <c r="B481" s="53" t="s">
        <v>219</v>
      </c>
      <c r="C481" s="53" t="s">
        <v>272</v>
      </c>
      <c r="D481" s="51" t="s">
        <v>154</v>
      </c>
      <c r="E481" s="53">
        <v>30</v>
      </c>
      <c r="F481" s="53">
        <v>14</v>
      </c>
      <c r="G481" s="53">
        <v>15</v>
      </c>
      <c r="H481" s="53">
        <v>12</v>
      </c>
      <c r="I481" s="53">
        <v>7</v>
      </c>
      <c r="J481" s="53">
        <v>0</v>
      </c>
      <c r="K481" s="53">
        <v>78</v>
      </c>
      <c r="L481" s="45">
        <v>90800</v>
      </c>
      <c r="M481" s="45">
        <v>47646</v>
      </c>
      <c r="N481" s="45">
        <v>43154</v>
      </c>
      <c r="O481" s="57">
        <v>33.039647577092509</v>
      </c>
      <c r="P481" s="57">
        <v>15.418502202643172</v>
      </c>
      <c r="Q481" s="57">
        <v>16.519823788546255</v>
      </c>
      <c r="R481" s="57">
        <v>13.215859030837004</v>
      </c>
      <c r="S481" s="57">
        <v>7.7092511013215859</v>
      </c>
      <c r="T481" s="57" t="s">
        <v>297</v>
      </c>
      <c r="U481" s="57">
        <v>85.903083700440533</v>
      </c>
    </row>
    <row r="482" spans="1:21">
      <c r="A482" s="55" t="s">
        <v>1719</v>
      </c>
      <c r="B482" s="53" t="s">
        <v>219</v>
      </c>
      <c r="C482" s="53" t="s">
        <v>272</v>
      </c>
      <c r="D482" s="51" t="s">
        <v>98</v>
      </c>
      <c r="E482" s="53">
        <v>5</v>
      </c>
      <c r="F482" s="53">
        <v>16</v>
      </c>
      <c r="G482" s="53">
        <v>35</v>
      </c>
      <c r="H482" s="53">
        <v>38</v>
      </c>
      <c r="I482" s="53">
        <v>23</v>
      </c>
      <c r="J482" s="53">
        <v>16</v>
      </c>
      <c r="K482" s="53">
        <v>133</v>
      </c>
      <c r="L482" s="45">
        <v>90800</v>
      </c>
      <c r="M482" s="45">
        <v>47646</v>
      </c>
      <c r="N482" s="45">
        <v>43154</v>
      </c>
      <c r="O482" s="57">
        <v>5.5066079295154191</v>
      </c>
      <c r="P482" s="57">
        <v>17.621145374449341</v>
      </c>
      <c r="Q482" s="57">
        <v>38.546255506607928</v>
      </c>
      <c r="R482" s="57">
        <v>41.85022026431718</v>
      </c>
      <c r="S482" s="57">
        <v>25.330396475770925</v>
      </c>
      <c r="T482" s="57">
        <v>17.621145374449341</v>
      </c>
      <c r="U482" s="57">
        <v>146.47577092511014</v>
      </c>
    </row>
    <row r="483" spans="1:21">
      <c r="A483" s="55" t="s">
        <v>1720</v>
      </c>
      <c r="B483" s="53" t="s">
        <v>219</v>
      </c>
      <c r="C483" s="53" t="s">
        <v>272</v>
      </c>
      <c r="D483" s="51" t="s">
        <v>301</v>
      </c>
      <c r="E483" s="53">
        <v>0</v>
      </c>
      <c r="F483" s="53">
        <v>5</v>
      </c>
      <c r="G483" s="53">
        <v>5</v>
      </c>
      <c r="H483" s="53">
        <v>0</v>
      </c>
      <c r="I483" s="53">
        <v>0</v>
      </c>
      <c r="J483" s="53">
        <v>0</v>
      </c>
      <c r="K483" s="53">
        <v>10</v>
      </c>
      <c r="L483" s="45">
        <v>90800</v>
      </c>
      <c r="M483" s="45">
        <v>47646</v>
      </c>
      <c r="N483" s="45">
        <v>43154</v>
      </c>
      <c r="O483" s="57" t="s">
        <v>297</v>
      </c>
      <c r="P483" s="57">
        <v>5.5066079295154191</v>
      </c>
      <c r="Q483" s="57">
        <v>5.5066079295154191</v>
      </c>
      <c r="R483" s="57" t="s">
        <v>297</v>
      </c>
      <c r="S483" s="57" t="s">
        <v>297</v>
      </c>
      <c r="T483" s="57" t="s">
        <v>297</v>
      </c>
      <c r="U483" s="57">
        <v>11.013215859030838</v>
      </c>
    </row>
    <row r="484" spans="1:21">
      <c r="A484" s="55" t="s">
        <v>1721</v>
      </c>
      <c r="B484" s="53" t="s">
        <v>219</v>
      </c>
      <c r="C484" s="53" t="s">
        <v>272</v>
      </c>
      <c r="D484" s="51" t="s">
        <v>303</v>
      </c>
      <c r="E484" s="53">
        <v>10</v>
      </c>
      <c r="F484" s="53">
        <v>7</v>
      </c>
      <c r="G484" s="53">
        <v>14</v>
      </c>
      <c r="H484" s="53">
        <v>16</v>
      </c>
      <c r="I484" s="53">
        <v>10</v>
      </c>
      <c r="J484" s="53">
        <v>5</v>
      </c>
      <c r="K484" s="53">
        <v>62</v>
      </c>
      <c r="L484" s="45">
        <v>90800</v>
      </c>
      <c r="M484" s="45">
        <v>47646</v>
      </c>
      <c r="N484" s="45">
        <v>43154</v>
      </c>
      <c r="O484" s="57">
        <v>11.013215859030838</v>
      </c>
      <c r="P484" s="57">
        <v>7.7092511013215859</v>
      </c>
      <c r="Q484" s="57">
        <v>15.418502202643172</v>
      </c>
      <c r="R484" s="57">
        <v>17.621145374449341</v>
      </c>
      <c r="S484" s="57">
        <v>11.013215859030838</v>
      </c>
      <c r="T484" s="57">
        <v>5.5066079295154191</v>
      </c>
      <c r="U484" s="57">
        <v>68.281938325991192</v>
      </c>
    </row>
    <row r="485" spans="1:21">
      <c r="A485" s="55" t="s">
        <v>1722</v>
      </c>
      <c r="B485" s="53" t="s">
        <v>219</v>
      </c>
      <c r="C485" s="53" t="s">
        <v>272</v>
      </c>
      <c r="D485" s="51" t="s">
        <v>127</v>
      </c>
      <c r="E485" s="53">
        <v>5</v>
      </c>
      <c r="F485" s="53">
        <v>0</v>
      </c>
      <c r="G485" s="53">
        <v>0</v>
      </c>
      <c r="H485" s="53">
        <v>0</v>
      </c>
      <c r="I485" s="53">
        <v>0</v>
      </c>
      <c r="J485" s="53">
        <v>0</v>
      </c>
      <c r="K485" s="53">
        <v>5</v>
      </c>
      <c r="L485" s="45">
        <v>90800</v>
      </c>
      <c r="M485" s="45">
        <v>47646</v>
      </c>
      <c r="N485" s="45">
        <v>43154</v>
      </c>
      <c r="O485" s="57">
        <v>5.5066079295154191</v>
      </c>
      <c r="P485" s="57" t="s">
        <v>297</v>
      </c>
      <c r="Q485" s="57" t="s">
        <v>297</v>
      </c>
      <c r="R485" s="57" t="s">
        <v>297</v>
      </c>
      <c r="S485" s="57" t="s">
        <v>297</v>
      </c>
      <c r="T485" s="57" t="s">
        <v>297</v>
      </c>
      <c r="U485" s="57">
        <v>5.5066079295154191</v>
      </c>
    </row>
    <row r="486" spans="1:21">
      <c r="A486" s="55" t="s">
        <v>1723</v>
      </c>
      <c r="B486" s="53" t="s">
        <v>219</v>
      </c>
      <c r="C486" s="53" t="s">
        <v>272</v>
      </c>
      <c r="D486" s="51" t="s">
        <v>131</v>
      </c>
      <c r="E486" s="53">
        <v>10</v>
      </c>
      <c r="F486" s="53">
        <v>10</v>
      </c>
      <c r="G486" s="53">
        <v>16</v>
      </c>
      <c r="H486" s="53">
        <v>14</v>
      </c>
      <c r="I486" s="53">
        <v>18</v>
      </c>
      <c r="J486" s="53">
        <v>6</v>
      </c>
      <c r="K486" s="53">
        <v>74</v>
      </c>
      <c r="L486" s="45">
        <v>90800</v>
      </c>
      <c r="M486" s="45">
        <v>47646</v>
      </c>
      <c r="N486" s="45">
        <v>43154</v>
      </c>
      <c r="O486" s="57">
        <v>20.988120723670402</v>
      </c>
      <c r="P486" s="57">
        <v>20.988120723670402</v>
      </c>
      <c r="Q486" s="57">
        <v>33.580993157872648</v>
      </c>
      <c r="R486" s="57">
        <v>29.383369013138566</v>
      </c>
      <c r="S486" s="57">
        <v>37.778617302606726</v>
      </c>
      <c r="T486" s="57">
        <v>12.59287243420224</v>
      </c>
      <c r="U486" s="57">
        <v>155.31209335516098</v>
      </c>
    </row>
    <row r="487" spans="1:21">
      <c r="A487" s="55" t="s">
        <v>1724</v>
      </c>
      <c r="B487" s="53" t="s">
        <v>219</v>
      </c>
      <c r="C487" s="53" t="s">
        <v>272</v>
      </c>
      <c r="D487" s="51" t="s">
        <v>160</v>
      </c>
      <c r="E487" s="53">
        <v>5</v>
      </c>
      <c r="F487" s="53">
        <v>0</v>
      </c>
      <c r="G487" s="53">
        <v>0</v>
      </c>
      <c r="H487" s="53">
        <v>0</v>
      </c>
      <c r="I487" s="53">
        <v>0</v>
      </c>
      <c r="J487" s="53">
        <v>0</v>
      </c>
      <c r="K487" s="53">
        <v>5</v>
      </c>
      <c r="L487" s="45">
        <v>90800</v>
      </c>
      <c r="M487" s="45">
        <v>47646</v>
      </c>
      <c r="N487" s="45">
        <v>43154</v>
      </c>
      <c r="O487" s="57">
        <v>5.5066079295154191</v>
      </c>
      <c r="P487" s="57" t="s">
        <v>297</v>
      </c>
      <c r="Q487" s="57" t="s">
        <v>297</v>
      </c>
      <c r="R487" s="57" t="s">
        <v>297</v>
      </c>
      <c r="S487" s="57" t="s">
        <v>297</v>
      </c>
      <c r="T487" s="57" t="s">
        <v>297</v>
      </c>
      <c r="U487" s="57">
        <v>5.5066079295154191</v>
      </c>
    </row>
    <row r="488" spans="1:21">
      <c r="A488" s="55" t="s">
        <v>1725</v>
      </c>
      <c r="B488" s="53" t="s">
        <v>219</v>
      </c>
      <c r="C488" s="53" t="s">
        <v>272</v>
      </c>
      <c r="D488" s="51" t="s">
        <v>141</v>
      </c>
      <c r="E488" s="53">
        <v>5</v>
      </c>
      <c r="F488" s="53">
        <v>0</v>
      </c>
      <c r="G488" s="53">
        <v>5</v>
      </c>
      <c r="H488" s="53">
        <v>5</v>
      </c>
      <c r="I488" s="53">
        <v>5</v>
      </c>
      <c r="J488" s="53">
        <v>0</v>
      </c>
      <c r="K488" s="53">
        <v>20</v>
      </c>
      <c r="L488" s="45">
        <v>90800</v>
      </c>
      <c r="M488" s="45">
        <v>47646</v>
      </c>
      <c r="N488" s="45">
        <v>43154</v>
      </c>
      <c r="O488" s="57">
        <v>5.5066079295154191</v>
      </c>
      <c r="P488" s="57" t="s">
        <v>297</v>
      </c>
      <c r="Q488" s="57">
        <v>5.5066079295154191</v>
      </c>
      <c r="R488" s="57">
        <v>5.5066079295154191</v>
      </c>
      <c r="S488" s="57">
        <v>5.5066079295154191</v>
      </c>
      <c r="T488" s="57" t="s">
        <v>297</v>
      </c>
      <c r="U488" s="57">
        <v>22.026431718061676</v>
      </c>
    </row>
    <row r="489" spans="1:21">
      <c r="A489" s="55" t="s">
        <v>1726</v>
      </c>
      <c r="B489" s="53" t="s">
        <v>219</v>
      </c>
      <c r="C489" s="53" t="s">
        <v>273</v>
      </c>
      <c r="D489" s="51" t="s">
        <v>200</v>
      </c>
      <c r="E489" s="53">
        <v>6</v>
      </c>
      <c r="F489" s="53">
        <v>5</v>
      </c>
      <c r="G489" s="53">
        <v>12</v>
      </c>
      <c r="H489" s="53">
        <v>9</v>
      </c>
      <c r="I489" s="53">
        <v>6</v>
      </c>
      <c r="J489" s="53">
        <v>10</v>
      </c>
      <c r="K489" s="53">
        <v>48</v>
      </c>
      <c r="L489" s="45">
        <v>174090</v>
      </c>
      <c r="M489" s="45">
        <v>89104</v>
      </c>
      <c r="N489" s="45">
        <v>84986</v>
      </c>
      <c r="O489" s="57">
        <v>3.4464931931759439</v>
      </c>
      <c r="P489" s="57">
        <v>2.872077660979953</v>
      </c>
      <c r="Q489" s="57">
        <v>6.8929863863518879</v>
      </c>
      <c r="R489" s="57">
        <v>5.1697397897639146</v>
      </c>
      <c r="S489" s="57">
        <v>3.4464931931759439</v>
      </c>
      <c r="T489" s="57">
        <v>5.744155321959906</v>
      </c>
      <c r="U489" s="57">
        <v>27.571945545407551</v>
      </c>
    </row>
    <row r="490" spans="1:21">
      <c r="A490" s="55" t="s">
        <v>1727</v>
      </c>
      <c r="B490" s="53" t="s">
        <v>219</v>
      </c>
      <c r="C490" s="53" t="s">
        <v>273</v>
      </c>
      <c r="D490" s="51" t="s">
        <v>53</v>
      </c>
      <c r="E490" s="53">
        <v>158</v>
      </c>
      <c r="F490" s="53">
        <v>71</v>
      </c>
      <c r="G490" s="53">
        <v>280</v>
      </c>
      <c r="H490" s="53">
        <v>379</v>
      </c>
      <c r="I490" s="53">
        <v>215</v>
      </c>
      <c r="J490" s="53">
        <v>128</v>
      </c>
      <c r="K490" s="53">
        <v>1231</v>
      </c>
      <c r="L490" s="45">
        <v>174090</v>
      </c>
      <c r="M490" s="45">
        <v>89104</v>
      </c>
      <c r="N490" s="45">
        <v>84986</v>
      </c>
      <c r="O490" s="57">
        <v>177.32088346202192</v>
      </c>
      <c r="P490" s="57">
        <v>79.682169150655412</v>
      </c>
      <c r="Q490" s="57">
        <v>314.23954031244386</v>
      </c>
      <c r="R490" s="57">
        <v>425.34566349434374</v>
      </c>
      <c r="S490" s="57">
        <v>241.29107559705511</v>
      </c>
      <c r="T490" s="57">
        <v>143.65236128568864</v>
      </c>
      <c r="U490" s="57">
        <v>1381.5316933022086</v>
      </c>
    </row>
    <row r="491" spans="1:21">
      <c r="A491" s="55" t="s">
        <v>1728</v>
      </c>
      <c r="B491" s="53" t="s">
        <v>219</v>
      </c>
      <c r="C491" s="53" t="s">
        <v>273</v>
      </c>
      <c r="D491" s="51" t="s">
        <v>68</v>
      </c>
      <c r="E491" s="53">
        <v>13</v>
      </c>
      <c r="F491" s="53">
        <v>14</v>
      </c>
      <c r="G491" s="53">
        <v>21</v>
      </c>
      <c r="H491" s="53">
        <v>33</v>
      </c>
      <c r="I491" s="53">
        <v>35</v>
      </c>
      <c r="J491" s="53">
        <v>26</v>
      </c>
      <c r="K491" s="53">
        <v>142</v>
      </c>
      <c r="L491" s="45">
        <v>174090</v>
      </c>
      <c r="M491" s="45">
        <v>89104</v>
      </c>
      <c r="N491" s="45">
        <v>84986</v>
      </c>
      <c r="O491" s="57">
        <v>14.589692943077752</v>
      </c>
      <c r="P491" s="57">
        <v>15.711977015622194</v>
      </c>
      <c r="Q491" s="57">
        <v>23.567965523433291</v>
      </c>
      <c r="R491" s="57">
        <v>37.035374393966599</v>
      </c>
      <c r="S491" s="57">
        <v>39.279942539055483</v>
      </c>
      <c r="T491" s="57">
        <v>29.179385886155504</v>
      </c>
      <c r="U491" s="57">
        <v>159.36433830131082</v>
      </c>
    </row>
    <row r="492" spans="1:21">
      <c r="A492" s="55" t="s">
        <v>1729</v>
      </c>
      <c r="B492" s="53" t="s">
        <v>219</v>
      </c>
      <c r="C492" s="53" t="s">
        <v>273</v>
      </c>
      <c r="D492" s="51" t="s">
        <v>292</v>
      </c>
      <c r="E492" s="53">
        <v>0</v>
      </c>
      <c r="F492" s="53">
        <v>0</v>
      </c>
      <c r="G492" s="53">
        <v>5</v>
      </c>
      <c r="H492" s="53">
        <v>12</v>
      </c>
      <c r="I492" s="53">
        <v>5</v>
      </c>
      <c r="J492" s="53">
        <v>5</v>
      </c>
      <c r="K492" s="53">
        <v>27</v>
      </c>
      <c r="L492" s="45">
        <v>174090</v>
      </c>
      <c r="M492" s="45">
        <v>89104</v>
      </c>
      <c r="N492" s="45">
        <v>84986</v>
      </c>
      <c r="O492" s="57" t="s">
        <v>297</v>
      </c>
      <c r="P492" s="57" t="s">
        <v>297</v>
      </c>
      <c r="Q492" s="57">
        <v>2.872077660979953</v>
      </c>
      <c r="R492" s="57">
        <v>6.8929863863518879</v>
      </c>
      <c r="S492" s="57">
        <v>2.872077660979953</v>
      </c>
      <c r="T492" s="57">
        <v>2.872077660979953</v>
      </c>
      <c r="U492" s="57">
        <v>15.509219369291745</v>
      </c>
    </row>
    <row r="493" spans="1:21">
      <c r="A493" s="55" t="s">
        <v>1730</v>
      </c>
      <c r="B493" s="53" t="s">
        <v>219</v>
      </c>
      <c r="C493" s="53" t="s">
        <v>273</v>
      </c>
      <c r="D493" s="51" t="s">
        <v>201</v>
      </c>
      <c r="E493" s="53">
        <v>12</v>
      </c>
      <c r="F493" s="53">
        <v>6</v>
      </c>
      <c r="G493" s="53">
        <v>13</v>
      </c>
      <c r="H493" s="53">
        <v>15</v>
      </c>
      <c r="I493" s="53">
        <v>10</v>
      </c>
      <c r="J493" s="53">
        <v>0</v>
      </c>
      <c r="K493" s="53">
        <v>56</v>
      </c>
      <c r="L493" s="45">
        <v>174090</v>
      </c>
      <c r="M493" s="45">
        <v>89104</v>
      </c>
      <c r="N493" s="45">
        <v>84986</v>
      </c>
      <c r="O493" s="57">
        <v>6.8929863863518879</v>
      </c>
      <c r="P493" s="57">
        <v>3.4464931931759439</v>
      </c>
      <c r="Q493" s="57">
        <v>7.4674019185478775</v>
      </c>
      <c r="R493" s="57">
        <v>8.6162329829398576</v>
      </c>
      <c r="S493" s="57">
        <v>5.744155321959906</v>
      </c>
      <c r="T493" s="57" t="s">
        <v>297</v>
      </c>
      <c r="U493" s="57">
        <v>32.167269802975468</v>
      </c>
    </row>
    <row r="494" spans="1:21">
      <c r="A494" s="55" t="s">
        <v>1731</v>
      </c>
      <c r="B494" s="53" t="s">
        <v>219</v>
      </c>
      <c r="C494" s="53" t="s">
        <v>273</v>
      </c>
      <c r="D494" s="51" t="s">
        <v>150</v>
      </c>
      <c r="E494" s="53">
        <v>0</v>
      </c>
      <c r="F494" s="53">
        <v>0</v>
      </c>
      <c r="G494" s="53">
        <v>0</v>
      </c>
      <c r="H494" s="53">
        <v>0</v>
      </c>
      <c r="I494" s="53">
        <v>0</v>
      </c>
      <c r="J494" s="53">
        <v>0</v>
      </c>
      <c r="K494" s="53">
        <v>0</v>
      </c>
      <c r="L494" s="45">
        <v>174090</v>
      </c>
      <c r="M494" s="45">
        <v>89104</v>
      </c>
      <c r="N494" s="45">
        <v>84986</v>
      </c>
      <c r="O494" s="57" t="s">
        <v>297</v>
      </c>
      <c r="P494" s="57" t="s">
        <v>297</v>
      </c>
      <c r="Q494" s="57" t="s">
        <v>297</v>
      </c>
      <c r="R494" s="57" t="s">
        <v>297</v>
      </c>
      <c r="S494" s="57" t="s">
        <v>297</v>
      </c>
      <c r="T494" s="57" t="s">
        <v>297</v>
      </c>
      <c r="U494" s="57" t="s">
        <v>297</v>
      </c>
    </row>
    <row r="495" spans="1:21">
      <c r="A495" s="55" t="s">
        <v>1732</v>
      </c>
      <c r="B495" s="53" t="s">
        <v>219</v>
      </c>
      <c r="C495" s="53" t="s">
        <v>273</v>
      </c>
      <c r="D495" s="51" t="s">
        <v>94</v>
      </c>
      <c r="E495" s="53">
        <v>5</v>
      </c>
      <c r="F495" s="53">
        <v>0</v>
      </c>
      <c r="G495" s="53">
        <v>6</v>
      </c>
      <c r="H495" s="53">
        <v>5</v>
      </c>
      <c r="I495" s="53">
        <v>5</v>
      </c>
      <c r="J495" s="53">
        <v>0</v>
      </c>
      <c r="K495" s="53">
        <v>21</v>
      </c>
      <c r="L495" s="45">
        <v>174090</v>
      </c>
      <c r="M495" s="45">
        <v>89104</v>
      </c>
      <c r="N495" s="45">
        <v>84986</v>
      </c>
      <c r="O495" s="57">
        <v>2.872077660979953</v>
      </c>
      <c r="P495" s="57" t="s">
        <v>297</v>
      </c>
      <c r="Q495" s="57">
        <v>3.4464931931759439</v>
      </c>
      <c r="R495" s="57">
        <v>2.872077660979953</v>
      </c>
      <c r="S495" s="57">
        <v>2.872077660979953</v>
      </c>
      <c r="T495" s="57" t="s">
        <v>297</v>
      </c>
      <c r="U495" s="57">
        <v>12.062726176115802</v>
      </c>
    </row>
    <row r="496" spans="1:21">
      <c r="A496" s="55" t="s">
        <v>1733</v>
      </c>
      <c r="B496" s="53" t="s">
        <v>219</v>
      </c>
      <c r="C496" s="53" t="s">
        <v>273</v>
      </c>
      <c r="D496" s="51" t="s">
        <v>153</v>
      </c>
      <c r="E496" s="53">
        <v>5</v>
      </c>
      <c r="F496" s="53">
        <v>0</v>
      </c>
      <c r="G496" s="53">
        <v>0</v>
      </c>
      <c r="H496" s="53">
        <v>0</v>
      </c>
      <c r="I496" s="53">
        <v>0</v>
      </c>
      <c r="J496" s="53">
        <v>0</v>
      </c>
      <c r="K496" s="53">
        <v>5</v>
      </c>
      <c r="L496" s="45">
        <v>174090</v>
      </c>
      <c r="M496" s="45">
        <v>89104</v>
      </c>
      <c r="N496" s="45">
        <v>84986</v>
      </c>
      <c r="O496" s="57">
        <v>2.872077660979953</v>
      </c>
      <c r="P496" s="57" t="s">
        <v>297</v>
      </c>
      <c r="Q496" s="57" t="s">
        <v>297</v>
      </c>
      <c r="R496" s="57" t="s">
        <v>297</v>
      </c>
      <c r="S496" s="57" t="s">
        <v>297</v>
      </c>
      <c r="T496" s="57" t="s">
        <v>297</v>
      </c>
      <c r="U496" s="57">
        <v>2.872077660979953</v>
      </c>
    </row>
    <row r="497" spans="1:21">
      <c r="A497" s="55" t="s">
        <v>1734</v>
      </c>
      <c r="B497" s="53" t="s">
        <v>219</v>
      </c>
      <c r="C497" s="53" t="s">
        <v>273</v>
      </c>
      <c r="D497" s="51" t="s">
        <v>154</v>
      </c>
      <c r="E497" s="53">
        <v>41</v>
      </c>
      <c r="F497" s="53">
        <v>18</v>
      </c>
      <c r="G497" s="53">
        <v>28</v>
      </c>
      <c r="H497" s="53">
        <v>16</v>
      </c>
      <c r="I497" s="53">
        <v>13</v>
      </c>
      <c r="J497" s="53">
        <v>5</v>
      </c>
      <c r="K497" s="53">
        <v>121</v>
      </c>
      <c r="L497" s="45">
        <v>174090</v>
      </c>
      <c r="M497" s="45">
        <v>89104</v>
      </c>
      <c r="N497" s="45">
        <v>84986</v>
      </c>
      <c r="O497" s="57">
        <v>23.551036820035613</v>
      </c>
      <c r="P497" s="57">
        <v>10.339479579527829</v>
      </c>
      <c r="Q497" s="57">
        <v>16.083634901487734</v>
      </c>
      <c r="R497" s="57">
        <v>9.1906485151358499</v>
      </c>
      <c r="S497" s="57">
        <v>7.4674019185478775</v>
      </c>
      <c r="T497" s="57">
        <v>2.872077660979953</v>
      </c>
      <c r="U497" s="57">
        <v>69.50427939571486</v>
      </c>
    </row>
    <row r="498" spans="1:21">
      <c r="A498" s="55" t="s">
        <v>1735</v>
      </c>
      <c r="B498" s="53" t="s">
        <v>219</v>
      </c>
      <c r="C498" s="53" t="s">
        <v>273</v>
      </c>
      <c r="D498" s="51" t="s">
        <v>98</v>
      </c>
      <c r="E498" s="53">
        <v>13</v>
      </c>
      <c r="F498" s="53">
        <v>22</v>
      </c>
      <c r="G498" s="53">
        <v>71</v>
      </c>
      <c r="H498" s="53">
        <v>55</v>
      </c>
      <c r="I498" s="53">
        <v>30</v>
      </c>
      <c r="J498" s="53">
        <v>16</v>
      </c>
      <c r="K498" s="53">
        <v>207</v>
      </c>
      <c r="L498" s="45">
        <v>174090</v>
      </c>
      <c r="M498" s="45">
        <v>89104</v>
      </c>
      <c r="N498" s="45">
        <v>84986</v>
      </c>
      <c r="O498" s="57">
        <v>7.4674019185478775</v>
      </c>
      <c r="P498" s="57">
        <v>12.637141708311793</v>
      </c>
      <c r="Q498" s="57">
        <v>40.783502785915331</v>
      </c>
      <c r="R498" s="57">
        <v>31.592854270779483</v>
      </c>
      <c r="S498" s="57">
        <v>17.232465965879715</v>
      </c>
      <c r="T498" s="57">
        <v>9.1906485151358499</v>
      </c>
      <c r="U498" s="57">
        <v>118.90401516457005</v>
      </c>
    </row>
    <row r="499" spans="1:21">
      <c r="A499" s="55" t="s">
        <v>1736</v>
      </c>
      <c r="B499" s="53" t="s">
        <v>219</v>
      </c>
      <c r="C499" s="53" t="s">
        <v>273</v>
      </c>
      <c r="D499" s="51" t="s">
        <v>301</v>
      </c>
      <c r="E499" s="53">
        <v>5</v>
      </c>
      <c r="F499" s="53">
        <v>5</v>
      </c>
      <c r="G499" s="53">
        <v>8</v>
      </c>
      <c r="H499" s="53">
        <v>0</v>
      </c>
      <c r="I499" s="53">
        <v>0</v>
      </c>
      <c r="J499" s="53">
        <v>0</v>
      </c>
      <c r="K499" s="53">
        <v>18</v>
      </c>
      <c r="L499" s="45">
        <v>174090</v>
      </c>
      <c r="M499" s="45">
        <v>89104</v>
      </c>
      <c r="N499" s="45">
        <v>84986</v>
      </c>
      <c r="O499" s="57">
        <v>2.872077660979953</v>
      </c>
      <c r="P499" s="57">
        <v>2.872077660979953</v>
      </c>
      <c r="Q499" s="57">
        <v>4.595324257567925</v>
      </c>
      <c r="R499" s="57" t="s">
        <v>297</v>
      </c>
      <c r="S499" s="57" t="s">
        <v>297</v>
      </c>
      <c r="T499" s="57" t="s">
        <v>297</v>
      </c>
      <c r="U499" s="57">
        <v>10.339479579527829</v>
      </c>
    </row>
    <row r="500" spans="1:21">
      <c r="A500" s="55" t="s">
        <v>1737</v>
      </c>
      <c r="B500" s="53" t="s">
        <v>219</v>
      </c>
      <c r="C500" s="53" t="s">
        <v>273</v>
      </c>
      <c r="D500" s="51" t="s">
        <v>303</v>
      </c>
      <c r="E500" s="53">
        <v>9</v>
      </c>
      <c r="F500" s="53">
        <v>9</v>
      </c>
      <c r="G500" s="53">
        <v>29</v>
      </c>
      <c r="H500" s="53">
        <v>20</v>
      </c>
      <c r="I500" s="53">
        <v>11</v>
      </c>
      <c r="J500" s="53">
        <v>7</v>
      </c>
      <c r="K500" s="53">
        <v>85</v>
      </c>
      <c r="L500" s="45">
        <v>174090</v>
      </c>
      <c r="M500" s="45">
        <v>89104</v>
      </c>
      <c r="N500" s="45">
        <v>84986</v>
      </c>
      <c r="O500" s="57">
        <v>5.1697397897639146</v>
      </c>
      <c r="P500" s="57">
        <v>5.1697397897639146</v>
      </c>
      <c r="Q500" s="57">
        <v>16.658050433683727</v>
      </c>
      <c r="R500" s="57">
        <v>11.488310643919812</v>
      </c>
      <c r="S500" s="57">
        <v>6.3185708541558965</v>
      </c>
      <c r="T500" s="57">
        <v>4.0209087253719336</v>
      </c>
      <c r="U500" s="57">
        <v>48.825320236659195</v>
      </c>
    </row>
    <row r="501" spans="1:21">
      <c r="A501" s="55" t="s">
        <v>1738</v>
      </c>
      <c r="B501" s="53" t="s">
        <v>219</v>
      </c>
      <c r="C501" s="53" t="s">
        <v>273</v>
      </c>
      <c r="D501" s="51" t="s">
        <v>127</v>
      </c>
      <c r="E501" s="53">
        <v>7</v>
      </c>
      <c r="F501" s="53">
        <v>5</v>
      </c>
      <c r="G501" s="53">
        <v>5</v>
      </c>
      <c r="H501" s="53">
        <v>5</v>
      </c>
      <c r="I501" s="53">
        <v>0</v>
      </c>
      <c r="J501" s="53">
        <v>0</v>
      </c>
      <c r="K501" s="53">
        <v>22</v>
      </c>
      <c r="L501" s="45">
        <v>174090</v>
      </c>
      <c r="M501" s="45">
        <v>89104</v>
      </c>
      <c r="N501" s="45">
        <v>84986</v>
      </c>
      <c r="O501" s="57">
        <v>4.0209087253719336</v>
      </c>
      <c r="P501" s="57">
        <v>2.872077660979953</v>
      </c>
      <c r="Q501" s="57">
        <v>2.872077660979953</v>
      </c>
      <c r="R501" s="57">
        <v>2.872077660979953</v>
      </c>
      <c r="S501" s="57" t="s">
        <v>297</v>
      </c>
      <c r="T501" s="57" t="s">
        <v>297</v>
      </c>
      <c r="U501" s="57">
        <v>12.637141708311793</v>
      </c>
    </row>
    <row r="502" spans="1:21">
      <c r="A502" s="55" t="s">
        <v>1739</v>
      </c>
      <c r="B502" s="53" t="s">
        <v>219</v>
      </c>
      <c r="C502" s="53" t="s">
        <v>273</v>
      </c>
      <c r="D502" s="51" t="s">
        <v>131</v>
      </c>
      <c r="E502" s="53">
        <v>17</v>
      </c>
      <c r="F502" s="53">
        <v>5</v>
      </c>
      <c r="G502" s="53">
        <v>28</v>
      </c>
      <c r="H502" s="53">
        <v>23</v>
      </c>
      <c r="I502" s="53">
        <v>23</v>
      </c>
      <c r="J502" s="53">
        <v>14</v>
      </c>
      <c r="K502" s="53">
        <v>110</v>
      </c>
      <c r="L502" s="45">
        <v>174090</v>
      </c>
      <c r="M502" s="45">
        <v>89104</v>
      </c>
      <c r="N502" s="45">
        <v>84986</v>
      </c>
      <c r="O502" s="57">
        <v>19.078829233255522</v>
      </c>
      <c r="P502" s="57">
        <v>5.6114203627222121</v>
      </c>
      <c r="Q502" s="57">
        <v>31.423954031244389</v>
      </c>
      <c r="R502" s="57">
        <v>25.812533668522175</v>
      </c>
      <c r="S502" s="57">
        <v>25.812533668522175</v>
      </c>
      <c r="T502" s="57">
        <v>15.711977015622194</v>
      </c>
      <c r="U502" s="57">
        <v>123.45124797988868</v>
      </c>
    </row>
    <row r="503" spans="1:21">
      <c r="A503" s="55" t="s">
        <v>1740</v>
      </c>
      <c r="B503" s="53" t="s">
        <v>219</v>
      </c>
      <c r="C503" s="53" t="s">
        <v>273</v>
      </c>
      <c r="D503" s="51" t="s">
        <v>160</v>
      </c>
      <c r="E503" s="53">
        <v>5</v>
      </c>
      <c r="F503" s="53">
        <v>0</v>
      </c>
      <c r="G503" s="53">
        <v>0</v>
      </c>
      <c r="H503" s="53">
        <v>0</v>
      </c>
      <c r="I503" s="53">
        <v>0</v>
      </c>
      <c r="J503" s="53">
        <v>0</v>
      </c>
      <c r="K503" s="53">
        <v>5</v>
      </c>
      <c r="L503" s="45">
        <v>174090</v>
      </c>
      <c r="M503" s="45">
        <v>89104</v>
      </c>
      <c r="N503" s="45">
        <v>84986</v>
      </c>
      <c r="O503" s="57">
        <v>2.872077660979953</v>
      </c>
      <c r="P503" s="57" t="s">
        <v>297</v>
      </c>
      <c r="Q503" s="57" t="s">
        <v>297</v>
      </c>
      <c r="R503" s="57" t="s">
        <v>297</v>
      </c>
      <c r="S503" s="57" t="s">
        <v>297</v>
      </c>
      <c r="T503" s="57" t="s">
        <v>297</v>
      </c>
      <c r="U503" s="57">
        <v>2.872077660979953</v>
      </c>
    </row>
    <row r="504" spans="1:21">
      <c r="A504" s="55" t="s">
        <v>1741</v>
      </c>
      <c r="B504" s="53" t="s">
        <v>219</v>
      </c>
      <c r="C504" s="53" t="s">
        <v>273</v>
      </c>
      <c r="D504" s="51" t="s">
        <v>141</v>
      </c>
      <c r="E504" s="53">
        <v>0</v>
      </c>
      <c r="F504" s="53">
        <v>5</v>
      </c>
      <c r="G504" s="53">
        <v>0</v>
      </c>
      <c r="H504" s="53">
        <v>7</v>
      </c>
      <c r="I504" s="53">
        <v>5</v>
      </c>
      <c r="J504" s="53">
        <v>0</v>
      </c>
      <c r="K504" s="53">
        <v>17</v>
      </c>
      <c r="L504" s="45">
        <v>174090</v>
      </c>
      <c r="M504" s="45">
        <v>89104</v>
      </c>
      <c r="N504" s="45">
        <v>84986</v>
      </c>
      <c r="O504" s="57" t="s">
        <v>297</v>
      </c>
      <c r="P504" s="57">
        <v>2.872077660979953</v>
      </c>
      <c r="Q504" s="57" t="s">
        <v>297</v>
      </c>
      <c r="R504" s="57">
        <v>4.0209087253719336</v>
      </c>
      <c r="S504" s="57">
        <v>2.872077660979953</v>
      </c>
      <c r="T504" s="57" t="s">
        <v>297</v>
      </c>
      <c r="U504" s="57">
        <v>9.7650640473318404</v>
      </c>
    </row>
    <row r="505" spans="1:21">
      <c r="A505" s="55" t="s">
        <v>1742</v>
      </c>
      <c r="B505" s="53" t="s">
        <v>214</v>
      </c>
      <c r="C505" s="53" t="s">
        <v>217</v>
      </c>
      <c r="D505" s="51" t="s">
        <v>200</v>
      </c>
      <c r="E505" s="53">
        <v>21</v>
      </c>
      <c r="F505" s="53">
        <v>13</v>
      </c>
      <c r="G505" s="53">
        <v>21</v>
      </c>
      <c r="H505" s="53">
        <v>26</v>
      </c>
      <c r="I505" s="53">
        <v>29</v>
      </c>
      <c r="J505" s="53">
        <v>25</v>
      </c>
      <c r="K505" s="53">
        <v>135</v>
      </c>
      <c r="L505" s="45">
        <v>219730</v>
      </c>
      <c r="M505" s="45">
        <v>111100</v>
      </c>
      <c r="N505" s="45">
        <v>108630</v>
      </c>
      <c r="O505" s="57">
        <v>9.5571838165020697</v>
      </c>
      <c r="P505" s="57">
        <v>5.9163518864060434</v>
      </c>
      <c r="Q505" s="57">
        <v>9.5571838165020697</v>
      </c>
      <c r="R505" s="57">
        <v>11.832703772812087</v>
      </c>
      <c r="S505" s="57">
        <v>13.198015746598097</v>
      </c>
      <c r="T505" s="57">
        <v>11.377599781550083</v>
      </c>
      <c r="U505" s="57">
        <v>61.439038820370456</v>
      </c>
    </row>
    <row r="506" spans="1:21">
      <c r="A506" s="55" t="s">
        <v>1743</v>
      </c>
      <c r="B506" s="53" t="s">
        <v>214</v>
      </c>
      <c r="C506" s="53" t="s">
        <v>217</v>
      </c>
      <c r="D506" s="51" t="s">
        <v>292</v>
      </c>
      <c r="E506" s="53">
        <v>0</v>
      </c>
      <c r="F506" s="53">
        <v>0</v>
      </c>
      <c r="G506" s="53">
        <v>9</v>
      </c>
      <c r="H506" s="53">
        <v>10</v>
      </c>
      <c r="I506" s="53">
        <v>7</v>
      </c>
      <c r="J506" s="53">
        <v>16</v>
      </c>
      <c r="K506" s="53">
        <v>42</v>
      </c>
      <c r="L506" s="45">
        <v>219730</v>
      </c>
      <c r="M506" s="45">
        <v>111100</v>
      </c>
      <c r="N506" s="45">
        <v>108630</v>
      </c>
      <c r="O506" s="57" t="s">
        <v>297</v>
      </c>
      <c r="P506" s="57" t="s">
        <v>297</v>
      </c>
      <c r="Q506" s="57">
        <v>4.0959359213580298</v>
      </c>
      <c r="R506" s="57">
        <v>4.5510399126200332</v>
      </c>
      <c r="S506" s="57">
        <v>3.1857279388340238</v>
      </c>
      <c r="T506" s="57">
        <v>7.2816638601920536</v>
      </c>
      <c r="U506" s="57">
        <v>19.114367633004139</v>
      </c>
    </row>
    <row r="507" spans="1:21">
      <c r="A507" s="55" t="s">
        <v>1744</v>
      </c>
      <c r="B507" s="53" t="s">
        <v>214</v>
      </c>
      <c r="C507" s="53" t="s">
        <v>217</v>
      </c>
      <c r="D507" s="51" t="s">
        <v>201</v>
      </c>
      <c r="E507" s="53">
        <v>17</v>
      </c>
      <c r="F507" s="53">
        <v>15</v>
      </c>
      <c r="G507" s="53">
        <v>36</v>
      </c>
      <c r="H507" s="53">
        <v>34</v>
      </c>
      <c r="I507" s="53">
        <v>18</v>
      </c>
      <c r="J507" s="53">
        <v>6</v>
      </c>
      <c r="K507" s="53">
        <v>126</v>
      </c>
      <c r="L507" s="45">
        <v>219730</v>
      </c>
      <c r="M507" s="45">
        <v>111100</v>
      </c>
      <c r="N507" s="45">
        <v>108630</v>
      </c>
      <c r="O507" s="57">
        <v>7.736767851454057</v>
      </c>
      <c r="P507" s="57">
        <v>6.8265598689300511</v>
      </c>
      <c r="Q507" s="57">
        <v>16.383743685432119</v>
      </c>
      <c r="R507" s="57">
        <v>15.473535702908114</v>
      </c>
      <c r="S507" s="57">
        <v>8.1918718427160595</v>
      </c>
      <c r="T507" s="57">
        <v>2.73062394757202</v>
      </c>
      <c r="U507" s="57">
        <v>57.343102899012422</v>
      </c>
    </row>
    <row r="508" spans="1:21">
      <c r="A508" s="55" t="s">
        <v>1745</v>
      </c>
      <c r="B508" s="53" t="s">
        <v>214</v>
      </c>
      <c r="C508" s="53" t="s">
        <v>217</v>
      </c>
      <c r="D508" s="51" t="s">
        <v>150</v>
      </c>
      <c r="E508" s="53">
        <v>0</v>
      </c>
      <c r="F508" s="53">
        <v>0</v>
      </c>
      <c r="G508" s="53">
        <v>0</v>
      </c>
      <c r="H508" s="53">
        <v>0</v>
      </c>
      <c r="I508" s="53">
        <v>0</v>
      </c>
      <c r="J508" s="53">
        <v>0</v>
      </c>
      <c r="K508" s="53">
        <v>0</v>
      </c>
      <c r="L508" s="45">
        <v>219730</v>
      </c>
      <c r="M508" s="45">
        <v>111100</v>
      </c>
      <c r="N508" s="45">
        <v>108630</v>
      </c>
      <c r="O508" s="57" t="s">
        <v>297</v>
      </c>
      <c r="P508" s="57" t="s">
        <v>297</v>
      </c>
      <c r="Q508" s="57" t="s">
        <v>297</v>
      </c>
      <c r="R508" s="57" t="s">
        <v>297</v>
      </c>
      <c r="S508" s="57" t="s">
        <v>297</v>
      </c>
      <c r="T508" s="57" t="s">
        <v>297</v>
      </c>
      <c r="U508" s="57" t="s">
        <v>297</v>
      </c>
    </row>
    <row r="509" spans="1:21">
      <c r="A509" s="55" t="s">
        <v>1746</v>
      </c>
      <c r="B509" s="53" t="s">
        <v>214</v>
      </c>
      <c r="C509" s="53" t="s">
        <v>217</v>
      </c>
      <c r="D509" s="51" t="s">
        <v>94</v>
      </c>
      <c r="E509" s="53">
        <v>5</v>
      </c>
      <c r="F509" s="53">
        <v>5</v>
      </c>
      <c r="G509" s="53">
        <v>11</v>
      </c>
      <c r="H509" s="53">
        <v>16</v>
      </c>
      <c r="I509" s="53">
        <v>5</v>
      </c>
      <c r="J509" s="53">
        <v>0</v>
      </c>
      <c r="K509" s="53">
        <v>42</v>
      </c>
      <c r="L509" s="45">
        <v>219730</v>
      </c>
      <c r="M509" s="45">
        <v>111100</v>
      </c>
      <c r="N509" s="45">
        <v>108630</v>
      </c>
      <c r="O509" s="57">
        <v>2.2755199563100166</v>
      </c>
      <c r="P509" s="57">
        <v>2.2755199563100166</v>
      </c>
      <c r="Q509" s="57">
        <v>5.0061439038820366</v>
      </c>
      <c r="R509" s="57">
        <v>7.2816638601920536</v>
      </c>
      <c r="S509" s="57">
        <v>2.2755199563100166</v>
      </c>
      <c r="T509" s="57" t="s">
        <v>297</v>
      </c>
      <c r="U509" s="57">
        <v>19.114367633004139</v>
      </c>
    </row>
    <row r="510" spans="1:21">
      <c r="A510" s="55" t="s">
        <v>1747</v>
      </c>
      <c r="B510" s="53" t="s">
        <v>214</v>
      </c>
      <c r="C510" s="53" t="s">
        <v>217</v>
      </c>
      <c r="D510" s="51" t="s">
        <v>153</v>
      </c>
      <c r="E510" s="53">
        <v>9</v>
      </c>
      <c r="F510" s="53">
        <v>0</v>
      </c>
      <c r="G510" s="53">
        <v>0</v>
      </c>
      <c r="H510" s="53">
        <v>5</v>
      </c>
      <c r="I510" s="53">
        <v>0</v>
      </c>
      <c r="J510" s="53">
        <v>0</v>
      </c>
      <c r="K510" s="53">
        <v>14</v>
      </c>
      <c r="L510" s="45">
        <v>219730</v>
      </c>
      <c r="M510" s="45">
        <v>111100</v>
      </c>
      <c r="N510" s="45">
        <v>108630</v>
      </c>
      <c r="O510" s="57">
        <v>4.0959359213580298</v>
      </c>
      <c r="P510" s="57" t="s">
        <v>297</v>
      </c>
      <c r="Q510" s="57" t="s">
        <v>297</v>
      </c>
      <c r="R510" s="57">
        <v>2.2755199563100166</v>
      </c>
      <c r="S510" s="57" t="s">
        <v>297</v>
      </c>
      <c r="T510" s="57" t="s">
        <v>297</v>
      </c>
      <c r="U510" s="57">
        <v>6.3714558776680477</v>
      </c>
    </row>
    <row r="511" spans="1:21">
      <c r="A511" s="55" t="s">
        <v>1748</v>
      </c>
      <c r="B511" s="53" t="s">
        <v>214</v>
      </c>
      <c r="C511" s="53" t="s">
        <v>217</v>
      </c>
      <c r="D511" s="51" t="s">
        <v>154</v>
      </c>
      <c r="E511" s="53">
        <v>50</v>
      </c>
      <c r="F511" s="53">
        <v>19</v>
      </c>
      <c r="G511" s="53">
        <v>26</v>
      </c>
      <c r="H511" s="53">
        <v>21</v>
      </c>
      <c r="I511" s="53">
        <v>11</v>
      </c>
      <c r="J511" s="53">
        <v>6</v>
      </c>
      <c r="K511" s="53">
        <v>133</v>
      </c>
      <c r="L511" s="45">
        <v>219730</v>
      </c>
      <c r="M511" s="45">
        <v>111100</v>
      </c>
      <c r="N511" s="45">
        <v>108630</v>
      </c>
      <c r="O511" s="57">
        <v>22.755199563100167</v>
      </c>
      <c r="P511" s="57">
        <v>8.6469758339780629</v>
      </c>
      <c r="Q511" s="57">
        <v>11.832703772812087</v>
      </c>
      <c r="R511" s="57">
        <v>9.5571838165020697</v>
      </c>
      <c r="S511" s="57">
        <v>5.0061439038820366</v>
      </c>
      <c r="T511" s="57">
        <v>2.73062394757202</v>
      </c>
      <c r="U511" s="57">
        <v>60.528830837846449</v>
      </c>
    </row>
    <row r="512" spans="1:21">
      <c r="A512" s="55" t="s">
        <v>1749</v>
      </c>
      <c r="B512" s="53" t="s">
        <v>214</v>
      </c>
      <c r="C512" s="53" t="s">
        <v>217</v>
      </c>
      <c r="D512" s="51" t="s">
        <v>98</v>
      </c>
      <c r="E512" s="53">
        <v>21</v>
      </c>
      <c r="F512" s="53">
        <v>24</v>
      </c>
      <c r="G512" s="53">
        <v>35</v>
      </c>
      <c r="H512" s="53">
        <v>36</v>
      </c>
      <c r="I512" s="53">
        <v>22</v>
      </c>
      <c r="J512" s="53">
        <v>19</v>
      </c>
      <c r="K512" s="53">
        <v>157</v>
      </c>
      <c r="L512" s="45">
        <v>219730</v>
      </c>
      <c r="M512" s="45">
        <v>111100</v>
      </c>
      <c r="N512" s="45">
        <v>108630</v>
      </c>
      <c r="O512" s="57">
        <v>9.5571838165020697</v>
      </c>
      <c r="P512" s="57">
        <v>10.92249579028808</v>
      </c>
      <c r="Q512" s="57">
        <v>15.928639694170117</v>
      </c>
      <c r="R512" s="57">
        <v>16.383743685432119</v>
      </c>
      <c r="S512" s="57">
        <v>10.012287807764073</v>
      </c>
      <c r="T512" s="57">
        <v>8.6469758339780629</v>
      </c>
      <c r="U512" s="57">
        <v>71.451326628134524</v>
      </c>
    </row>
    <row r="513" spans="1:21">
      <c r="A513" s="55" t="s">
        <v>1750</v>
      </c>
      <c r="B513" s="53" t="s">
        <v>214</v>
      </c>
      <c r="C513" s="53" t="s">
        <v>217</v>
      </c>
      <c r="D513" s="51" t="s">
        <v>301</v>
      </c>
      <c r="E513" s="53">
        <v>6</v>
      </c>
      <c r="F513" s="53">
        <v>5</v>
      </c>
      <c r="G513" s="53">
        <v>11</v>
      </c>
      <c r="H513" s="53">
        <v>9</v>
      </c>
      <c r="I513" s="53">
        <v>0</v>
      </c>
      <c r="J513" s="53">
        <v>0</v>
      </c>
      <c r="K513" s="53">
        <v>31</v>
      </c>
      <c r="L513" s="45">
        <v>219730</v>
      </c>
      <c r="M513" s="45">
        <v>111100</v>
      </c>
      <c r="N513" s="45">
        <v>108630</v>
      </c>
      <c r="O513" s="57">
        <v>2.73062394757202</v>
      </c>
      <c r="P513" s="57">
        <v>2.2755199563100166</v>
      </c>
      <c r="Q513" s="57">
        <v>5.0061439038820366</v>
      </c>
      <c r="R513" s="57">
        <v>4.0959359213580298</v>
      </c>
      <c r="S513" s="57" t="s">
        <v>297</v>
      </c>
      <c r="T513" s="57" t="s">
        <v>297</v>
      </c>
      <c r="U513" s="57">
        <v>14.108223729122104</v>
      </c>
    </row>
    <row r="514" spans="1:21">
      <c r="A514" s="55" t="s">
        <v>1751</v>
      </c>
      <c r="B514" s="53" t="s">
        <v>214</v>
      </c>
      <c r="C514" s="53" t="s">
        <v>217</v>
      </c>
      <c r="D514" s="51" t="s">
        <v>303</v>
      </c>
      <c r="E514" s="53">
        <v>23</v>
      </c>
      <c r="F514" s="53">
        <v>16</v>
      </c>
      <c r="G514" s="53">
        <v>26</v>
      </c>
      <c r="H514" s="53">
        <v>32</v>
      </c>
      <c r="I514" s="53">
        <v>25</v>
      </c>
      <c r="J514" s="53">
        <v>9</v>
      </c>
      <c r="K514" s="53">
        <v>131</v>
      </c>
      <c r="L514" s="45">
        <v>219730</v>
      </c>
      <c r="M514" s="45">
        <v>111100</v>
      </c>
      <c r="N514" s="45">
        <v>108630</v>
      </c>
      <c r="O514" s="57">
        <v>10.467391799026077</v>
      </c>
      <c r="P514" s="57">
        <v>7.2816638601920536</v>
      </c>
      <c r="Q514" s="57">
        <v>11.832703772812087</v>
      </c>
      <c r="R514" s="57">
        <v>14.563327720384107</v>
      </c>
      <c r="S514" s="57">
        <v>11.377599781550083</v>
      </c>
      <c r="T514" s="57">
        <v>4.0959359213580298</v>
      </c>
      <c r="U514" s="57">
        <v>59.618622855322435</v>
      </c>
    </row>
    <row r="515" spans="1:21">
      <c r="A515" s="55" t="s">
        <v>1752</v>
      </c>
      <c r="B515" s="53" t="s">
        <v>214</v>
      </c>
      <c r="C515" s="53" t="s">
        <v>217</v>
      </c>
      <c r="D515" s="51" t="s">
        <v>127</v>
      </c>
      <c r="E515" s="53">
        <v>11</v>
      </c>
      <c r="F515" s="53">
        <v>5</v>
      </c>
      <c r="G515" s="53">
        <v>8</v>
      </c>
      <c r="H515" s="53">
        <v>7</v>
      </c>
      <c r="I515" s="53">
        <v>5</v>
      </c>
      <c r="J515" s="53">
        <v>5</v>
      </c>
      <c r="K515" s="53">
        <v>41</v>
      </c>
      <c r="L515" s="45">
        <v>219730</v>
      </c>
      <c r="M515" s="45">
        <v>111100</v>
      </c>
      <c r="N515" s="45">
        <v>108630</v>
      </c>
      <c r="O515" s="57">
        <v>5.0061439038820366</v>
      </c>
      <c r="P515" s="57">
        <v>2.2755199563100166</v>
      </c>
      <c r="Q515" s="57">
        <v>3.6408319300960268</v>
      </c>
      <c r="R515" s="57">
        <v>3.1857279388340238</v>
      </c>
      <c r="S515" s="57">
        <v>2.2755199563100166</v>
      </c>
      <c r="T515" s="57">
        <v>2.2755199563100166</v>
      </c>
      <c r="U515" s="57">
        <v>18.65926364174214</v>
      </c>
    </row>
    <row r="516" spans="1:21">
      <c r="A516" s="55" t="s">
        <v>1753</v>
      </c>
      <c r="B516" s="53" t="s">
        <v>214</v>
      </c>
      <c r="C516" s="53" t="s">
        <v>217</v>
      </c>
      <c r="D516" s="51" t="s">
        <v>160</v>
      </c>
      <c r="E516" s="53">
        <v>7</v>
      </c>
      <c r="F516" s="53">
        <v>0</v>
      </c>
      <c r="G516" s="53">
        <v>0</v>
      </c>
      <c r="H516" s="53">
        <v>0</v>
      </c>
      <c r="I516" s="53">
        <v>0</v>
      </c>
      <c r="J516" s="53">
        <v>0</v>
      </c>
      <c r="K516" s="53">
        <v>7</v>
      </c>
      <c r="L516" s="45">
        <v>219730</v>
      </c>
      <c r="M516" s="45">
        <v>111100</v>
      </c>
      <c r="N516" s="45">
        <v>108630</v>
      </c>
      <c r="O516" s="57">
        <v>3.1857279388340238</v>
      </c>
      <c r="P516" s="57" t="s">
        <v>297</v>
      </c>
      <c r="Q516" s="57" t="s">
        <v>297</v>
      </c>
      <c r="R516" s="57" t="s">
        <v>297</v>
      </c>
      <c r="S516" s="57" t="s">
        <v>297</v>
      </c>
      <c r="T516" s="57" t="s">
        <v>297</v>
      </c>
      <c r="U516" s="57">
        <v>3.1857279388340238</v>
      </c>
    </row>
    <row r="517" spans="1:21">
      <c r="A517" s="55" t="s">
        <v>1754</v>
      </c>
      <c r="B517" s="53" t="s">
        <v>214</v>
      </c>
      <c r="C517" s="53" t="s">
        <v>217</v>
      </c>
      <c r="D517" s="51" t="s">
        <v>163</v>
      </c>
      <c r="E517" s="53">
        <v>112</v>
      </c>
      <c r="F517" s="53">
        <v>81</v>
      </c>
      <c r="G517" s="53">
        <v>184</v>
      </c>
      <c r="H517" s="53">
        <v>230</v>
      </c>
      <c r="I517" s="53">
        <v>95</v>
      </c>
      <c r="J517" s="53">
        <v>30</v>
      </c>
      <c r="K517" s="53">
        <v>732</v>
      </c>
      <c r="L517" s="45">
        <v>219730</v>
      </c>
      <c r="M517" s="45">
        <v>111100</v>
      </c>
      <c r="N517" s="45">
        <v>108630</v>
      </c>
      <c r="O517" s="57">
        <v>103.10227377335912</v>
      </c>
      <c r="P517" s="57">
        <v>74.565037282518645</v>
      </c>
      <c r="Q517" s="57">
        <v>169.38230691337569</v>
      </c>
      <c r="R517" s="57">
        <v>211.72788364171961</v>
      </c>
      <c r="S517" s="57">
        <v>87.452821504188535</v>
      </c>
      <c r="T517" s="57">
        <v>27.616680475006905</v>
      </c>
      <c r="U517" s="57">
        <v>673.84700359016847</v>
      </c>
    </row>
    <row r="518" spans="1:21">
      <c r="A518" s="55" t="s">
        <v>1755</v>
      </c>
      <c r="B518" s="53" t="s">
        <v>214</v>
      </c>
      <c r="C518" s="53" t="s">
        <v>217</v>
      </c>
      <c r="D518" s="51" t="s">
        <v>141</v>
      </c>
      <c r="E518" s="53">
        <v>10</v>
      </c>
      <c r="F518" s="53">
        <v>7</v>
      </c>
      <c r="G518" s="53">
        <v>13</v>
      </c>
      <c r="H518" s="53">
        <v>10</v>
      </c>
      <c r="I518" s="53">
        <v>8</v>
      </c>
      <c r="J518" s="53">
        <v>0</v>
      </c>
      <c r="K518" s="53">
        <v>48</v>
      </c>
      <c r="L518" s="45">
        <v>219730</v>
      </c>
      <c r="M518" s="45">
        <v>111100</v>
      </c>
      <c r="N518" s="45">
        <v>108630</v>
      </c>
      <c r="O518" s="57">
        <v>4.5510399126200332</v>
      </c>
      <c r="P518" s="57">
        <v>3.1857279388340238</v>
      </c>
      <c r="Q518" s="57">
        <v>5.9163518864060434</v>
      </c>
      <c r="R518" s="57">
        <v>4.5510399126200332</v>
      </c>
      <c r="S518" s="57">
        <v>3.6408319300960268</v>
      </c>
      <c r="T518" s="57" t="s">
        <v>297</v>
      </c>
      <c r="U518" s="57">
        <v>21.84499158057616</v>
      </c>
    </row>
    <row r="519" spans="1:21">
      <c r="A519" s="55" t="s">
        <v>1756</v>
      </c>
      <c r="B519" s="53" t="s">
        <v>214</v>
      </c>
      <c r="C519" s="53" t="s">
        <v>222</v>
      </c>
      <c r="D519" s="51" t="s">
        <v>200</v>
      </c>
      <c r="E519" s="53">
        <v>15</v>
      </c>
      <c r="F519" s="53">
        <v>9</v>
      </c>
      <c r="G519" s="53">
        <v>17</v>
      </c>
      <c r="H519" s="53">
        <v>20</v>
      </c>
      <c r="I519" s="53">
        <v>26</v>
      </c>
      <c r="J519" s="53">
        <v>28</v>
      </c>
      <c r="K519" s="53">
        <v>115</v>
      </c>
      <c r="L519" s="45">
        <v>251430</v>
      </c>
      <c r="M519" s="45">
        <v>126957</v>
      </c>
      <c r="N519" s="45">
        <v>124473</v>
      </c>
      <c r="O519" s="57">
        <v>5.9658751938909438</v>
      </c>
      <c r="P519" s="57">
        <v>3.5795251163345663</v>
      </c>
      <c r="Q519" s="57">
        <v>6.7613252197430693</v>
      </c>
      <c r="R519" s="57">
        <v>7.954500258521259</v>
      </c>
      <c r="S519" s="57">
        <v>10.340850336077636</v>
      </c>
      <c r="T519" s="57">
        <v>11.136300361929763</v>
      </c>
      <c r="U519" s="57">
        <v>45.738376486497238</v>
      </c>
    </row>
    <row r="520" spans="1:21">
      <c r="A520" s="55" t="s">
        <v>1757</v>
      </c>
      <c r="B520" s="53" t="s">
        <v>214</v>
      </c>
      <c r="C520" s="53" t="s">
        <v>222</v>
      </c>
      <c r="D520" s="51" t="s">
        <v>292</v>
      </c>
      <c r="E520" s="53">
        <v>5</v>
      </c>
      <c r="F520" s="53">
        <v>0</v>
      </c>
      <c r="G520" s="53">
        <v>12</v>
      </c>
      <c r="H520" s="53">
        <v>9</v>
      </c>
      <c r="I520" s="53">
        <v>9</v>
      </c>
      <c r="J520" s="53">
        <v>15</v>
      </c>
      <c r="K520" s="53">
        <v>50</v>
      </c>
      <c r="L520" s="45">
        <v>251430</v>
      </c>
      <c r="M520" s="45">
        <v>126957</v>
      </c>
      <c r="N520" s="45">
        <v>124473</v>
      </c>
      <c r="O520" s="57">
        <v>1.9886250646303147</v>
      </c>
      <c r="P520" s="57" t="s">
        <v>297</v>
      </c>
      <c r="Q520" s="57">
        <v>4.772700155112755</v>
      </c>
      <c r="R520" s="57">
        <v>3.5795251163345663</v>
      </c>
      <c r="S520" s="57">
        <v>3.5795251163345663</v>
      </c>
      <c r="T520" s="57">
        <v>5.9658751938909438</v>
      </c>
      <c r="U520" s="57">
        <v>19.886250646303147</v>
      </c>
    </row>
    <row r="521" spans="1:21">
      <c r="A521" s="55" t="s">
        <v>1758</v>
      </c>
      <c r="B521" s="53" t="s">
        <v>214</v>
      </c>
      <c r="C521" s="53" t="s">
        <v>222</v>
      </c>
      <c r="D521" s="51" t="s">
        <v>201</v>
      </c>
      <c r="E521" s="53">
        <v>18</v>
      </c>
      <c r="F521" s="53">
        <v>20</v>
      </c>
      <c r="G521" s="53">
        <v>36</v>
      </c>
      <c r="H521" s="53">
        <v>33</v>
      </c>
      <c r="I521" s="53">
        <v>21</v>
      </c>
      <c r="J521" s="53">
        <v>13</v>
      </c>
      <c r="K521" s="53">
        <v>141</v>
      </c>
      <c r="L521" s="45">
        <v>251430</v>
      </c>
      <c r="M521" s="45">
        <v>126957</v>
      </c>
      <c r="N521" s="45">
        <v>124473</v>
      </c>
      <c r="O521" s="57">
        <v>7.1590502326691325</v>
      </c>
      <c r="P521" s="57">
        <v>7.954500258521259</v>
      </c>
      <c r="Q521" s="57">
        <v>14.318100465338265</v>
      </c>
      <c r="R521" s="57">
        <v>13.124925426560077</v>
      </c>
      <c r="S521" s="57">
        <v>8.3522252714473204</v>
      </c>
      <c r="T521" s="57">
        <v>5.1704251680388182</v>
      </c>
      <c r="U521" s="57">
        <v>56.079226822574874</v>
      </c>
    </row>
    <row r="522" spans="1:21">
      <c r="A522" s="55" t="s">
        <v>1759</v>
      </c>
      <c r="B522" s="53" t="s">
        <v>214</v>
      </c>
      <c r="C522" s="53" t="s">
        <v>222</v>
      </c>
      <c r="D522" s="51" t="s">
        <v>150</v>
      </c>
      <c r="E522" s="53">
        <v>0</v>
      </c>
      <c r="F522" s="53">
        <v>0</v>
      </c>
      <c r="G522" s="53">
        <v>0</v>
      </c>
      <c r="H522" s="53">
        <v>0</v>
      </c>
      <c r="I522" s="53">
        <v>6</v>
      </c>
      <c r="J522" s="53">
        <v>5</v>
      </c>
      <c r="K522" s="53">
        <v>11</v>
      </c>
      <c r="L522" s="45">
        <v>251430</v>
      </c>
      <c r="M522" s="45">
        <v>126957</v>
      </c>
      <c r="N522" s="45">
        <v>124473</v>
      </c>
      <c r="O522" s="57" t="s">
        <v>297</v>
      </c>
      <c r="P522" s="57" t="s">
        <v>297</v>
      </c>
      <c r="Q522" s="57" t="s">
        <v>297</v>
      </c>
      <c r="R522" s="57" t="s">
        <v>297</v>
      </c>
      <c r="S522" s="57">
        <v>2.3863500775563775</v>
      </c>
      <c r="T522" s="57">
        <v>1.9886250646303147</v>
      </c>
      <c r="U522" s="57">
        <v>4.3749751421866918</v>
      </c>
    </row>
    <row r="523" spans="1:21">
      <c r="A523" s="55" t="s">
        <v>1760</v>
      </c>
      <c r="B523" s="53" t="s">
        <v>214</v>
      </c>
      <c r="C523" s="53" t="s">
        <v>222</v>
      </c>
      <c r="D523" s="51" t="s">
        <v>94</v>
      </c>
      <c r="E523" s="53">
        <v>5</v>
      </c>
      <c r="F523" s="53">
        <v>8</v>
      </c>
      <c r="G523" s="53">
        <v>15</v>
      </c>
      <c r="H523" s="53">
        <v>14</v>
      </c>
      <c r="I523" s="53">
        <v>11</v>
      </c>
      <c r="J523" s="53">
        <v>7</v>
      </c>
      <c r="K523" s="53">
        <v>60</v>
      </c>
      <c r="L523" s="45">
        <v>251430</v>
      </c>
      <c r="M523" s="45">
        <v>126957</v>
      </c>
      <c r="N523" s="45">
        <v>124473</v>
      </c>
      <c r="O523" s="57">
        <v>1.9886250646303147</v>
      </c>
      <c r="P523" s="57">
        <v>3.1818001034085035</v>
      </c>
      <c r="Q523" s="57">
        <v>5.9658751938909438</v>
      </c>
      <c r="R523" s="57">
        <v>5.5681501809648815</v>
      </c>
      <c r="S523" s="57">
        <v>4.3749751421866918</v>
      </c>
      <c r="T523" s="57">
        <v>2.7840750904824407</v>
      </c>
      <c r="U523" s="57">
        <v>23.863500775563775</v>
      </c>
    </row>
    <row r="524" spans="1:21">
      <c r="A524" s="55" t="s">
        <v>1761</v>
      </c>
      <c r="B524" s="53" t="s">
        <v>214</v>
      </c>
      <c r="C524" s="53" t="s">
        <v>222</v>
      </c>
      <c r="D524" s="51" t="s">
        <v>153</v>
      </c>
      <c r="E524" s="53">
        <v>6</v>
      </c>
      <c r="F524" s="53">
        <v>5</v>
      </c>
      <c r="G524" s="53">
        <v>5</v>
      </c>
      <c r="H524" s="53">
        <v>5</v>
      </c>
      <c r="I524" s="53">
        <v>0</v>
      </c>
      <c r="J524" s="53">
        <v>0</v>
      </c>
      <c r="K524" s="53">
        <v>21</v>
      </c>
      <c r="L524" s="45">
        <v>251430</v>
      </c>
      <c r="M524" s="45">
        <v>126957</v>
      </c>
      <c r="N524" s="45">
        <v>124473</v>
      </c>
      <c r="O524" s="57">
        <v>2.3863500775563775</v>
      </c>
      <c r="P524" s="57">
        <v>1.9886250646303147</v>
      </c>
      <c r="Q524" s="57">
        <v>1.9886250646303147</v>
      </c>
      <c r="R524" s="57">
        <v>1.9886250646303147</v>
      </c>
      <c r="S524" s="57" t="s">
        <v>297</v>
      </c>
      <c r="T524" s="57" t="s">
        <v>297</v>
      </c>
      <c r="U524" s="57">
        <v>8.3522252714473204</v>
      </c>
    </row>
    <row r="525" spans="1:21">
      <c r="A525" s="55" t="s">
        <v>1762</v>
      </c>
      <c r="B525" s="53" t="s">
        <v>214</v>
      </c>
      <c r="C525" s="53" t="s">
        <v>222</v>
      </c>
      <c r="D525" s="51" t="s">
        <v>154</v>
      </c>
      <c r="E525" s="53">
        <v>40</v>
      </c>
      <c r="F525" s="53">
        <v>16</v>
      </c>
      <c r="G525" s="53">
        <v>20</v>
      </c>
      <c r="H525" s="53">
        <v>16</v>
      </c>
      <c r="I525" s="53">
        <v>8</v>
      </c>
      <c r="J525" s="53">
        <v>6</v>
      </c>
      <c r="K525" s="53">
        <v>106</v>
      </c>
      <c r="L525" s="45">
        <v>251430</v>
      </c>
      <c r="M525" s="45">
        <v>126957</v>
      </c>
      <c r="N525" s="45">
        <v>124473</v>
      </c>
      <c r="O525" s="57">
        <v>15.909000517042518</v>
      </c>
      <c r="P525" s="57">
        <v>6.363600206817007</v>
      </c>
      <c r="Q525" s="57">
        <v>7.954500258521259</v>
      </c>
      <c r="R525" s="57">
        <v>6.363600206817007</v>
      </c>
      <c r="S525" s="57">
        <v>3.1818001034085035</v>
      </c>
      <c r="T525" s="57">
        <v>2.3863500775563775</v>
      </c>
      <c r="U525" s="57">
        <v>42.158851370162665</v>
      </c>
    </row>
    <row r="526" spans="1:21">
      <c r="A526" s="55" t="s">
        <v>1763</v>
      </c>
      <c r="B526" s="53" t="s">
        <v>214</v>
      </c>
      <c r="C526" s="53" t="s">
        <v>222</v>
      </c>
      <c r="D526" s="51" t="s">
        <v>98</v>
      </c>
      <c r="E526" s="53">
        <v>18</v>
      </c>
      <c r="F526" s="53">
        <v>22</v>
      </c>
      <c r="G526" s="53">
        <v>52</v>
      </c>
      <c r="H526" s="53">
        <v>47</v>
      </c>
      <c r="I526" s="53">
        <v>34</v>
      </c>
      <c r="J526" s="53">
        <v>26</v>
      </c>
      <c r="K526" s="53">
        <v>199</v>
      </c>
      <c r="L526" s="45">
        <v>251430</v>
      </c>
      <c r="M526" s="45">
        <v>126957</v>
      </c>
      <c r="N526" s="45">
        <v>124473</v>
      </c>
      <c r="O526" s="57">
        <v>7.1590502326691325</v>
      </c>
      <c r="P526" s="57">
        <v>8.7499502843733836</v>
      </c>
      <c r="Q526" s="57">
        <v>20.681700672155273</v>
      </c>
      <c r="R526" s="57">
        <v>18.693075607524957</v>
      </c>
      <c r="S526" s="57">
        <v>13.522650439486139</v>
      </c>
      <c r="T526" s="57">
        <v>10.340850336077636</v>
      </c>
      <c r="U526" s="57">
        <v>79.147277572286512</v>
      </c>
    </row>
    <row r="527" spans="1:21">
      <c r="A527" s="55" t="s">
        <v>1764</v>
      </c>
      <c r="B527" s="53" t="s">
        <v>214</v>
      </c>
      <c r="C527" s="53" t="s">
        <v>222</v>
      </c>
      <c r="D527" s="51" t="s">
        <v>301</v>
      </c>
      <c r="E527" s="53">
        <v>11</v>
      </c>
      <c r="F527" s="53">
        <v>5</v>
      </c>
      <c r="G527" s="53">
        <v>20</v>
      </c>
      <c r="H527" s="53">
        <v>13</v>
      </c>
      <c r="I527" s="53">
        <v>0</v>
      </c>
      <c r="J527" s="53">
        <v>0</v>
      </c>
      <c r="K527" s="53">
        <v>49</v>
      </c>
      <c r="L527" s="45">
        <v>251430</v>
      </c>
      <c r="M527" s="45">
        <v>126957</v>
      </c>
      <c r="N527" s="45">
        <v>124473</v>
      </c>
      <c r="O527" s="57">
        <v>4.3749751421866918</v>
      </c>
      <c r="P527" s="57">
        <v>1.9886250646303147</v>
      </c>
      <c r="Q527" s="57">
        <v>7.954500258521259</v>
      </c>
      <c r="R527" s="57">
        <v>5.1704251680388182</v>
      </c>
      <c r="S527" s="57" t="s">
        <v>297</v>
      </c>
      <c r="T527" s="57" t="s">
        <v>297</v>
      </c>
      <c r="U527" s="57">
        <v>19.488525633377083</v>
      </c>
    </row>
    <row r="528" spans="1:21">
      <c r="A528" s="55" t="s">
        <v>1765</v>
      </c>
      <c r="B528" s="53" t="s">
        <v>214</v>
      </c>
      <c r="C528" s="53" t="s">
        <v>222</v>
      </c>
      <c r="D528" s="51" t="s">
        <v>303</v>
      </c>
      <c r="E528" s="53">
        <v>21</v>
      </c>
      <c r="F528" s="53">
        <v>20</v>
      </c>
      <c r="G528" s="53">
        <v>35</v>
      </c>
      <c r="H528" s="53">
        <v>47</v>
      </c>
      <c r="I528" s="53">
        <v>25</v>
      </c>
      <c r="J528" s="53">
        <v>15</v>
      </c>
      <c r="K528" s="53">
        <v>163</v>
      </c>
      <c r="L528" s="45">
        <v>251430</v>
      </c>
      <c r="M528" s="45">
        <v>126957</v>
      </c>
      <c r="N528" s="45">
        <v>124473</v>
      </c>
      <c r="O528" s="57">
        <v>8.3522252714473204</v>
      </c>
      <c r="P528" s="57">
        <v>7.954500258521259</v>
      </c>
      <c r="Q528" s="57">
        <v>13.920375452412202</v>
      </c>
      <c r="R528" s="57">
        <v>18.693075607524957</v>
      </c>
      <c r="S528" s="57">
        <v>9.9431253231515733</v>
      </c>
      <c r="T528" s="57">
        <v>5.9658751938909438</v>
      </c>
      <c r="U528" s="57">
        <v>64.829177106948251</v>
      </c>
    </row>
    <row r="529" spans="1:21">
      <c r="A529" s="55" t="s">
        <v>1766</v>
      </c>
      <c r="B529" s="53" t="s">
        <v>214</v>
      </c>
      <c r="C529" s="53" t="s">
        <v>222</v>
      </c>
      <c r="D529" s="51" t="s">
        <v>127</v>
      </c>
      <c r="E529" s="53">
        <v>22</v>
      </c>
      <c r="F529" s="53">
        <v>8</v>
      </c>
      <c r="G529" s="53">
        <v>7</v>
      </c>
      <c r="H529" s="53">
        <v>5</v>
      </c>
      <c r="I529" s="53">
        <v>5</v>
      </c>
      <c r="J529" s="53">
        <v>5</v>
      </c>
      <c r="K529" s="53">
        <v>52</v>
      </c>
      <c r="L529" s="45">
        <v>251430</v>
      </c>
      <c r="M529" s="45">
        <v>126957</v>
      </c>
      <c r="N529" s="45">
        <v>124473</v>
      </c>
      <c r="O529" s="57">
        <v>8.7499502843733836</v>
      </c>
      <c r="P529" s="57">
        <v>3.1818001034085035</v>
      </c>
      <c r="Q529" s="57">
        <v>2.7840750904824407</v>
      </c>
      <c r="R529" s="57">
        <v>1.9886250646303147</v>
      </c>
      <c r="S529" s="57">
        <v>1.9886250646303147</v>
      </c>
      <c r="T529" s="57">
        <v>1.9886250646303147</v>
      </c>
      <c r="U529" s="57">
        <v>20.681700672155273</v>
      </c>
    </row>
    <row r="530" spans="1:21">
      <c r="A530" s="55" t="s">
        <v>1767</v>
      </c>
      <c r="B530" s="53" t="s">
        <v>214</v>
      </c>
      <c r="C530" s="53" t="s">
        <v>222</v>
      </c>
      <c r="D530" s="51" t="s">
        <v>160</v>
      </c>
      <c r="E530" s="53">
        <v>8</v>
      </c>
      <c r="F530" s="53">
        <v>0</v>
      </c>
      <c r="G530" s="53">
        <v>0</v>
      </c>
      <c r="H530" s="53">
        <v>0</v>
      </c>
      <c r="I530" s="53">
        <v>0</v>
      </c>
      <c r="J530" s="53">
        <v>0</v>
      </c>
      <c r="K530" s="53">
        <v>8</v>
      </c>
      <c r="L530" s="45">
        <v>251430</v>
      </c>
      <c r="M530" s="45">
        <v>126957</v>
      </c>
      <c r="N530" s="45">
        <v>124473</v>
      </c>
      <c r="O530" s="57">
        <v>3.1818001034085035</v>
      </c>
      <c r="P530" s="57" t="s">
        <v>297</v>
      </c>
      <c r="Q530" s="57" t="s">
        <v>297</v>
      </c>
      <c r="R530" s="57" t="s">
        <v>297</v>
      </c>
      <c r="S530" s="57" t="s">
        <v>297</v>
      </c>
      <c r="T530" s="57" t="s">
        <v>297</v>
      </c>
      <c r="U530" s="57">
        <v>3.1818001034085035</v>
      </c>
    </row>
    <row r="531" spans="1:21">
      <c r="A531" s="55" t="s">
        <v>1768</v>
      </c>
      <c r="B531" s="53" t="s">
        <v>214</v>
      </c>
      <c r="C531" s="53" t="s">
        <v>222</v>
      </c>
      <c r="D531" s="51" t="s">
        <v>163</v>
      </c>
      <c r="E531" s="53">
        <v>135</v>
      </c>
      <c r="F531" s="53">
        <v>140</v>
      </c>
      <c r="G531" s="53">
        <v>256</v>
      </c>
      <c r="H531" s="53">
        <v>290</v>
      </c>
      <c r="I531" s="53">
        <v>131</v>
      </c>
      <c r="J531" s="53">
        <v>30</v>
      </c>
      <c r="K531" s="53">
        <v>982</v>
      </c>
      <c r="L531" s="45">
        <v>251430</v>
      </c>
      <c r="M531" s="45">
        <v>126957</v>
      </c>
      <c r="N531" s="45">
        <v>124473</v>
      </c>
      <c r="O531" s="57">
        <v>108.45725579041238</v>
      </c>
      <c r="P531" s="57">
        <v>112.4741911900573</v>
      </c>
      <c r="Q531" s="57">
        <v>205.66709246181901</v>
      </c>
      <c r="R531" s="57">
        <v>232.98225317940438</v>
      </c>
      <c r="S531" s="57">
        <v>105.24370747069646</v>
      </c>
      <c r="T531" s="57">
        <v>24.101612397869417</v>
      </c>
      <c r="U531" s="57">
        <v>788.92611249025902</v>
      </c>
    </row>
    <row r="532" spans="1:21">
      <c r="A532" s="55" t="s">
        <v>1769</v>
      </c>
      <c r="B532" s="53" t="s">
        <v>214</v>
      </c>
      <c r="C532" s="53" t="s">
        <v>222</v>
      </c>
      <c r="D532" s="51" t="s">
        <v>141</v>
      </c>
      <c r="E532" s="53">
        <v>9</v>
      </c>
      <c r="F532" s="53">
        <v>6</v>
      </c>
      <c r="G532" s="53">
        <v>11</v>
      </c>
      <c r="H532" s="53">
        <v>12</v>
      </c>
      <c r="I532" s="53">
        <v>5</v>
      </c>
      <c r="J532" s="53">
        <v>0</v>
      </c>
      <c r="K532" s="53">
        <v>43</v>
      </c>
      <c r="L532" s="45">
        <v>251430</v>
      </c>
      <c r="M532" s="45">
        <v>126957</v>
      </c>
      <c r="N532" s="45">
        <v>124473</v>
      </c>
      <c r="O532" s="57">
        <v>3.5795251163345663</v>
      </c>
      <c r="P532" s="57">
        <v>2.3863500775563775</v>
      </c>
      <c r="Q532" s="57">
        <v>4.3749751421866918</v>
      </c>
      <c r="R532" s="57">
        <v>4.772700155112755</v>
      </c>
      <c r="S532" s="57">
        <v>1.9886250646303147</v>
      </c>
      <c r="T532" s="57" t="s">
        <v>297</v>
      </c>
      <c r="U532" s="57">
        <v>17.102175555820704</v>
      </c>
    </row>
    <row r="533" spans="1:21">
      <c r="A533" s="55" t="s">
        <v>1770</v>
      </c>
      <c r="B533" s="53" t="s">
        <v>214</v>
      </c>
      <c r="C533" s="53" t="s">
        <v>228</v>
      </c>
      <c r="D533" s="51" t="s">
        <v>200</v>
      </c>
      <c r="E533" s="53">
        <v>11</v>
      </c>
      <c r="F533" s="53">
        <v>0</v>
      </c>
      <c r="G533" s="53">
        <v>15</v>
      </c>
      <c r="H533" s="53">
        <v>15</v>
      </c>
      <c r="I533" s="53">
        <v>31</v>
      </c>
      <c r="J533" s="53">
        <v>20</v>
      </c>
      <c r="K533" s="53">
        <v>92</v>
      </c>
      <c r="L533" s="45">
        <v>115410</v>
      </c>
      <c r="M533" s="45">
        <v>59588</v>
      </c>
      <c r="N533" s="45">
        <v>55822</v>
      </c>
      <c r="O533" s="57">
        <v>9.5312364613118454</v>
      </c>
      <c r="P533" s="57" t="s">
        <v>297</v>
      </c>
      <c r="Q533" s="57">
        <v>12.997140629061604</v>
      </c>
      <c r="R533" s="57">
        <v>12.997140629061604</v>
      </c>
      <c r="S533" s="57">
        <v>26.860757300060651</v>
      </c>
      <c r="T533" s="57">
        <v>17.32952083874881</v>
      </c>
      <c r="U533" s="57">
        <v>79.715795858244519</v>
      </c>
    </row>
    <row r="534" spans="1:21">
      <c r="A534" s="55" t="s">
        <v>1771</v>
      </c>
      <c r="B534" s="53" t="s">
        <v>214</v>
      </c>
      <c r="C534" s="53" t="s">
        <v>228</v>
      </c>
      <c r="D534" s="51" t="s">
        <v>292</v>
      </c>
      <c r="E534" s="53">
        <v>0</v>
      </c>
      <c r="F534" s="53">
        <v>0</v>
      </c>
      <c r="G534" s="53">
        <v>5</v>
      </c>
      <c r="H534" s="53">
        <v>5</v>
      </c>
      <c r="I534" s="53">
        <v>5</v>
      </c>
      <c r="J534" s="53">
        <v>5</v>
      </c>
      <c r="K534" s="53">
        <v>20</v>
      </c>
      <c r="L534" s="45">
        <v>115410</v>
      </c>
      <c r="M534" s="45">
        <v>59588</v>
      </c>
      <c r="N534" s="45">
        <v>55822</v>
      </c>
      <c r="O534" s="57" t="s">
        <v>297</v>
      </c>
      <c r="P534" s="57" t="s">
        <v>297</v>
      </c>
      <c r="Q534" s="57">
        <v>4.3323802096872024</v>
      </c>
      <c r="R534" s="57">
        <v>4.3323802096872024</v>
      </c>
      <c r="S534" s="57">
        <v>4.3323802096872024</v>
      </c>
      <c r="T534" s="57">
        <v>4.3323802096872024</v>
      </c>
      <c r="U534" s="57">
        <v>17.32952083874881</v>
      </c>
    </row>
    <row r="535" spans="1:21">
      <c r="A535" s="55" t="s">
        <v>1772</v>
      </c>
      <c r="B535" s="53" t="s">
        <v>214</v>
      </c>
      <c r="C535" s="53" t="s">
        <v>228</v>
      </c>
      <c r="D535" s="51" t="s">
        <v>201</v>
      </c>
      <c r="E535" s="53">
        <v>10</v>
      </c>
      <c r="F535" s="53">
        <v>6</v>
      </c>
      <c r="G535" s="53">
        <v>9</v>
      </c>
      <c r="H535" s="53">
        <v>25</v>
      </c>
      <c r="I535" s="53">
        <v>9</v>
      </c>
      <c r="J535" s="53">
        <v>5</v>
      </c>
      <c r="K535" s="53">
        <v>64</v>
      </c>
      <c r="L535" s="45">
        <v>115410</v>
      </c>
      <c r="M535" s="45">
        <v>59588</v>
      </c>
      <c r="N535" s="45">
        <v>55822</v>
      </c>
      <c r="O535" s="57">
        <v>8.6647604193744048</v>
      </c>
      <c r="P535" s="57">
        <v>5.1988562516246422</v>
      </c>
      <c r="Q535" s="57">
        <v>7.7982843774369641</v>
      </c>
      <c r="R535" s="57">
        <v>21.661901048436011</v>
      </c>
      <c r="S535" s="57">
        <v>7.7982843774369641</v>
      </c>
      <c r="T535" s="57">
        <v>4.3323802096872024</v>
      </c>
      <c r="U535" s="57">
        <v>55.454466683996188</v>
      </c>
    </row>
    <row r="536" spans="1:21">
      <c r="A536" s="55" t="s">
        <v>1773</v>
      </c>
      <c r="B536" s="53" t="s">
        <v>214</v>
      </c>
      <c r="C536" s="53" t="s">
        <v>228</v>
      </c>
      <c r="D536" s="51" t="s">
        <v>150</v>
      </c>
      <c r="E536" s="53">
        <v>0</v>
      </c>
      <c r="F536" s="53">
        <v>0</v>
      </c>
      <c r="G536" s="53">
        <v>0</v>
      </c>
      <c r="H536" s="53">
        <v>0</v>
      </c>
      <c r="I536" s="53">
        <v>0</v>
      </c>
      <c r="J536" s="53">
        <v>0</v>
      </c>
      <c r="K536" s="53">
        <v>0</v>
      </c>
      <c r="L536" s="45">
        <v>115410</v>
      </c>
      <c r="M536" s="45">
        <v>59588</v>
      </c>
      <c r="N536" s="45">
        <v>55822</v>
      </c>
      <c r="O536" s="57" t="s">
        <v>297</v>
      </c>
      <c r="P536" s="57" t="s">
        <v>297</v>
      </c>
      <c r="Q536" s="57" t="s">
        <v>297</v>
      </c>
      <c r="R536" s="57" t="s">
        <v>297</v>
      </c>
      <c r="S536" s="57" t="s">
        <v>297</v>
      </c>
      <c r="T536" s="57" t="s">
        <v>297</v>
      </c>
      <c r="U536" s="57" t="s">
        <v>297</v>
      </c>
    </row>
    <row r="537" spans="1:21">
      <c r="A537" s="55" t="s">
        <v>1774</v>
      </c>
      <c r="B537" s="53" t="s">
        <v>214</v>
      </c>
      <c r="C537" s="53" t="s">
        <v>228</v>
      </c>
      <c r="D537" s="51" t="s">
        <v>94</v>
      </c>
      <c r="E537" s="53">
        <v>5</v>
      </c>
      <c r="F537" s="53">
        <v>0</v>
      </c>
      <c r="G537" s="53">
        <v>11</v>
      </c>
      <c r="H537" s="53">
        <v>9</v>
      </c>
      <c r="I537" s="53">
        <v>7</v>
      </c>
      <c r="J537" s="53">
        <v>0</v>
      </c>
      <c r="K537" s="53">
        <v>32</v>
      </c>
      <c r="L537" s="45">
        <v>115410</v>
      </c>
      <c r="M537" s="45">
        <v>59588</v>
      </c>
      <c r="N537" s="45">
        <v>55822</v>
      </c>
      <c r="O537" s="57">
        <v>4.3323802096872024</v>
      </c>
      <c r="P537" s="57" t="s">
        <v>297</v>
      </c>
      <c r="Q537" s="57">
        <v>9.5312364613118454</v>
      </c>
      <c r="R537" s="57">
        <v>7.7982843774369641</v>
      </c>
      <c r="S537" s="57">
        <v>6.0653322935620828</v>
      </c>
      <c r="T537" s="57" t="s">
        <v>297</v>
      </c>
      <c r="U537" s="57">
        <v>27.727233341998094</v>
      </c>
    </row>
    <row r="538" spans="1:21">
      <c r="A538" s="55" t="s">
        <v>1775</v>
      </c>
      <c r="B538" s="53" t="s">
        <v>214</v>
      </c>
      <c r="C538" s="53" t="s">
        <v>228</v>
      </c>
      <c r="D538" s="51" t="s">
        <v>153</v>
      </c>
      <c r="E538" s="53">
        <v>0</v>
      </c>
      <c r="F538" s="53">
        <v>0</v>
      </c>
      <c r="G538" s="53">
        <v>0</v>
      </c>
      <c r="H538" s="53">
        <v>0</v>
      </c>
      <c r="I538" s="53">
        <v>0</v>
      </c>
      <c r="J538" s="53">
        <v>0</v>
      </c>
      <c r="K538" s="53">
        <v>0</v>
      </c>
      <c r="L538" s="45">
        <v>115410</v>
      </c>
      <c r="M538" s="45">
        <v>59588</v>
      </c>
      <c r="N538" s="45">
        <v>55822</v>
      </c>
      <c r="O538" s="57" t="s">
        <v>297</v>
      </c>
      <c r="P538" s="57" t="s">
        <v>297</v>
      </c>
      <c r="Q538" s="57" t="s">
        <v>297</v>
      </c>
      <c r="R538" s="57" t="s">
        <v>297</v>
      </c>
      <c r="S538" s="57" t="s">
        <v>297</v>
      </c>
      <c r="T538" s="57" t="s">
        <v>297</v>
      </c>
      <c r="U538" s="57" t="s">
        <v>297</v>
      </c>
    </row>
    <row r="539" spans="1:21">
      <c r="A539" s="55" t="s">
        <v>1776</v>
      </c>
      <c r="B539" s="53" t="s">
        <v>214</v>
      </c>
      <c r="C539" s="53" t="s">
        <v>228</v>
      </c>
      <c r="D539" s="51" t="s">
        <v>154</v>
      </c>
      <c r="E539" s="53">
        <v>25</v>
      </c>
      <c r="F539" s="53">
        <v>10</v>
      </c>
      <c r="G539" s="53">
        <v>22</v>
      </c>
      <c r="H539" s="53">
        <v>12</v>
      </c>
      <c r="I539" s="53">
        <v>8</v>
      </c>
      <c r="J539" s="53">
        <v>0</v>
      </c>
      <c r="K539" s="53">
        <v>77</v>
      </c>
      <c r="L539" s="45">
        <v>115410</v>
      </c>
      <c r="M539" s="45">
        <v>59588</v>
      </c>
      <c r="N539" s="45">
        <v>55822</v>
      </c>
      <c r="O539" s="57">
        <v>21.661901048436011</v>
      </c>
      <c r="P539" s="57">
        <v>8.6647604193744048</v>
      </c>
      <c r="Q539" s="57">
        <v>19.062472922623691</v>
      </c>
      <c r="R539" s="57">
        <v>10.397712503249284</v>
      </c>
      <c r="S539" s="57">
        <v>6.9318083354995235</v>
      </c>
      <c r="T539" s="57" t="s">
        <v>297</v>
      </c>
      <c r="U539" s="57">
        <v>66.718655229182914</v>
      </c>
    </row>
    <row r="540" spans="1:21">
      <c r="A540" s="55" t="s">
        <v>1777</v>
      </c>
      <c r="B540" s="53" t="s">
        <v>214</v>
      </c>
      <c r="C540" s="53" t="s">
        <v>228</v>
      </c>
      <c r="D540" s="51" t="s">
        <v>98</v>
      </c>
      <c r="E540" s="53">
        <v>9</v>
      </c>
      <c r="F540" s="53">
        <v>9</v>
      </c>
      <c r="G540" s="53">
        <v>35</v>
      </c>
      <c r="H540" s="53">
        <v>34</v>
      </c>
      <c r="I540" s="53">
        <v>12</v>
      </c>
      <c r="J540" s="53">
        <v>5</v>
      </c>
      <c r="K540" s="53">
        <v>104</v>
      </c>
      <c r="L540" s="45">
        <v>115410</v>
      </c>
      <c r="M540" s="45">
        <v>59588</v>
      </c>
      <c r="N540" s="45">
        <v>55822</v>
      </c>
      <c r="O540" s="57">
        <v>7.7982843774369641</v>
      </c>
      <c r="P540" s="57">
        <v>7.7982843774369641</v>
      </c>
      <c r="Q540" s="57">
        <v>30.326661467810414</v>
      </c>
      <c r="R540" s="57">
        <v>29.460185425872975</v>
      </c>
      <c r="S540" s="57">
        <v>10.397712503249284</v>
      </c>
      <c r="T540" s="57">
        <v>4.3323802096872024</v>
      </c>
      <c r="U540" s="57">
        <v>90.1135083614938</v>
      </c>
    </row>
    <row r="541" spans="1:21">
      <c r="A541" s="55" t="s">
        <v>1778</v>
      </c>
      <c r="B541" s="53" t="s">
        <v>214</v>
      </c>
      <c r="C541" s="53" t="s">
        <v>228</v>
      </c>
      <c r="D541" s="51" t="s">
        <v>301</v>
      </c>
      <c r="E541" s="53">
        <v>0</v>
      </c>
      <c r="F541" s="53">
        <v>5</v>
      </c>
      <c r="G541" s="53">
        <v>5</v>
      </c>
      <c r="H541" s="53">
        <v>5</v>
      </c>
      <c r="I541" s="53">
        <v>0</v>
      </c>
      <c r="J541" s="53">
        <v>0</v>
      </c>
      <c r="K541" s="53">
        <v>15</v>
      </c>
      <c r="L541" s="45">
        <v>115410</v>
      </c>
      <c r="M541" s="45">
        <v>59588</v>
      </c>
      <c r="N541" s="45">
        <v>55822</v>
      </c>
      <c r="O541" s="57" t="s">
        <v>297</v>
      </c>
      <c r="P541" s="57">
        <v>4.3323802096872024</v>
      </c>
      <c r="Q541" s="57">
        <v>4.3323802096872024</v>
      </c>
      <c r="R541" s="57">
        <v>4.3323802096872024</v>
      </c>
      <c r="S541" s="57" t="s">
        <v>297</v>
      </c>
      <c r="T541" s="57" t="s">
        <v>297</v>
      </c>
      <c r="U541" s="57">
        <v>12.997140629061604</v>
      </c>
    </row>
    <row r="542" spans="1:21">
      <c r="A542" s="55" t="s">
        <v>1779</v>
      </c>
      <c r="B542" s="53" t="s">
        <v>214</v>
      </c>
      <c r="C542" s="53" t="s">
        <v>228</v>
      </c>
      <c r="D542" s="51" t="s">
        <v>303</v>
      </c>
      <c r="E542" s="53">
        <v>5</v>
      </c>
      <c r="F542" s="53">
        <v>11</v>
      </c>
      <c r="G542" s="53">
        <v>16</v>
      </c>
      <c r="H542" s="53">
        <v>18</v>
      </c>
      <c r="I542" s="53">
        <v>11</v>
      </c>
      <c r="J542" s="53">
        <v>5</v>
      </c>
      <c r="K542" s="53">
        <v>66</v>
      </c>
      <c r="L542" s="45">
        <v>115410</v>
      </c>
      <c r="M542" s="45">
        <v>59588</v>
      </c>
      <c r="N542" s="45">
        <v>55822</v>
      </c>
      <c r="O542" s="57">
        <v>4.3323802096872024</v>
      </c>
      <c r="P542" s="57">
        <v>9.5312364613118454</v>
      </c>
      <c r="Q542" s="57">
        <v>13.863616670999047</v>
      </c>
      <c r="R542" s="57">
        <v>15.596568754873928</v>
      </c>
      <c r="S542" s="57">
        <v>9.5312364613118454</v>
      </c>
      <c r="T542" s="57">
        <v>4.3323802096872024</v>
      </c>
      <c r="U542" s="57">
        <v>57.187418767871065</v>
      </c>
    </row>
    <row r="543" spans="1:21">
      <c r="A543" s="55" t="s">
        <v>1780</v>
      </c>
      <c r="B543" s="53" t="s">
        <v>214</v>
      </c>
      <c r="C543" s="53" t="s">
        <v>228</v>
      </c>
      <c r="D543" s="51" t="s">
        <v>127</v>
      </c>
      <c r="E543" s="53">
        <v>5</v>
      </c>
      <c r="F543" s="53">
        <v>0</v>
      </c>
      <c r="G543" s="53">
        <v>5</v>
      </c>
      <c r="H543" s="53">
        <v>5</v>
      </c>
      <c r="I543" s="53">
        <v>0</v>
      </c>
      <c r="J543" s="53">
        <v>0</v>
      </c>
      <c r="K543" s="53">
        <v>15</v>
      </c>
      <c r="L543" s="45">
        <v>115410</v>
      </c>
      <c r="M543" s="45">
        <v>59588</v>
      </c>
      <c r="N543" s="45">
        <v>55822</v>
      </c>
      <c r="O543" s="57">
        <v>4.3323802096872024</v>
      </c>
      <c r="P543" s="57" t="s">
        <v>297</v>
      </c>
      <c r="Q543" s="57">
        <v>4.3323802096872024</v>
      </c>
      <c r="R543" s="57">
        <v>4.3323802096872024</v>
      </c>
      <c r="S543" s="57" t="s">
        <v>297</v>
      </c>
      <c r="T543" s="57" t="s">
        <v>297</v>
      </c>
      <c r="U543" s="57">
        <v>12.997140629061604</v>
      </c>
    </row>
    <row r="544" spans="1:21">
      <c r="A544" s="55" t="s">
        <v>1781</v>
      </c>
      <c r="B544" s="53" t="s">
        <v>214</v>
      </c>
      <c r="C544" s="53" t="s">
        <v>228</v>
      </c>
      <c r="D544" s="51" t="s">
        <v>160</v>
      </c>
      <c r="E544" s="53">
        <v>5</v>
      </c>
      <c r="F544" s="53">
        <v>0</v>
      </c>
      <c r="G544" s="53">
        <v>0</v>
      </c>
      <c r="H544" s="53">
        <v>0</v>
      </c>
      <c r="I544" s="53">
        <v>0</v>
      </c>
      <c r="J544" s="53">
        <v>0</v>
      </c>
      <c r="K544" s="53">
        <v>5</v>
      </c>
      <c r="L544" s="45">
        <v>115410</v>
      </c>
      <c r="M544" s="45">
        <v>59588</v>
      </c>
      <c r="N544" s="45">
        <v>55822</v>
      </c>
      <c r="O544" s="57">
        <v>4.3323802096872024</v>
      </c>
      <c r="P544" s="57" t="s">
        <v>297</v>
      </c>
      <c r="Q544" s="57" t="s">
        <v>297</v>
      </c>
      <c r="R544" s="57" t="s">
        <v>297</v>
      </c>
      <c r="S544" s="57" t="s">
        <v>297</v>
      </c>
      <c r="T544" s="57" t="s">
        <v>297</v>
      </c>
      <c r="U544" s="57">
        <v>4.3323802096872024</v>
      </c>
    </row>
    <row r="545" spans="1:21">
      <c r="A545" s="55" t="s">
        <v>1782</v>
      </c>
      <c r="B545" s="53" t="s">
        <v>214</v>
      </c>
      <c r="C545" s="53" t="s">
        <v>228</v>
      </c>
      <c r="D545" s="51" t="s">
        <v>163</v>
      </c>
      <c r="E545" s="53">
        <v>50</v>
      </c>
      <c r="F545" s="53">
        <v>57</v>
      </c>
      <c r="G545" s="53">
        <v>103</v>
      </c>
      <c r="H545" s="53">
        <v>108</v>
      </c>
      <c r="I545" s="53">
        <v>54</v>
      </c>
      <c r="J545" s="53">
        <v>20</v>
      </c>
      <c r="K545" s="53">
        <v>392</v>
      </c>
      <c r="L545" s="45">
        <v>115410</v>
      </c>
      <c r="M545" s="45">
        <v>59588</v>
      </c>
      <c r="N545" s="45">
        <v>55822</v>
      </c>
      <c r="O545" s="57">
        <v>89.570420264411879</v>
      </c>
      <c r="P545" s="57">
        <v>102.11027910142954</v>
      </c>
      <c r="Q545" s="57">
        <v>184.51506574468848</v>
      </c>
      <c r="R545" s="57">
        <v>193.47210777112966</v>
      </c>
      <c r="S545" s="57">
        <v>96.736053885564829</v>
      </c>
      <c r="T545" s="57">
        <v>35.828168105764753</v>
      </c>
      <c r="U545" s="57">
        <v>702.23209487298914</v>
      </c>
    </row>
    <row r="546" spans="1:21">
      <c r="A546" s="55" t="s">
        <v>1783</v>
      </c>
      <c r="B546" s="53" t="s">
        <v>214</v>
      </c>
      <c r="C546" s="53" t="s">
        <v>228</v>
      </c>
      <c r="D546" s="51" t="s">
        <v>141</v>
      </c>
      <c r="E546" s="53">
        <v>5</v>
      </c>
      <c r="F546" s="53">
        <v>5</v>
      </c>
      <c r="G546" s="53">
        <v>5</v>
      </c>
      <c r="H546" s="53">
        <v>5</v>
      </c>
      <c r="I546" s="53">
        <v>0</v>
      </c>
      <c r="J546" s="53">
        <v>0</v>
      </c>
      <c r="K546" s="53">
        <v>20</v>
      </c>
      <c r="L546" s="45">
        <v>115410</v>
      </c>
      <c r="M546" s="45">
        <v>59588</v>
      </c>
      <c r="N546" s="45">
        <v>55822</v>
      </c>
      <c r="O546" s="57">
        <v>4.3323802096872024</v>
      </c>
      <c r="P546" s="57">
        <v>4.3323802096872024</v>
      </c>
      <c r="Q546" s="57">
        <v>4.3323802096872024</v>
      </c>
      <c r="R546" s="57">
        <v>4.3323802096872024</v>
      </c>
      <c r="S546" s="57" t="s">
        <v>297</v>
      </c>
      <c r="T546" s="57" t="s">
        <v>297</v>
      </c>
      <c r="U546" s="57">
        <v>17.32952083874881</v>
      </c>
    </row>
    <row r="547" spans="1:21">
      <c r="A547" s="55" t="s">
        <v>1784</v>
      </c>
      <c r="B547" s="53" t="s">
        <v>214</v>
      </c>
      <c r="C547" s="53" t="s">
        <v>232</v>
      </c>
      <c r="D547" s="51" t="s">
        <v>200</v>
      </c>
      <c r="E547" s="53">
        <v>9</v>
      </c>
      <c r="F547" s="53">
        <v>8</v>
      </c>
      <c r="G547" s="53">
        <v>11</v>
      </c>
      <c r="H547" s="53">
        <v>17</v>
      </c>
      <c r="I547" s="53">
        <v>16</v>
      </c>
      <c r="J547" s="53">
        <v>12</v>
      </c>
      <c r="K547" s="53">
        <v>73</v>
      </c>
      <c r="L547" s="45">
        <v>88620</v>
      </c>
      <c r="M547" s="45">
        <v>45120</v>
      </c>
      <c r="N547" s="45">
        <v>43500</v>
      </c>
      <c r="O547" s="57">
        <v>10.15572105619499</v>
      </c>
      <c r="P547" s="57">
        <v>9.0273076055066568</v>
      </c>
      <c r="Q547" s="57">
        <v>12.412547957571654</v>
      </c>
      <c r="R547" s="57">
        <v>19.183028661701648</v>
      </c>
      <c r="S547" s="57">
        <v>18.054615211013314</v>
      </c>
      <c r="T547" s="57">
        <v>13.540961408259987</v>
      </c>
      <c r="U547" s="57">
        <v>82.374181900248246</v>
      </c>
    </row>
    <row r="548" spans="1:21">
      <c r="A548" s="55" t="s">
        <v>1785</v>
      </c>
      <c r="B548" s="53" t="s">
        <v>214</v>
      </c>
      <c r="C548" s="53" t="s">
        <v>232</v>
      </c>
      <c r="D548" s="51" t="s">
        <v>292</v>
      </c>
      <c r="E548" s="53">
        <v>5</v>
      </c>
      <c r="F548" s="53">
        <v>0</v>
      </c>
      <c r="G548" s="53">
        <v>0</v>
      </c>
      <c r="H548" s="53">
        <v>0</v>
      </c>
      <c r="I548" s="53">
        <v>0</v>
      </c>
      <c r="J548" s="53">
        <v>5</v>
      </c>
      <c r="K548" s="53">
        <v>10</v>
      </c>
      <c r="L548" s="45">
        <v>88620</v>
      </c>
      <c r="M548" s="45">
        <v>45120</v>
      </c>
      <c r="N548" s="45">
        <v>43500</v>
      </c>
      <c r="O548" s="57">
        <v>5.6420672534416614</v>
      </c>
      <c r="P548" s="57" t="s">
        <v>297</v>
      </c>
      <c r="Q548" s="57" t="s">
        <v>297</v>
      </c>
      <c r="R548" s="57" t="s">
        <v>297</v>
      </c>
      <c r="S548" s="57" t="s">
        <v>297</v>
      </c>
      <c r="T548" s="57">
        <v>5.6420672534416614</v>
      </c>
      <c r="U548" s="57">
        <v>11.284134506883323</v>
      </c>
    </row>
    <row r="549" spans="1:21">
      <c r="A549" s="55" t="s">
        <v>1786</v>
      </c>
      <c r="B549" s="53" t="s">
        <v>214</v>
      </c>
      <c r="C549" s="53" t="s">
        <v>232</v>
      </c>
      <c r="D549" s="51" t="s">
        <v>201</v>
      </c>
      <c r="E549" s="53">
        <v>5</v>
      </c>
      <c r="F549" s="53">
        <v>5</v>
      </c>
      <c r="G549" s="53">
        <v>8</v>
      </c>
      <c r="H549" s="53">
        <v>5</v>
      </c>
      <c r="I549" s="53">
        <v>6</v>
      </c>
      <c r="J549" s="53">
        <v>0</v>
      </c>
      <c r="K549" s="53">
        <v>29</v>
      </c>
      <c r="L549" s="45">
        <v>88620</v>
      </c>
      <c r="M549" s="45">
        <v>45120</v>
      </c>
      <c r="N549" s="45">
        <v>43500</v>
      </c>
      <c r="O549" s="57">
        <v>5.6420672534416614</v>
      </c>
      <c r="P549" s="57">
        <v>5.6420672534416614</v>
      </c>
      <c r="Q549" s="57">
        <v>9.0273076055066568</v>
      </c>
      <c r="R549" s="57">
        <v>5.6420672534416614</v>
      </c>
      <c r="S549" s="57">
        <v>6.7704807041299935</v>
      </c>
      <c r="T549" s="57" t="s">
        <v>297</v>
      </c>
      <c r="U549" s="57">
        <v>32.723990069961637</v>
      </c>
    </row>
    <row r="550" spans="1:21">
      <c r="A550" s="55" t="s">
        <v>1787</v>
      </c>
      <c r="B550" s="53" t="s">
        <v>214</v>
      </c>
      <c r="C550" s="53" t="s">
        <v>232</v>
      </c>
      <c r="D550" s="51" t="s">
        <v>150</v>
      </c>
      <c r="E550" s="53">
        <v>0</v>
      </c>
      <c r="F550" s="53">
        <v>0</v>
      </c>
      <c r="G550" s="53">
        <v>0</v>
      </c>
      <c r="H550" s="53">
        <v>0</v>
      </c>
      <c r="I550" s="53">
        <v>0</v>
      </c>
      <c r="J550" s="53">
        <v>0</v>
      </c>
      <c r="K550" s="53">
        <v>0</v>
      </c>
      <c r="L550" s="45">
        <v>88620</v>
      </c>
      <c r="M550" s="45">
        <v>45120</v>
      </c>
      <c r="N550" s="45">
        <v>43500</v>
      </c>
      <c r="O550" s="57" t="s">
        <v>297</v>
      </c>
      <c r="P550" s="57" t="s">
        <v>297</v>
      </c>
      <c r="Q550" s="57" t="s">
        <v>297</v>
      </c>
      <c r="R550" s="57" t="s">
        <v>297</v>
      </c>
      <c r="S550" s="57" t="s">
        <v>297</v>
      </c>
      <c r="T550" s="57" t="s">
        <v>297</v>
      </c>
      <c r="U550" s="57" t="s">
        <v>297</v>
      </c>
    </row>
    <row r="551" spans="1:21">
      <c r="A551" s="55" t="s">
        <v>1788</v>
      </c>
      <c r="B551" s="53" t="s">
        <v>214</v>
      </c>
      <c r="C551" s="53" t="s">
        <v>232</v>
      </c>
      <c r="D551" s="51" t="s">
        <v>94</v>
      </c>
      <c r="E551" s="53">
        <v>0</v>
      </c>
      <c r="F551" s="53">
        <v>0</v>
      </c>
      <c r="G551" s="53">
        <v>9</v>
      </c>
      <c r="H551" s="53">
        <v>14</v>
      </c>
      <c r="I551" s="53">
        <v>8</v>
      </c>
      <c r="J551" s="53">
        <v>5</v>
      </c>
      <c r="K551" s="53">
        <v>36</v>
      </c>
      <c r="L551" s="45">
        <v>88620</v>
      </c>
      <c r="M551" s="45">
        <v>45120</v>
      </c>
      <c r="N551" s="45">
        <v>43500</v>
      </c>
      <c r="O551" s="57" t="s">
        <v>297</v>
      </c>
      <c r="P551" s="57" t="s">
        <v>297</v>
      </c>
      <c r="Q551" s="57">
        <v>10.15572105619499</v>
      </c>
      <c r="R551" s="57">
        <v>15.797788309636649</v>
      </c>
      <c r="S551" s="57">
        <v>9.0273076055066568</v>
      </c>
      <c r="T551" s="57">
        <v>5.6420672534416614</v>
      </c>
      <c r="U551" s="57">
        <v>40.622884224779959</v>
      </c>
    </row>
    <row r="552" spans="1:21">
      <c r="A552" s="55" t="s">
        <v>1789</v>
      </c>
      <c r="B552" s="53" t="s">
        <v>214</v>
      </c>
      <c r="C552" s="53" t="s">
        <v>232</v>
      </c>
      <c r="D552" s="51" t="s">
        <v>153</v>
      </c>
      <c r="E552" s="53">
        <v>0</v>
      </c>
      <c r="F552" s="53">
        <v>0</v>
      </c>
      <c r="G552" s="53">
        <v>0</v>
      </c>
      <c r="H552" s="53">
        <v>0</v>
      </c>
      <c r="I552" s="53">
        <v>0</v>
      </c>
      <c r="J552" s="53">
        <v>0</v>
      </c>
      <c r="K552" s="53">
        <v>0</v>
      </c>
      <c r="L552" s="45">
        <v>88620</v>
      </c>
      <c r="M552" s="45">
        <v>45120</v>
      </c>
      <c r="N552" s="45">
        <v>43500</v>
      </c>
      <c r="O552" s="57" t="s">
        <v>297</v>
      </c>
      <c r="P552" s="57" t="s">
        <v>297</v>
      </c>
      <c r="Q552" s="57" t="s">
        <v>297</v>
      </c>
      <c r="R552" s="57" t="s">
        <v>297</v>
      </c>
      <c r="S552" s="57" t="s">
        <v>297</v>
      </c>
      <c r="T552" s="57" t="s">
        <v>297</v>
      </c>
      <c r="U552" s="57" t="s">
        <v>297</v>
      </c>
    </row>
    <row r="553" spans="1:21">
      <c r="A553" s="55" t="s">
        <v>1790</v>
      </c>
      <c r="B553" s="53" t="s">
        <v>214</v>
      </c>
      <c r="C553" s="53" t="s">
        <v>232</v>
      </c>
      <c r="D553" s="51" t="s">
        <v>154</v>
      </c>
      <c r="E553" s="53">
        <v>22</v>
      </c>
      <c r="F553" s="53">
        <v>5</v>
      </c>
      <c r="G553" s="53">
        <v>12</v>
      </c>
      <c r="H553" s="53">
        <v>9</v>
      </c>
      <c r="I553" s="53">
        <v>12</v>
      </c>
      <c r="J553" s="53">
        <v>5</v>
      </c>
      <c r="K553" s="53">
        <v>65</v>
      </c>
      <c r="L553" s="45">
        <v>88620</v>
      </c>
      <c r="M553" s="45">
        <v>45120</v>
      </c>
      <c r="N553" s="45">
        <v>43500</v>
      </c>
      <c r="O553" s="57">
        <v>24.825095915143308</v>
      </c>
      <c r="P553" s="57">
        <v>5.6420672534416614</v>
      </c>
      <c r="Q553" s="57">
        <v>13.540961408259987</v>
      </c>
      <c r="R553" s="57">
        <v>10.15572105619499</v>
      </c>
      <c r="S553" s="57">
        <v>13.540961408259987</v>
      </c>
      <c r="T553" s="57">
        <v>5.6420672534416614</v>
      </c>
      <c r="U553" s="57">
        <v>73.346874294741596</v>
      </c>
    </row>
    <row r="554" spans="1:21">
      <c r="A554" s="55" t="s">
        <v>1791</v>
      </c>
      <c r="B554" s="53" t="s">
        <v>214</v>
      </c>
      <c r="C554" s="53" t="s">
        <v>232</v>
      </c>
      <c r="D554" s="51" t="s">
        <v>98</v>
      </c>
      <c r="E554" s="53">
        <v>9</v>
      </c>
      <c r="F554" s="53">
        <v>8</v>
      </c>
      <c r="G554" s="53">
        <v>33</v>
      </c>
      <c r="H554" s="53">
        <v>25</v>
      </c>
      <c r="I554" s="53">
        <v>20</v>
      </c>
      <c r="J554" s="53">
        <v>15</v>
      </c>
      <c r="K554" s="53">
        <v>110</v>
      </c>
      <c r="L554" s="45">
        <v>88620</v>
      </c>
      <c r="M554" s="45">
        <v>45120</v>
      </c>
      <c r="N554" s="45">
        <v>43500</v>
      </c>
      <c r="O554" s="57">
        <v>10.15572105619499</v>
      </c>
      <c r="P554" s="57">
        <v>9.0273076055066568</v>
      </c>
      <c r="Q554" s="57">
        <v>37.237643872714962</v>
      </c>
      <c r="R554" s="57">
        <v>28.210336267208302</v>
      </c>
      <c r="S554" s="57">
        <v>22.568269013766646</v>
      </c>
      <c r="T554" s="57">
        <v>16.926201760324982</v>
      </c>
      <c r="U554" s="57">
        <v>124.12547957571655</v>
      </c>
    </row>
    <row r="555" spans="1:21">
      <c r="A555" s="55" t="s">
        <v>1792</v>
      </c>
      <c r="B555" s="53" t="s">
        <v>214</v>
      </c>
      <c r="C555" s="53" t="s">
        <v>232</v>
      </c>
      <c r="D555" s="51" t="s">
        <v>301</v>
      </c>
      <c r="E555" s="53">
        <v>5</v>
      </c>
      <c r="F555" s="53">
        <v>5</v>
      </c>
      <c r="G555" s="53">
        <v>5</v>
      </c>
      <c r="H555" s="53">
        <v>5</v>
      </c>
      <c r="I555" s="53">
        <v>5</v>
      </c>
      <c r="J555" s="53">
        <v>5</v>
      </c>
      <c r="K555" s="53">
        <v>30</v>
      </c>
      <c r="L555" s="45">
        <v>88620</v>
      </c>
      <c r="M555" s="45">
        <v>45120</v>
      </c>
      <c r="N555" s="45">
        <v>43500</v>
      </c>
      <c r="O555" s="57">
        <v>5.6420672534416614</v>
      </c>
      <c r="P555" s="57">
        <v>5.6420672534416614</v>
      </c>
      <c r="Q555" s="57">
        <v>5.6420672534416614</v>
      </c>
      <c r="R555" s="57">
        <v>5.6420672534416614</v>
      </c>
      <c r="S555" s="57">
        <v>5.6420672534416614</v>
      </c>
      <c r="T555" s="57">
        <v>5.6420672534416614</v>
      </c>
      <c r="U555" s="57">
        <v>33.852403520649965</v>
      </c>
    </row>
    <row r="556" spans="1:21">
      <c r="A556" s="55" t="s">
        <v>1793</v>
      </c>
      <c r="B556" s="53" t="s">
        <v>214</v>
      </c>
      <c r="C556" s="53" t="s">
        <v>232</v>
      </c>
      <c r="D556" s="51" t="s">
        <v>303</v>
      </c>
      <c r="E556" s="53">
        <v>8</v>
      </c>
      <c r="F556" s="53">
        <v>6</v>
      </c>
      <c r="G556" s="53">
        <v>8</v>
      </c>
      <c r="H556" s="53">
        <v>24</v>
      </c>
      <c r="I556" s="53">
        <v>10</v>
      </c>
      <c r="J556" s="53">
        <v>8</v>
      </c>
      <c r="K556" s="53">
        <v>64</v>
      </c>
      <c r="L556" s="45">
        <v>88620</v>
      </c>
      <c r="M556" s="45">
        <v>45120</v>
      </c>
      <c r="N556" s="45">
        <v>43500</v>
      </c>
      <c r="O556" s="57">
        <v>9.0273076055066568</v>
      </c>
      <c r="P556" s="57">
        <v>6.7704807041299935</v>
      </c>
      <c r="Q556" s="57">
        <v>9.0273076055066568</v>
      </c>
      <c r="R556" s="57">
        <v>27.081922816519974</v>
      </c>
      <c r="S556" s="57">
        <v>11.284134506883323</v>
      </c>
      <c r="T556" s="57">
        <v>9.0273076055066568</v>
      </c>
      <c r="U556" s="57">
        <v>72.218460844053254</v>
      </c>
    </row>
    <row r="557" spans="1:21">
      <c r="A557" s="55" t="s">
        <v>1794</v>
      </c>
      <c r="B557" s="53" t="s">
        <v>214</v>
      </c>
      <c r="C557" s="53" t="s">
        <v>232</v>
      </c>
      <c r="D557" s="51" t="s">
        <v>127</v>
      </c>
      <c r="E557" s="53">
        <v>5</v>
      </c>
      <c r="F557" s="53">
        <v>8</v>
      </c>
      <c r="G557" s="53">
        <v>5</v>
      </c>
      <c r="H557" s="53">
        <v>5</v>
      </c>
      <c r="I557" s="53">
        <v>0</v>
      </c>
      <c r="J557" s="53">
        <v>0</v>
      </c>
      <c r="K557" s="53">
        <v>23</v>
      </c>
      <c r="L557" s="45">
        <v>88620</v>
      </c>
      <c r="M557" s="45">
        <v>45120</v>
      </c>
      <c r="N557" s="45">
        <v>43500</v>
      </c>
      <c r="O557" s="57">
        <v>5.6420672534416614</v>
      </c>
      <c r="P557" s="57">
        <v>9.0273076055066568</v>
      </c>
      <c r="Q557" s="57">
        <v>5.6420672534416614</v>
      </c>
      <c r="R557" s="57">
        <v>5.6420672534416614</v>
      </c>
      <c r="S557" s="57" t="s">
        <v>297</v>
      </c>
      <c r="T557" s="57" t="s">
        <v>297</v>
      </c>
      <c r="U557" s="57">
        <v>25.953509365831643</v>
      </c>
    </row>
    <row r="558" spans="1:21">
      <c r="A558" s="55" t="s">
        <v>1795</v>
      </c>
      <c r="B558" s="53" t="s">
        <v>214</v>
      </c>
      <c r="C558" s="53" t="s">
        <v>232</v>
      </c>
      <c r="D558" s="51" t="s">
        <v>160</v>
      </c>
      <c r="E558" s="53">
        <v>0</v>
      </c>
      <c r="F558" s="53">
        <v>0</v>
      </c>
      <c r="G558" s="53">
        <v>0</v>
      </c>
      <c r="H558" s="53">
        <v>0</v>
      </c>
      <c r="I558" s="53">
        <v>0</v>
      </c>
      <c r="J558" s="53">
        <v>0</v>
      </c>
      <c r="K558" s="53">
        <v>0</v>
      </c>
      <c r="L558" s="45">
        <v>88620</v>
      </c>
      <c r="M558" s="45">
        <v>45120</v>
      </c>
      <c r="N558" s="45">
        <v>43500</v>
      </c>
      <c r="O558" s="57" t="s">
        <v>297</v>
      </c>
      <c r="P558" s="57" t="s">
        <v>297</v>
      </c>
      <c r="Q558" s="57" t="s">
        <v>297</v>
      </c>
      <c r="R558" s="57" t="s">
        <v>297</v>
      </c>
      <c r="S558" s="57" t="s">
        <v>297</v>
      </c>
      <c r="T558" s="57" t="s">
        <v>297</v>
      </c>
      <c r="U558" s="57" t="s">
        <v>297</v>
      </c>
    </row>
    <row r="559" spans="1:21">
      <c r="A559" s="55" t="s">
        <v>1796</v>
      </c>
      <c r="B559" s="53" t="s">
        <v>214</v>
      </c>
      <c r="C559" s="53" t="s">
        <v>232</v>
      </c>
      <c r="D559" s="51" t="s">
        <v>163</v>
      </c>
      <c r="E559" s="53">
        <v>57</v>
      </c>
      <c r="F559" s="53">
        <v>38</v>
      </c>
      <c r="G559" s="53">
        <v>128</v>
      </c>
      <c r="H559" s="53">
        <v>118</v>
      </c>
      <c r="I559" s="53">
        <v>48</v>
      </c>
      <c r="J559" s="53">
        <v>10</v>
      </c>
      <c r="K559" s="53">
        <v>399</v>
      </c>
      <c r="L559" s="45">
        <v>88620</v>
      </c>
      <c r="M559" s="45">
        <v>45120</v>
      </c>
      <c r="N559" s="45">
        <v>43500</v>
      </c>
      <c r="O559" s="57">
        <v>131.0344827586207</v>
      </c>
      <c r="P559" s="57">
        <v>87.356321839080465</v>
      </c>
      <c r="Q559" s="57">
        <v>294.25287356321837</v>
      </c>
      <c r="R559" s="57">
        <v>271.26436781609198</v>
      </c>
      <c r="S559" s="57">
        <v>110.3448275862069</v>
      </c>
      <c r="T559" s="57">
        <v>22.988505747126435</v>
      </c>
      <c r="U559" s="57">
        <v>917.24137931034488</v>
      </c>
    </row>
    <row r="560" spans="1:21">
      <c r="A560" s="55" t="s">
        <v>1797</v>
      </c>
      <c r="B560" s="53" t="s">
        <v>214</v>
      </c>
      <c r="C560" s="53" t="s">
        <v>232</v>
      </c>
      <c r="D560" s="51" t="s">
        <v>141</v>
      </c>
      <c r="E560" s="53">
        <v>6</v>
      </c>
      <c r="F560" s="53">
        <v>5</v>
      </c>
      <c r="G560" s="53">
        <v>0</v>
      </c>
      <c r="H560" s="53">
        <v>6</v>
      </c>
      <c r="I560" s="53">
        <v>6</v>
      </c>
      <c r="J560" s="53">
        <v>0</v>
      </c>
      <c r="K560" s="53">
        <v>23</v>
      </c>
      <c r="L560" s="45">
        <v>88620</v>
      </c>
      <c r="M560" s="45">
        <v>45120</v>
      </c>
      <c r="N560" s="45">
        <v>43500</v>
      </c>
      <c r="O560" s="57">
        <v>6.7704807041299935</v>
      </c>
      <c r="P560" s="57">
        <v>5.6420672534416614</v>
      </c>
      <c r="Q560" s="57" t="s">
        <v>297</v>
      </c>
      <c r="R560" s="57">
        <v>6.7704807041299935</v>
      </c>
      <c r="S560" s="57">
        <v>6.7704807041299935</v>
      </c>
      <c r="T560" s="57" t="s">
        <v>297</v>
      </c>
      <c r="U560" s="57">
        <v>25.953509365831643</v>
      </c>
    </row>
    <row r="561" spans="1:21">
      <c r="A561" s="55" t="s">
        <v>1798</v>
      </c>
      <c r="B561" s="53" t="s">
        <v>214</v>
      </c>
      <c r="C561" s="53" t="s">
        <v>235</v>
      </c>
      <c r="D561" s="51" t="s">
        <v>200</v>
      </c>
      <c r="E561" s="53">
        <v>26</v>
      </c>
      <c r="F561" s="53">
        <v>19</v>
      </c>
      <c r="G561" s="53">
        <v>38</v>
      </c>
      <c r="H561" s="53">
        <v>65</v>
      </c>
      <c r="I561" s="53">
        <v>58</v>
      </c>
      <c r="J561" s="53">
        <v>79</v>
      </c>
      <c r="K561" s="53">
        <v>285</v>
      </c>
      <c r="L561" s="45">
        <v>469940</v>
      </c>
      <c r="M561" s="45">
        <v>240938</v>
      </c>
      <c r="N561" s="45">
        <v>229002</v>
      </c>
      <c r="O561" s="57">
        <v>5.5326211856832792</v>
      </c>
      <c r="P561" s="57">
        <v>4.0430693279993193</v>
      </c>
      <c r="Q561" s="57">
        <v>8.0861386559986386</v>
      </c>
      <c r="R561" s="57">
        <v>13.831552964208198</v>
      </c>
      <c r="S561" s="57">
        <v>12.342001106524236</v>
      </c>
      <c r="T561" s="57">
        <v>16.810656679576116</v>
      </c>
      <c r="U561" s="57">
        <v>60.646039919989782</v>
      </c>
    </row>
    <row r="562" spans="1:21">
      <c r="A562" s="55" t="s">
        <v>1799</v>
      </c>
      <c r="B562" s="53" t="s">
        <v>214</v>
      </c>
      <c r="C562" s="53" t="s">
        <v>235</v>
      </c>
      <c r="D562" s="51" t="s">
        <v>292</v>
      </c>
      <c r="E562" s="53">
        <v>12</v>
      </c>
      <c r="F562" s="53">
        <v>9</v>
      </c>
      <c r="G562" s="53">
        <v>18</v>
      </c>
      <c r="H562" s="53">
        <v>25</v>
      </c>
      <c r="I562" s="53">
        <v>17</v>
      </c>
      <c r="J562" s="53">
        <v>20</v>
      </c>
      <c r="K562" s="53">
        <v>101</v>
      </c>
      <c r="L562" s="45">
        <v>469940</v>
      </c>
      <c r="M562" s="45">
        <v>240938</v>
      </c>
      <c r="N562" s="45">
        <v>229002</v>
      </c>
      <c r="O562" s="57">
        <v>2.5535174703153594</v>
      </c>
      <c r="P562" s="57">
        <v>1.9151381027365193</v>
      </c>
      <c r="Q562" s="57">
        <v>3.8302762054730386</v>
      </c>
      <c r="R562" s="57">
        <v>5.319828063156999</v>
      </c>
      <c r="S562" s="57">
        <v>3.6174830829467592</v>
      </c>
      <c r="T562" s="57">
        <v>4.2558624505255986</v>
      </c>
      <c r="U562" s="57">
        <v>21.492105375154274</v>
      </c>
    </row>
    <row r="563" spans="1:21">
      <c r="A563" s="55" t="s">
        <v>1800</v>
      </c>
      <c r="B563" s="53" t="s">
        <v>214</v>
      </c>
      <c r="C563" s="53" t="s">
        <v>235</v>
      </c>
      <c r="D563" s="51" t="s">
        <v>201</v>
      </c>
      <c r="E563" s="53">
        <v>37</v>
      </c>
      <c r="F563" s="53">
        <v>20</v>
      </c>
      <c r="G563" s="53">
        <v>48</v>
      </c>
      <c r="H563" s="53">
        <v>47</v>
      </c>
      <c r="I563" s="53">
        <v>29</v>
      </c>
      <c r="J563" s="53">
        <v>21</v>
      </c>
      <c r="K563" s="53">
        <v>202</v>
      </c>
      <c r="L563" s="45">
        <v>469940</v>
      </c>
      <c r="M563" s="45">
        <v>240938</v>
      </c>
      <c r="N563" s="45">
        <v>229002</v>
      </c>
      <c r="O563" s="57">
        <v>7.8733455334723583</v>
      </c>
      <c r="P563" s="57">
        <v>4.2558624505255986</v>
      </c>
      <c r="Q563" s="57">
        <v>10.214069881261437</v>
      </c>
      <c r="R563" s="57">
        <v>10.001276758735157</v>
      </c>
      <c r="S563" s="57">
        <v>6.1710005532621182</v>
      </c>
      <c r="T563" s="57">
        <v>4.4686555730518789</v>
      </c>
      <c r="U563" s="57">
        <v>42.984210750308549</v>
      </c>
    </row>
    <row r="564" spans="1:21">
      <c r="A564" s="55" t="s">
        <v>1801</v>
      </c>
      <c r="B564" s="53" t="s">
        <v>214</v>
      </c>
      <c r="C564" s="53" t="s">
        <v>235</v>
      </c>
      <c r="D564" s="51" t="s">
        <v>150</v>
      </c>
      <c r="E564" s="53">
        <v>5</v>
      </c>
      <c r="F564" s="53">
        <v>0</v>
      </c>
      <c r="G564" s="53">
        <v>5</v>
      </c>
      <c r="H564" s="53">
        <v>5</v>
      </c>
      <c r="I564" s="53">
        <v>5</v>
      </c>
      <c r="J564" s="53">
        <v>5</v>
      </c>
      <c r="K564" s="53">
        <v>25</v>
      </c>
      <c r="L564" s="45">
        <v>469940</v>
      </c>
      <c r="M564" s="45">
        <v>240938</v>
      </c>
      <c r="N564" s="45">
        <v>229002</v>
      </c>
      <c r="O564" s="57">
        <v>1.0639656126313997</v>
      </c>
      <c r="P564" s="57" t="s">
        <v>297</v>
      </c>
      <c r="Q564" s="57">
        <v>1.0639656126313997</v>
      </c>
      <c r="R564" s="57">
        <v>1.0639656126313997</v>
      </c>
      <c r="S564" s="57">
        <v>1.0639656126313997</v>
      </c>
      <c r="T564" s="57">
        <v>1.0639656126313997</v>
      </c>
      <c r="U564" s="57">
        <v>5.319828063156999</v>
      </c>
    </row>
    <row r="565" spans="1:21">
      <c r="A565" s="55" t="s">
        <v>1802</v>
      </c>
      <c r="B565" s="53" t="s">
        <v>214</v>
      </c>
      <c r="C565" s="53" t="s">
        <v>235</v>
      </c>
      <c r="D565" s="51" t="s">
        <v>94</v>
      </c>
      <c r="E565" s="53">
        <v>14</v>
      </c>
      <c r="F565" s="53">
        <v>17</v>
      </c>
      <c r="G565" s="53">
        <v>40</v>
      </c>
      <c r="H565" s="53">
        <v>31</v>
      </c>
      <c r="I565" s="53">
        <v>23</v>
      </c>
      <c r="J565" s="53">
        <v>6</v>
      </c>
      <c r="K565" s="53">
        <v>131</v>
      </c>
      <c r="L565" s="45">
        <v>469940</v>
      </c>
      <c r="M565" s="45">
        <v>240938</v>
      </c>
      <c r="N565" s="45">
        <v>229002</v>
      </c>
      <c r="O565" s="57">
        <v>2.9791037153679194</v>
      </c>
      <c r="P565" s="57">
        <v>3.6174830829467592</v>
      </c>
      <c r="Q565" s="57">
        <v>8.5117249010511973</v>
      </c>
      <c r="R565" s="57">
        <v>6.5965867983146778</v>
      </c>
      <c r="S565" s="57">
        <v>4.8942418181044394</v>
      </c>
      <c r="T565" s="57">
        <v>1.2767587351576797</v>
      </c>
      <c r="U565" s="57">
        <v>27.875899050942675</v>
      </c>
    </row>
    <row r="566" spans="1:21">
      <c r="A566" s="55" t="s">
        <v>1803</v>
      </c>
      <c r="B566" s="53" t="s">
        <v>214</v>
      </c>
      <c r="C566" s="53" t="s">
        <v>235</v>
      </c>
      <c r="D566" s="51" t="s">
        <v>153</v>
      </c>
      <c r="E566" s="53">
        <v>17</v>
      </c>
      <c r="F566" s="53">
        <v>10</v>
      </c>
      <c r="G566" s="53">
        <v>5</v>
      </c>
      <c r="H566" s="53">
        <v>8</v>
      </c>
      <c r="I566" s="53">
        <v>0</v>
      </c>
      <c r="J566" s="53">
        <v>0</v>
      </c>
      <c r="K566" s="53">
        <v>40</v>
      </c>
      <c r="L566" s="45">
        <v>469940</v>
      </c>
      <c r="M566" s="45">
        <v>240938</v>
      </c>
      <c r="N566" s="45">
        <v>229002</v>
      </c>
      <c r="O566" s="57">
        <v>3.6174830829467592</v>
      </c>
      <c r="P566" s="57">
        <v>2.1279312252627993</v>
      </c>
      <c r="Q566" s="57">
        <v>1.0639656126313997</v>
      </c>
      <c r="R566" s="57">
        <v>1.7023449802102397</v>
      </c>
      <c r="S566" s="57" t="s">
        <v>297</v>
      </c>
      <c r="T566" s="57" t="s">
        <v>297</v>
      </c>
      <c r="U566" s="57">
        <v>8.5117249010511973</v>
      </c>
    </row>
    <row r="567" spans="1:21">
      <c r="A567" s="55" t="s">
        <v>1804</v>
      </c>
      <c r="B567" s="53" t="s">
        <v>214</v>
      </c>
      <c r="C567" s="53" t="s">
        <v>235</v>
      </c>
      <c r="D567" s="51" t="s">
        <v>154</v>
      </c>
      <c r="E567" s="53">
        <v>95</v>
      </c>
      <c r="F567" s="53">
        <v>46</v>
      </c>
      <c r="G567" s="53">
        <v>70</v>
      </c>
      <c r="H567" s="53">
        <v>53</v>
      </c>
      <c r="I567" s="53">
        <v>32</v>
      </c>
      <c r="J567" s="53">
        <v>21</v>
      </c>
      <c r="K567" s="53">
        <v>317</v>
      </c>
      <c r="L567" s="45">
        <v>469940</v>
      </c>
      <c r="M567" s="45">
        <v>240938</v>
      </c>
      <c r="N567" s="45">
        <v>229002</v>
      </c>
      <c r="O567" s="57">
        <v>20.215346639996596</v>
      </c>
      <c r="P567" s="57">
        <v>9.7884836362088787</v>
      </c>
      <c r="Q567" s="57">
        <v>14.895518576839596</v>
      </c>
      <c r="R567" s="57">
        <v>11.278035493892837</v>
      </c>
      <c r="S567" s="57">
        <v>6.8093799208409589</v>
      </c>
      <c r="T567" s="57">
        <v>4.4686555730518789</v>
      </c>
      <c r="U567" s="57">
        <v>67.455419840830743</v>
      </c>
    </row>
    <row r="568" spans="1:21">
      <c r="A568" s="55" t="s">
        <v>1805</v>
      </c>
      <c r="B568" s="53" t="s">
        <v>214</v>
      </c>
      <c r="C568" s="53" t="s">
        <v>235</v>
      </c>
      <c r="D568" s="51" t="s">
        <v>98</v>
      </c>
      <c r="E568" s="53">
        <v>48</v>
      </c>
      <c r="F568" s="53">
        <v>45</v>
      </c>
      <c r="G568" s="53">
        <v>92</v>
      </c>
      <c r="H568" s="53">
        <v>110</v>
      </c>
      <c r="I568" s="53">
        <v>81</v>
      </c>
      <c r="J568" s="53">
        <v>55</v>
      </c>
      <c r="K568" s="53">
        <v>431</v>
      </c>
      <c r="L568" s="45">
        <v>469940</v>
      </c>
      <c r="M568" s="45">
        <v>240938</v>
      </c>
      <c r="N568" s="45">
        <v>229002</v>
      </c>
      <c r="O568" s="57">
        <v>10.214069881261437</v>
      </c>
      <c r="P568" s="57">
        <v>9.5756905136825967</v>
      </c>
      <c r="Q568" s="57">
        <v>19.576967272417757</v>
      </c>
      <c r="R568" s="57">
        <v>23.407243477890795</v>
      </c>
      <c r="S568" s="57">
        <v>17.236242924628677</v>
      </c>
      <c r="T568" s="57">
        <v>11.703621738945397</v>
      </c>
      <c r="U568" s="57">
        <v>91.713835808826659</v>
      </c>
    </row>
    <row r="569" spans="1:21">
      <c r="A569" s="55" t="s">
        <v>1806</v>
      </c>
      <c r="B569" s="53" t="s">
        <v>214</v>
      </c>
      <c r="C569" s="53" t="s">
        <v>235</v>
      </c>
      <c r="D569" s="51" t="s">
        <v>301</v>
      </c>
      <c r="E569" s="53">
        <v>22</v>
      </c>
      <c r="F569" s="53">
        <v>19</v>
      </c>
      <c r="G569" s="53">
        <v>29</v>
      </c>
      <c r="H569" s="53">
        <v>9</v>
      </c>
      <c r="I569" s="53">
        <v>5</v>
      </c>
      <c r="J569" s="53">
        <v>0</v>
      </c>
      <c r="K569" s="53">
        <v>84</v>
      </c>
      <c r="L569" s="45">
        <v>469940</v>
      </c>
      <c r="M569" s="45">
        <v>240938</v>
      </c>
      <c r="N569" s="45">
        <v>229002</v>
      </c>
      <c r="O569" s="57">
        <v>4.6814486955781591</v>
      </c>
      <c r="P569" s="57">
        <v>4.0430693279993193</v>
      </c>
      <c r="Q569" s="57">
        <v>6.1710005532621182</v>
      </c>
      <c r="R569" s="57">
        <v>1.9151381027365193</v>
      </c>
      <c r="S569" s="57">
        <v>1.0639656126313997</v>
      </c>
      <c r="T569" s="57" t="s">
        <v>297</v>
      </c>
      <c r="U569" s="57">
        <v>17.874622292207516</v>
      </c>
    </row>
    <row r="570" spans="1:21">
      <c r="A570" s="55" t="s">
        <v>1807</v>
      </c>
      <c r="B570" s="53" t="s">
        <v>214</v>
      </c>
      <c r="C570" s="53" t="s">
        <v>235</v>
      </c>
      <c r="D570" s="51" t="s">
        <v>303</v>
      </c>
      <c r="E570" s="53">
        <v>35</v>
      </c>
      <c r="F570" s="53">
        <v>40</v>
      </c>
      <c r="G570" s="53">
        <v>77</v>
      </c>
      <c r="H570" s="53">
        <v>88</v>
      </c>
      <c r="I570" s="53">
        <v>57</v>
      </c>
      <c r="J570" s="53">
        <v>39</v>
      </c>
      <c r="K570" s="53">
        <v>336</v>
      </c>
      <c r="L570" s="45">
        <v>469940</v>
      </c>
      <c r="M570" s="45">
        <v>240938</v>
      </c>
      <c r="N570" s="45">
        <v>229002</v>
      </c>
      <c r="O570" s="57">
        <v>7.4477592884197978</v>
      </c>
      <c r="P570" s="57">
        <v>8.5117249010511973</v>
      </c>
      <c r="Q570" s="57">
        <v>16.385070434523556</v>
      </c>
      <c r="R570" s="57">
        <v>18.725794782312636</v>
      </c>
      <c r="S570" s="57">
        <v>12.129207983997958</v>
      </c>
      <c r="T570" s="57">
        <v>8.2989317785249188</v>
      </c>
      <c r="U570" s="57">
        <v>71.498489168830062</v>
      </c>
    </row>
    <row r="571" spans="1:21">
      <c r="A571" s="55" t="s">
        <v>1808</v>
      </c>
      <c r="B571" s="53" t="s">
        <v>214</v>
      </c>
      <c r="C571" s="53" t="s">
        <v>235</v>
      </c>
      <c r="D571" s="51" t="s">
        <v>127</v>
      </c>
      <c r="E571" s="53">
        <v>24</v>
      </c>
      <c r="F571" s="53">
        <v>7</v>
      </c>
      <c r="G571" s="53">
        <v>11</v>
      </c>
      <c r="H571" s="53">
        <v>18</v>
      </c>
      <c r="I571" s="53">
        <v>5</v>
      </c>
      <c r="J571" s="53">
        <v>0</v>
      </c>
      <c r="K571" s="53">
        <v>65</v>
      </c>
      <c r="L571" s="45">
        <v>469940</v>
      </c>
      <c r="M571" s="45">
        <v>240938</v>
      </c>
      <c r="N571" s="45">
        <v>229002</v>
      </c>
      <c r="O571" s="57">
        <v>5.1070349406307187</v>
      </c>
      <c r="P571" s="57">
        <v>1.4895518576839597</v>
      </c>
      <c r="Q571" s="57">
        <v>2.3407243477890796</v>
      </c>
      <c r="R571" s="57">
        <v>3.8302762054730386</v>
      </c>
      <c r="S571" s="57">
        <v>1.0639656126313997</v>
      </c>
      <c r="T571" s="57" t="s">
        <v>297</v>
      </c>
      <c r="U571" s="57">
        <v>13.831552964208198</v>
      </c>
    </row>
    <row r="572" spans="1:21">
      <c r="A572" s="55" t="s">
        <v>1809</v>
      </c>
      <c r="B572" s="53" t="s">
        <v>214</v>
      </c>
      <c r="C572" s="53" t="s">
        <v>235</v>
      </c>
      <c r="D572" s="51" t="s">
        <v>160</v>
      </c>
      <c r="E572" s="53">
        <v>14</v>
      </c>
      <c r="F572" s="53">
        <v>5</v>
      </c>
      <c r="G572" s="53">
        <v>0</v>
      </c>
      <c r="H572" s="53">
        <v>5</v>
      </c>
      <c r="I572" s="53">
        <v>0</v>
      </c>
      <c r="J572" s="53">
        <v>0</v>
      </c>
      <c r="K572" s="53">
        <v>24</v>
      </c>
      <c r="L572" s="45">
        <v>469940</v>
      </c>
      <c r="M572" s="45">
        <v>240938</v>
      </c>
      <c r="N572" s="45">
        <v>229002</v>
      </c>
      <c r="O572" s="57">
        <v>2.9791037153679194</v>
      </c>
      <c r="P572" s="57">
        <v>1.0639656126313997</v>
      </c>
      <c r="Q572" s="57" t="s">
        <v>297</v>
      </c>
      <c r="R572" s="57">
        <v>1.0639656126313997</v>
      </c>
      <c r="S572" s="57" t="s">
        <v>297</v>
      </c>
      <c r="T572" s="57" t="s">
        <v>297</v>
      </c>
      <c r="U572" s="57">
        <v>5.1070349406307187</v>
      </c>
    </row>
    <row r="573" spans="1:21">
      <c r="A573" s="55" t="s">
        <v>1810</v>
      </c>
      <c r="B573" s="53" t="s">
        <v>214</v>
      </c>
      <c r="C573" s="53" t="s">
        <v>235</v>
      </c>
      <c r="D573" s="51" t="s">
        <v>163</v>
      </c>
      <c r="E573" s="53">
        <v>236</v>
      </c>
      <c r="F573" s="53">
        <v>198</v>
      </c>
      <c r="G573" s="53">
        <v>622</v>
      </c>
      <c r="H573" s="53">
        <v>655</v>
      </c>
      <c r="I573" s="53">
        <v>279</v>
      </c>
      <c r="J573" s="53">
        <v>87</v>
      </c>
      <c r="K573" s="53">
        <v>2077</v>
      </c>
      <c r="L573" s="45">
        <v>469940</v>
      </c>
      <c r="M573" s="45">
        <v>240938</v>
      </c>
      <c r="N573" s="45">
        <v>229002</v>
      </c>
      <c r="O573" s="57">
        <v>103.05586850769862</v>
      </c>
      <c r="P573" s="57">
        <v>86.462126968323417</v>
      </c>
      <c r="Q573" s="57">
        <v>271.61334835503618</v>
      </c>
      <c r="R573" s="57">
        <v>286.02370284975677</v>
      </c>
      <c r="S573" s="57">
        <v>121.83299709172844</v>
      </c>
      <c r="T573" s="57">
        <v>37.99093457699059</v>
      </c>
      <c r="U573" s="57">
        <v>906.97897834953415</v>
      </c>
    </row>
    <row r="574" spans="1:21">
      <c r="A574" s="55" t="s">
        <v>1811</v>
      </c>
      <c r="B574" s="53" t="s">
        <v>214</v>
      </c>
      <c r="C574" s="53" t="s">
        <v>235</v>
      </c>
      <c r="D574" s="51" t="s">
        <v>141</v>
      </c>
      <c r="E574" s="53">
        <v>20</v>
      </c>
      <c r="F574" s="53">
        <v>13</v>
      </c>
      <c r="G574" s="53">
        <v>16</v>
      </c>
      <c r="H574" s="53">
        <v>14</v>
      </c>
      <c r="I574" s="53">
        <v>7</v>
      </c>
      <c r="J574" s="53">
        <v>9</v>
      </c>
      <c r="K574" s="53">
        <v>79</v>
      </c>
      <c r="L574" s="45">
        <v>469940</v>
      </c>
      <c r="M574" s="45">
        <v>240938</v>
      </c>
      <c r="N574" s="45">
        <v>229002</v>
      </c>
      <c r="O574" s="57">
        <v>4.2558624505255986</v>
      </c>
      <c r="P574" s="57">
        <v>2.7663105928416396</v>
      </c>
      <c r="Q574" s="57">
        <v>3.4046899604204794</v>
      </c>
      <c r="R574" s="57">
        <v>2.9791037153679194</v>
      </c>
      <c r="S574" s="57">
        <v>1.4895518576839597</v>
      </c>
      <c r="T574" s="57">
        <v>1.9151381027365193</v>
      </c>
      <c r="U574" s="57">
        <v>16.810656679576116</v>
      </c>
    </row>
    <row r="575" spans="1:21">
      <c r="A575" s="55" t="s">
        <v>1812</v>
      </c>
      <c r="B575" s="53" t="s">
        <v>214</v>
      </c>
      <c r="C575" s="53" t="s">
        <v>238</v>
      </c>
      <c r="D575" s="51" t="s">
        <v>200</v>
      </c>
      <c r="E575" s="53">
        <v>0</v>
      </c>
      <c r="F575" s="53">
        <v>0</v>
      </c>
      <c r="G575" s="53">
        <v>5</v>
      </c>
      <c r="H575" s="53">
        <v>5</v>
      </c>
      <c r="I575" s="53">
        <v>9</v>
      </c>
      <c r="J575" s="53">
        <v>9</v>
      </c>
      <c r="K575" s="53">
        <v>28</v>
      </c>
      <c r="L575" s="45">
        <v>51330</v>
      </c>
      <c r="M575" s="45">
        <v>26289</v>
      </c>
      <c r="N575" s="45">
        <v>25041</v>
      </c>
      <c r="O575" s="57" t="s">
        <v>297</v>
      </c>
      <c r="P575" s="57" t="s">
        <v>297</v>
      </c>
      <c r="Q575" s="57">
        <v>9.7408922657315404</v>
      </c>
      <c r="R575" s="57">
        <v>9.7408922657315404</v>
      </c>
      <c r="S575" s="57">
        <v>17.533606078316772</v>
      </c>
      <c r="T575" s="57">
        <v>17.533606078316772</v>
      </c>
      <c r="U575" s="57">
        <v>54.548996688096629</v>
      </c>
    </row>
    <row r="576" spans="1:21">
      <c r="A576" s="55" t="s">
        <v>1813</v>
      </c>
      <c r="B576" s="53" t="s">
        <v>214</v>
      </c>
      <c r="C576" s="53" t="s">
        <v>238</v>
      </c>
      <c r="D576" s="51" t="s">
        <v>292</v>
      </c>
      <c r="E576" s="53">
        <v>0</v>
      </c>
      <c r="F576" s="53">
        <v>0</v>
      </c>
      <c r="G576" s="53">
        <v>5</v>
      </c>
      <c r="H576" s="53">
        <v>5</v>
      </c>
      <c r="I576" s="53">
        <v>0</v>
      </c>
      <c r="J576" s="53">
        <v>5</v>
      </c>
      <c r="K576" s="53">
        <v>15</v>
      </c>
      <c r="L576" s="45">
        <v>51330</v>
      </c>
      <c r="M576" s="45">
        <v>26289</v>
      </c>
      <c r="N576" s="45">
        <v>25041</v>
      </c>
      <c r="O576" s="57" t="s">
        <v>297</v>
      </c>
      <c r="P576" s="57" t="s">
        <v>297</v>
      </c>
      <c r="Q576" s="57">
        <v>9.7408922657315404</v>
      </c>
      <c r="R576" s="57">
        <v>9.7408922657315404</v>
      </c>
      <c r="S576" s="57" t="s">
        <v>297</v>
      </c>
      <c r="T576" s="57">
        <v>9.7408922657315404</v>
      </c>
      <c r="U576" s="57">
        <v>29.22267679719462</v>
      </c>
    </row>
    <row r="577" spans="1:21">
      <c r="A577" s="55" t="s">
        <v>1814</v>
      </c>
      <c r="B577" s="53" t="s">
        <v>214</v>
      </c>
      <c r="C577" s="53" t="s">
        <v>238</v>
      </c>
      <c r="D577" s="51" t="s">
        <v>201</v>
      </c>
      <c r="E577" s="53">
        <v>0</v>
      </c>
      <c r="F577" s="53">
        <v>5</v>
      </c>
      <c r="G577" s="53">
        <v>11</v>
      </c>
      <c r="H577" s="53">
        <v>5</v>
      </c>
      <c r="I577" s="53">
        <v>5</v>
      </c>
      <c r="J577" s="53">
        <v>5</v>
      </c>
      <c r="K577" s="53">
        <v>31</v>
      </c>
      <c r="L577" s="45">
        <v>51330</v>
      </c>
      <c r="M577" s="45">
        <v>26289</v>
      </c>
      <c r="N577" s="45">
        <v>25041</v>
      </c>
      <c r="O577" s="57" t="s">
        <v>297</v>
      </c>
      <c r="P577" s="57">
        <v>9.7408922657315404</v>
      </c>
      <c r="Q577" s="57">
        <v>21.429962984609389</v>
      </c>
      <c r="R577" s="57">
        <v>9.7408922657315404</v>
      </c>
      <c r="S577" s="57">
        <v>9.7408922657315404</v>
      </c>
      <c r="T577" s="57">
        <v>9.7408922657315404</v>
      </c>
      <c r="U577" s="57">
        <v>60.393532047535558</v>
      </c>
    </row>
    <row r="578" spans="1:21">
      <c r="A578" s="55" t="s">
        <v>1815</v>
      </c>
      <c r="B578" s="53" t="s">
        <v>214</v>
      </c>
      <c r="C578" s="53" t="s">
        <v>238</v>
      </c>
      <c r="D578" s="51" t="s">
        <v>150</v>
      </c>
      <c r="E578" s="53">
        <v>0</v>
      </c>
      <c r="F578" s="53">
        <v>0</v>
      </c>
      <c r="G578" s="53">
        <v>0</v>
      </c>
      <c r="H578" s="53">
        <v>0</v>
      </c>
      <c r="I578" s="53">
        <v>0</v>
      </c>
      <c r="J578" s="53">
        <v>0</v>
      </c>
      <c r="K578" s="53">
        <v>0</v>
      </c>
      <c r="L578" s="45">
        <v>51330</v>
      </c>
      <c r="M578" s="45">
        <v>26289</v>
      </c>
      <c r="N578" s="45">
        <v>25041</v>
      </c>
      <c r="O578" s="57" t="s">
        <v>297</v>
      </c>
      <c r="P578" s="57" t="s">
        <v>297</v>
      </c>
      <c r="Q578" s="57" t="s">
        <v>297</v>
      </c>
      <c r="R578" s="57" t="s">
        <v>297</v>
      </c>
      <c r="S578" s="57" t="s">
        <v>297</v>
      </c>
      <c r="T578" s="57" t="s">
        <v>297</v>
      </c>
      <c r="U578" s="57" t="s">
        <v>297</v>
      </c>
    </row>
    <row r="579" spans="1:21">
      <c r="A579" s="55" t="s">
        <v>1816</v>
      </c>
      <c r="B579" s="53" t="s">
        <v>214</v>
      </c>
      <c r="C579" s="53" t="s">
        <v>238</v>
      </c>
      <c r="D579" s="51" t="s">
        <v>94</v>
      </c>
      <c r="E579" s="53">
        <v>0</v>
      </c>
      <c r="F579" s="53">
        <v>0</v>
      </c>
      <c r="G579" s="53">
        <v>5</v>
      </c>
      <c r="H579" s="53">
        <v>5</v>
      </c>
      <c r="I579" s="53">
        <v>0</v>
      </c>
      <c r="J579" s="53">
        <v>0</v>
      </c>
      <c r="K579" s="53">
        <v>10</v>
      </c>
      <c r="L579" s="45">
        <v>51330</v>
      </c>
      <c r="M579" s="45">
        <v>26289</v>
      </c>
      <c r="N579" s="45">
        <v>25041</v>
      </c>
      <c r="O579" s="57" t="s">
        <v>297</v>
      </c>
      <c r="P579" s="57" t="s">
        <v>297</v>
      </c>
      <c r="Q579" s="57">
        <v>9.7408922657315404</v>
      </c>
      <c r="R579" s="57">
        <v>9.7408922657315404</v>
      </c>
      <c r="S579" s="57" t="s">
        <v>297</v>
      </c>
      <c r="T579" s="57" t="s">
        <v>297</v>
      </c>
      <c r="U579" s="57">
        <v>19.481784531463081</v>
      </c>
    </row>
    <row r="580" spans="1:21">
      <c r="A580" s="55" t="s">
        <v>1817</v>
      </c>
      <c r="B580" s="53" t="s">
        <v>214</v>
      </c>
      <c r="C580" s="53" t="s">
        <v>238</v>
      </c>
      <c r="D580" s="51" t="s">
        <v>153</v>
      </c>
      <c r="E580" s="53">
        <v>0</v>
      </c>
      <c r="F580" s="53">
        <v>0</v>
      </c>
      <c r="G580" s="53">
        <v>0</v>
      </c>
      <c r="H580" s="53">
        <v>0</v>
      </c>
      <c r="I580" s="53">
        <v>0</v>
      </c>
      <c r="J580" s="53">
        <v>0</v>
      </c>
      <c r="K580" s="53">
        <v>0</v>
      </c>
      <c r="L580" s="45">
        <v>51330</v>
      </c>
      <c r="M580" s="45">
        <v>26289</v>
      </c>
      <c r="N580" s="45">
        <v>25041</v>
      </c>
      <c r="O580" s="57" t="s">
        <v>297</v>
      </c>
      <c r="P580" s="57" t="s">
        <v>297</v>
      </c>
      <c r="Q580" s="57" t="s">
        <v>297</v>
      </c>
      <c r="R580" s="57" t="s">
        <v>297</v>
      </c>
      <c r="S580" s="57" t="s">
        <v>297</v>
      </c>
      <c r="T580" s="57" t="s">
        <v>297</v>
      </c>
      <c r="U580" s="57" t="s">
        <v>297</v>
      </c>
    </row>
    <row r="581" spans="1:21">
      <c r="A581" s="55" t="s">
        <v>1818</v>
      </c>
      <c r="B581" s="53" t="s">
        <v>214</v>
      </c>
      <c r="C581" s="53" t="s">
        <v>238</v>
      </c>
      <c r="D581" s="51" t="s">
        <v>154</v>
      </c>
      <c r="E581" s="53">
        <v>14</v>
      </c>
      <c r="F581" s="53">
        <v>0</v>
      </c>
      <c r="G581" s="53">
        <v>6</v>
      </c>
      <c r="H581" s="53">
        <v>0</v>
      </c>
      <c r="I581" s="53">
        <v>0</v>
      </c>
      <c r="J581" s="53">
        <v>0</v>
      </c>
      <c r="K581" s="53">
        <v>20</v>
      </c>
      <c r="L581" s="45">
        <v>51330</v>
      </c>
      <c r="M581" s="45">
        <v>26289</v>
      </c>
      <c r="N581" s="45">
        <v>25041</v>
      </c>
      <c r="O581" s="57">
        <v>27.274498344048315</v>
      </c>
      <c r="P581" s="57" t="s">
        <v>297</v>
      </c>
      <c r="Q581" s="57">
        <v>11.689070718877851</v>
      </c>
      <c r="R581" s="57" t="s">
        <v>297</v>
      </c>
      <c r="S581" s="57" t="s">
        <v>297</v>
      </c>
      <c r="T581" s="57" t="s">
        <v>297</v>
      </c>
      <c r="U581" s="57">
        <v>38.963569062926162</v>
      </c>
    </row>
    <row r="582" spans="1:21">
      <c r="A582" s="55" t="s">
        <v>1819</v>
      </c>
      <c r="B582" s="53" t="s">
        <v>214</v>
      </c>
      <c r="C582" s="53" t="s">
        <v>238</v>
      </c>
      <c r="D582" s="51" t="s">
        <v>98</v>
      </c>
      <c r="E582" s="53">
        <v>0</v>
      </c>
      <c r="F582" s="53">
        <v>0</v>
      </c>
      <c r="G582" s="53">
        <v>10</v>
      </c>
      <c r="H582" s="53">
        <v>10</v>
      </c>
      <c r="I582" s="53">
        <v>8</v>
      </c>
      <c r="J582" s="53">
        <v>5</v>
      </c>
      <c r="K582" s="53">
        <v>33</v>
      </c>
      <c r="L582" s="45">
        <v>51330</v>
      </c>
      <c r="M582" s="45">
        <v>26289</v>
      </c>
      <c r="N582" s="45">
        <v>25041</v>
      </c>
      <c r="O582" s="57" t="s">
        <v>297</v>
      </c>
      <c r="P582" s="57" t="s">
        <v>297</v>
      </c>
      <c r="Q582" s="57">
        <v>19.481784531463081</v>
      </c>
      <c r="R582" s="57">
        <v>19.481784531463081</v>
      </c>
      <c r="S582" s="57">
        <v>15.585427625170464</v>
      </c>
      <c r="T582" s="57">
        <v>9.7408922657315404</v>
      </c>
      <c r="U582" s="57">
        <v>64.289888953828168</v>
      </c>
    </row>
    <row r="583" spans="1:21">
      <c r="A583" s="55" t="s">
        <v>1820</v>
      </c>
      <c r="B583" s="53" t="s">
        <v>214</v>
      </c>
      <c r="C583" s="53" t="s">
        <v>238</v>
      </c>
      <c r="D583" s="51" t="s">
        <v>301</v>
      </c>
      <c r="E583" s="53">
        <v>0</v>
      </c>
      <c r="F583" s="53">
        <v>0</v>
      </c>
      <c r="G583" s="53">
        <v>0</v>
      </c>
      <c r="H583" s="53">
        <v>5</v>
      </c>
      <c r="I583" s="53">
        <v>0</v>
      </c>
      <c r="J583" s="53">
        <v>0</v>
      </c>
      <c r="K583" s="53">
        <v>5</v>
      </c>
      <c r="L583" s="45">
        <v>51330</v>
      </c>
      <c r="M583" s="45">
        <v>26289</v>
      </c>
      <c r="N583" s="45">
        <v>25041</v>
      </c>
      <c r="O583" s="57" t="s">
        <v>297</v>
      </c>
      <c r="P583" s="57" t="s">
        <v>297</v>
      </c>
      <c r="Q583" s="57" t="s">
        <v>297</v>
      </c>
      <c r="R583" s="57">
        <v>9.7408922657315404</v>
      </c>
      <c r="S583" s="57" t="s">
        <v>297</v>
      </c>
      <c r="T583" s="57" t="s">
        <v>297</v>
      </c>
      <c r="U583" s="57">
        <v>9.7408922657315404</v>
      </c>
    </row>
    <row r="584" spans="1:21">
      <c r="A584" s="55" t="s">
        <v>1821</v>
      </c>
      <c r="B584" s="53" t="s">
        <v>214</v>
      </c>
      <c r="C584" s="53" t="s">
        <v>238</v>
      </c>
      <c r="D584" s="51" t="s">
        <v>303</v>
      </c>
      <c r="E584" s="53">
        <v>5</v>
      </c>
      <c r="F584" s="53">
        <v>5</v>
      </c>
      <c r="G584" s="53">
        <v>9</v>
      </c>
      <c r="H584" s="53">
        <v>10</v>
      </c>
      <c r="I584" s="53">
        <v>5</v>
      </c>
      <c r="J584" s="53">
        <v>5</v>
      </c>
      <c r="K584" s="53">
        <v>39</v>
      </c>
      <c r="L584" s="45">
        <v>51330</v>
      </c>
      <c r="M584" s="45">
        <v>26289</v>
      </c>
      <c r="N584" s="45">
        <v>25041</v>
      </c>
      <c r="O584" s="57">
        <v>9.7408922657315404</v>
      </c>
      <c r="P584" s="57">
        <v>9.7408922657315404</v>
      </c>
      <c r="Q584" s="57">
        <v>17.533606078316772</v>
      </c>
      <c r="R584" s="57">
        <v>19.481784531463081</v>
      </c>
      <c r="S584" s="57">
        <v>9.7408922657315404</v>
      </c>
      <c r="T584" s="57">
        <v>9.7408922657315404</v>
      </c>
      <c r="U584" s="57">
        <v>75.978959672706026</v>
      </c>
    </row>
    <row r="585" spans="1:21">
      <c r="A585" s="55" t="s">
        <v>1822</v>
      </c>
      <c r="B585" s="53" t="s">
        <v>214</v>
      </c>
      <c r="C585" s="53" t="s">
        <v>238</v>
      </c>
      <c r="D585" s="51" t="s">
        <v>127</v>
      </c>
      <c r="E585" s="53">
        <v>6</v>
      </c>
      <c r="F585" s="53">
        <v>5</v>
      </c>
      <c r="G585" s="53">
        <v>0</v>
      </c>
      <c r="H585" s="53">
        <v>0</v>
      </c>
      <c r="I585" s="53">
        <v>0</v>
      </c>
      <c r="J585" s="53">
        <v>0</v>
      </c>
      <c r="K585" s="53">
        <v>11</v>
      </c>
      <c r="L585" s="45">
        <v>51330</v>
      </c>
      <c r="M585" s="45">
        <v>26289</v>
      </c>
      <c r="N585" s="45">
        <v>25041</v>
      </c>
      <c r="O585" s="57">
        <v>11.689070718877851</v>
      </c>
      <c r="P585" s="57">
        <v>9.7408922657315404</v>
      </c>
      <c r="Q585" s="57" t="s">
        <v>297</v>
      </c>
      <c r="R585" s="57" t="s">
        <v>297</v>
      </c>
      <c r="S585" s="57" t="s">
        <v>297</v>
      </c>
      <c r="T585" s="57" t="s">
        <v>297</v>
      </c>
      <c r="U585" s="57">
        <v>21.429962984609389</v>
      </c>
    </row>
    <row r="586" spans="1:21">
      <c r="A586" s="55" t="s">
        <v>1823</v>
      </c>
      <c r="B586" s="53" t="s">
        <v>214</v>
      </c>
      <c r="C586" s="53" t="s">
        <v>238</v>
      </c>
      <c r="D586" s="51" t="s">
        <v>160</v>
      </c>
      <c r="E586" s="53">
        <v>0</v>
      </c>
      <c r="F586" s="53">
        <v>0</v>
      </c>
      <c r="G586" s="53">
        <v>0</v>
      </c>
      <c r="H586" s="53">
        <v>0</v>
      </c>
      <c r="I586" s="53">
        <v>0</v>
      </c>
      <c r="J586" s="53">
        <v>0</v>
      </c>
      <c r="K586" s="53">
        <v>0</v>
      </c>
      <c r="L586" s="45">
        <v>51330</v>
      </c>
      <c r="M586" s="45">
        <v>26289</v>
      </c>
      <c r="N586" s="45">
        <v>25041</v>
      </c>
      <c r="O586" s="57" t="s">
        <v>297</v>
      </c>
      <c r="P586" s="57" t="s">
        <v>297</v>
      </c>
      <c r="Q586" s="57" t="s">
        <v>297</v>
      </c>
      <c r="R586" s="57" t="s">
        <v>297</v>
      </c>
      <c r="S586" s="57" t="s">
        <v>297</v>
      </c>
      <c r="T586" s="57" t="s">
        <v>297</v>
      </c>
      <c r="U586" s="57" t="s">
        <v>297</v>
      </c>
    </row>
    <row r="587" spans="1:21">
      <c r="A587" s="55" t="s">
        <v>1824</v>
      </c>
      <c r="B587" s="53" t="s">
        <v>214</v>
      </c>
      <c r="C587" s="53" t="s">
        <v>238</v>
      </c>
      <c r="D587" s="51" t="s">
        <v>163</v>
      </c>
      <c r="E587" s="53">
        <v>29</v>
      </c>
      <c r="F587" s="53">
        <v>25</v>
      </c>
      <c r="G587" s="53">
        <v>63</v>
      </c>
      <c r="H587" s="53">
        <v>82</v>
      </c>
      <c r="I587" s="53">
        <v>30</v>
      </c>
      <c r="J587" s="53">
        <v>12</v>
      </c>
      <c r="K587" s="53">
        <v>241</v>
      </c>
      <c r="L587" s="45">
        <v>51330</v>
      </c>
      <c r="M587" s="45">
        <v>26289</v>
      </c>
      <c r="N587" s="45">
        <v>25041</v>
      </c>
      <c r="O587" s="57">
        <v>115.81007148276825</v>
      </c>
      <c r="P587" s="57">
        <v>99.836268519627794</v>
      </c>
      <c r="Q587" s="57">
        <v>251.58739666946207</v>
      </c>
      <c r="R587" s="57">
        <v>327.46296074437919</v>
      </c>
      <c r="S587" s="57">
        <v>119.80352222355336</v>
      </c>
      <c r="T587" s="57">
        <v>47.92140888942135</v>
      </c>
      <c r="U587" s="57">
        <v>962.42162852921217</v>
      </c>
    </row>
    <row r="588" spans="1:21">
      <c r="A588" s="55" t="s">
        <v>1825</v>
      </c>
      <c r="B588" s="53" t="s">
        <v>214</v>
      </c>
      <c r="C588" s="53" t="s">
        <v>238</v>
      </c>
      <c r="D588" s="51" t="s">
        <v>141</v>
      </c>
      <c r="E588" s="53">
        <v>6</v>
      </c>
      <c r="F588" s="53">
        <v>0</v>
      </c>
      <c r="G588" s="53">
        <v>5</v>
      </c>
      <c r="H588" s="53">
        <v>5</v>
      </c>
      <c r="I588" s="53">
        <v>0</v>
      </c>
      <c r="J588" s="53">
        <v>0</v>
      </c>
      <c r="K588" s="53">
        <v>16</v>
      </c>
      <c r="L588" s="45">
        <v>51330</v>
      </c>
      <c r="M588" s="45">
        <v>26289</v>
      </c>
      <c r="N588" s="45">
        <v>25041</v>
      </c>
      <c r="O588" s="57">
        <v>11.689070718877851</v>
      </c>
      <c r="P588" s="57" t="s">
        <v>297</v>
      </c>
      <c r="Q588" s="57">
        <v>9.7408922657315404</v>
      </c>
      <c r="R588" s="57">
        <v>9.7408922657315404</v>
      </c>
      <c r="S588" s="57" t="s">
        <v>297</v>
      </c>
      <c r="T588" s="57" t="s">
        <v>297</v>
      </c>
      <c r="U588" s="57">
        <v>31.170855250340928</v>
      </c>
    </row>
    <row r="589" spans="1:21">
      <c r="A589" s="55" t="s">
        <v>1826</v>
      </c>
      <c r="B589" s="53" t="s">
        <v>214</v>
      </c>
      <c r="C589" s="53" t="s">
        <v>241</v>
      </c>
      <c r="D589" s="51" t="s">
        <v>200</v>
      </c>
      <c r="E589" s="53">
        <v>0</v>
      </c>
      <c r="F589" s="53">
        <v>0</v>
      </c>
      <c r="G589" s="53">
        <v>0</v>
      </c>
      <c r="H589" s="53">
        <v>0</v>
      </c>
      <c r="I589" s="53">
        <v>6</v>
      </c>
      <c r="J589" s="53">
        <v>0</v>
      </c>
      <c r="K589" s="53">
        <v>6</v>
      </c>
      <c r="L589" s="45">
        <v>27600</v>
      </c>
      <c r="M589" s="45">
        <v>13994</v>
      </c>
      <c r="N589" s="45">
        <v>13606</v>
      </c>
      <c r="O589" s="57" t="s">
        <v>297</v>
      </c>
      <c r="P589" s="57" t="s">
        <v>297</v>
      </c>
      <c r="Q589" s="57" t="s">
        <v>297</v>
      </c>
      <c r="R589" s="57" t="s">
        <v>297</v>
      </c>
      <c r="S589" s="57">
        <v>21.739130434782609</v>
      </c>
      <c r="T589" s="57" t="s">
        <v>297</v>
      </c>
      <c r="U589" s="57">
        <v>21.739130434782609</v>
      </c>
    </row>
    <row r="590" spans="1:21">
      <c r="A590" s="55" t="s">
        <v>1827</v>
      </c>
      <c r="B590" s="53" t="s">
        <v>214</v>
      </c>
      <c r="C590" s="53" t="s">
        <v>241</v>
      </c>
      <c r="D590" s="51" t="s">
        <v>292</v>
      </c>
      <c r="E590" s="53">
        <v>0</v>
      </c>
      <c r="F590" s="53">
        <v>0</v>
      </c>
      <c r="G590" s="53">
        <v>0</v>
      </c>
      <c r="H590" s="53">
        <v>5</v>
      </c>
      <c r="I590" s="53">
        <v>5</v>
      </c>
      <c r="J590" s="53">
        <v>0</v>
      </c>
      <c r="K590" s="53">
        <v>10</v>
      </c>
      <c r="L590" s="45">
        <v>27600</v>
      </c>
      <c r="M590" s="45">
        <v>13994</v>
      </c>
      <c r="N590" s="45">
        <v>13606</v>
      </c>
      <c r="O590" s="57" t="s">
        <v>297</v>
      </c>
      <c r="P590" s="57" t="s">
        <v>297</v>
      </c>
      <c r="Q590" s="57" t="s">
        <v>297</v>
      </c>
      <c r="R590" s="57">
        <v>18.115942028985508</v>
      </c>
      <c r="S590" s="57">
        <v>18.115942028985508</v>
      </c>
      <c r="T590" s="57" t="s">
        <v>297</v>
      </c>
      <c r="U590" s="57">
        <v>36.231884057971016</v>
      </c>
    </row>
    <row r="591" spans="1:21">
      <c r="A591" s="55" t="s">
        <v>1828</v>
      </c>
      <c r="B591" s="53" t="s">
        <v>214</v>
      </c>
      <c r="C591" s="53" t="s">
        <v>241</v>
      </c>
      <c r="D591" s="51" t="s">
        <v>201</v>
      </c>
      <c r="E591" s="53">
        <v>5</v>
      </c>
      <c r="F591" s="53">
        <v>5</v>
      </c>
      <c r="G591" s="53">
        <v>9</v>
      </c>
      <c r="H591" s="53">
        <v>5</v>
      </c>
      <c r="I591" s="53">
        <v>0</v>
      </c>
      <c r="J591" s="53">
        <v>0</v>
      </c>
      <c r="K591" s="53">
        <v>24</v>
      </c>
      <c r="L591" s="45">
        <v>27600</v>
      </c>
      <c r="M591" s="45">
        <v>13994</v>
      </c>
      <c r="N591" s="45">
        <v>13606</v>
      </c>
      <c r="O591" s="57">
        <v>18.115942028985508</v>
      </c>
      <c r="P591" s="57">
        <v>18.115942028985508</v>
      </c>
      <c r="Q591" s="57">
        <v>32.608695652173914</v>
      </c>
      <c r="R591" s="57">
        <v>18.115942028985508</v>
      </c>
      <c r="S591" s="57" t="s">
        <v>297</v>
      </c>
      <c r="T591" s="57" t="s">
        <v>297</v>
      </c>
      <c r="U591" s="57">
        <v>86.956521739130437</v>
      </c>
    </row>
    <row r="592" spans="1:21">
      <c r="A592" s="55" t="s">
        <v>1829</v>
      </c>
      <c r="B592" s="53" t="s">
        <v>214</v>
      </c>
      <c r="C592" s="53" t="s">
        <v>241</v>
      </c>
      <c r="D592" s="51" t="s">
        <v>94</v>
      </c>
      <c r="E592" s="53">
        <v>5</v>
      </c>
      <c r="F592" s="53">
        <v>0</v>
      </c>
      <c r="G592" s="53">
        <v>0</v>
      </c>
      <c r="H592" s="53">
        <v>0</v>
      </c>
      <c r="I592" s="53">
        <v>0</v>
      </c>
      <c r="J592" s="53">
        <v>0</v>
      </c>
      <c r="K592" s="53">
        <v>5</v>
      </c>
      <c r="L592" s="45">
        <v>27600</v>
      </c>
      <c r="M592" s="45">
        <v>13994</v>
      </c>
      <c r="N592" s="45">
        <v>13606</v>
      </c>
      <c r="O592" s="57">
        <v>18.115942028985508</v>
      </c>
      <c r="P592" s="57" t="s">
        <v>297</v>
      </c>
      <c r="Q592" s="57" t="s">
        <v>297</v>
      </c>
      <c r="R592" s="57" t="s">
        <v>297</v>
      </c>
      <c r="S592" s="57" t="s">
        <v>297</v>
      </c>
      <c r="T592" s="57" t="s">
        <v>297</v>
      </c>
      <c r="U592" s="57">
        <v>18.115942028985508</v>
      </c>
    </row>
    <row r="593" spans="1:21">
      <c r="A593" s="55" t="s">
        <v>1830</v>
      </c>
      <c r="B593" s="53" t="s">
        <v>214</v>
      </c>
      <c r="C593" s="53" t="s">
        <v>241</v>
      </c>
      <c r="D593" s="51" t="s">
        <v>153</v>
      </c>
      <c r="E593" s="53">
        <v>0</v>
      </c>
      <c r="F593" s="53">
        <v>0</v>
      </c>
      <c r="G593" s="53">
        <v>0</v>
      </c>
      <c r="H593" s="53">
        <v>0</v>
      </c>
      <c r="I593" s="53">
        <v>0</v>
      </c>
      <c r="J593" s="53">
        <v>0</v>
      </c>
      <c r="K593" s="53">
        <v>0</v>
      </c>
      <c r="L593" s="45">
        <v>27600</v>
      </c>
      <c r="M593" s="45">
        <v>13994</v>
      </c>
      <c r="N593" s="45">
        <v>13606</v>
      </c>
      <c r="O593" s="57" t="s">
        <v>297</v>
      </c>
      <c r="P593" s="57" t="s">
        <v>297</v>
      </c>
      <c r="Q593" s="57" t="s">
        <v>297</v>
      </c>
      <c r="R593" s="57" t="s">
        <v>297</v>
      </c>
      <c r="S593" s="57" t="s">
        <v>297</v>
      </c>
      <c r="T593" s="57" t="s">
        <v>297</v>
      </c>
      <c r="U593" s="57" t="s">
        <v>297</v>
      </c>
    </row>
    <row r="594" spans="1:21">
      <c r="A594" s="55" t="s">
        <v>1831</v>
      </c>
      <c r="B594" s="53" t="s">
        <v>214</v>
      </c>
      <c r="C594" s="53" t="s">
        <v>241</v>
      </c>
      <c r="D594" s="51" t="s">
        <v>154</v>
      </c>
      <c r="E594" s="53">
        <v>5</v>
      </c>
      <c r="F594" s="53">
        <v>0</v>
      </c>
      <c r="G594" s="53">
        <v>0</v>
      </c>
      <c r="H594" s="53">
        <v>0</v>
      </c>
      <c r="I594" s="53">
        <v>0</v>
      </c>
      <c r="J594" s="53">
        <v>5</v>
      </c>
      <c r="K594" s="53">
        <v>10</v>
      </c>
      <c r="L594" s="45">
        <v>27600</v>
      </c>
      <c r="M594" s="45">
        <v>13994</v>
      </c>
      <c r="N594" s="45">
        <v>13606</v>
      </c>
      <c r="O594" s="57">
        <v>18.115942028985508</v>
      </c>
      <c r="P594" s="57" t="s">
        <v>297</v>
      </c>
      <c r="Q594" s="57" t="s">
        <v>297</v>
      </c>
      <c r="R594" s="57" t="s">
        <v>297</v>
      </c>
      <c r="S594" s="57" t="s">
        <v>297</v>
      </c>
      <c r="T594" s="57">
        <v>18.115942028985508</v>
      </c>
      <c r="U594" s="57">
        <v>36.231884057971016</v>
      </c>
    </row>
    <row r="595" spans="1:21">
      <c r="A595" s="55" t="s">
        <v>1832</v>
      </c>
      <c r="B595" s="53" t="s">
        <v>214</v>
      </c>
      <c r="C595" s="53" t="s">
        <v>241</v>
      </c>
      <c r="D595" s="51" t="s">
        <v>98</v>
      </c>
      <c r="E595" s="53">
        <v>0</v>
      </c>
      <c r="F595" s="53">
        <v>0</v>
      </c>
      <c r="G595" s="53">
        <v>7</v>
      </c>
      <c r="H595" s="53">
        <v>5</v>
      </c>
      <c r="I595" s="53">
        <v>0</v>
      </c>
      <c r="J595" s="53">
        <v>5</v>
      </c>
      <c r="K595" s="53">
        <v>17</v>
      </c>
      <c r="L595" s="45">
        <v>27600</v>
      </c>
      <c r="M595" s="45">
        <v>13994</v>
      </c>
      <c r="N595" s="45">
        <v>13606</v>
      </c>
      <c r="O595" s="57" t="s">
        <v>297</v>
      </c>
      <c r="P595" s="57" t="s">
        <v>297</v>
      </c>
      <c r="Q595" s="57">
        <v>25.362318840579711</v>
      </c>
      <c r="R595" s="57">
        <v>18.115942028985508</v>
      </c>
      <c r="S595" s="57" t="s">
        <v>297</v>
      </c>
      <c r="T595" s="57">
        <v>18.115942028985508</v>
      </c>
      <c r="U595" s="57">
        <v>61.594202898550719</v>
      </c>
    </row>
    <row r="596" spans="1:21">
      <c r="A596" s="55" t="s">
        <v>1833</v>
      </c>
      <c r="B596" s="53" t="s">
        <v>214</v>
      </c>
      <c r="C596" s="53" t="s">
        <v>241</v>
      </c>
      <c r="D596" s="51" t="s">
        <v>301</v>
      </c>
      <c r="E596" s="53">
        <v>0</v>
      </c>
      <c r="F596" s="53">
        <v>0</v>
      </c>
      <c r="G596" s="53">
        <v>0</v>
      </c>
      <c r="H596" s="53">
        <v>0</v>
      </c>
      <c r="I596" s="53">
        <v>0</v>
      </c>
      <c r="J596" s="53">
        <v>0</v>
      </c>
      <c r="K596" s="53">
        <v>0</v>
      </c>
      <c r="L596" s="45">
        <v>27600</v>
      </c>
      <c r="M596" s="45">
        <v>13994</v>
      </c>
      <c r="N596" s="45">
        <v>13606</v>
      </c>
      <c r="O596" s="57" t="s">
        <v>297</v>
      </c>
      <c r="P596" s="57" t="s">
        <v>297</v>
      </c>
      <c r="Q596" s="57" t="s">
        <v>297</v>
      </c>
      <c r="R596" s="57" t="s">
        <v>297</v>
      </c>
      <c r="S596" s="57" t="s">
        <v>297</v>
      </c>
      <c r="T596" s="57" t="s">
        <v>297</v>
      </c>
      <c r="U596" s="57" t="s">
        <v>297</v>
      </c>
    </row>
    <row r="597" spans="1:21">
      <c r="A597" s="55" t="s">
        <v>1834</v>
      </c>
      <c r="B597" s="53" t="s">
        <v>214</v>
      </c>
      <c r="C597" s="53" t="s">
        <v>241</v>
      </c>
      <c r="D597" s="51" t="s">
        <v>303</v>
      </c>
      <c r="E597" s="53">
        <v>5</v>
      </c>
      <c r="F597" s="53">
        <v>0</v>
      </c>
      <c r="G597" s="53">
        <v>10</v>
      </c>
      <c r="H597" s="53">
        <v>0</v>
      </c>
      <c r="I597" s="53">
        <v>5</v>
      </c>
      <c r="J597" s="53">
        <v>5</v>
      </c>
      <c r="K597" s="53">
        <v>25</v>
      </c>
      <c r="L597" s="45">
        <v>27600</v>
      </c>
      <c r="M597" s="45">
        <v>13994</v>
      </c>
      <c r="N597" s="45">
        <v>13606</v>
      </c>
      <c r="O597" s="57">
        <v>18.115942028985508</v>
      </c>
      <c r="P597" s="57" t="s">
        <v>297</v>
      </c>
      <c r="Q597" s="57">
        <v>36.231884057971016</v>
      </c>
      <c r="R597" s="57" t="s">
        <v>297</v>
      </c>
      <c r="S597" s="57">
        <v>18.115942028985508</v>
      </c>
      <c r="T597" s="57">
        <v>18.115942028985508</v>
      </c>
      <c r="U597" s="57">
        <v>90.579710144927532</v>
      </c>
    </row>
    <row r="598" spans="1:21">
      <c r="A598" s="55" t="s">
        <v>1835</v>
      </c>
      <c r="B598" s="53" t="s">
        <v>214</v>
      </c>
      <c r="C598" s="53" t="s">
        <v>241</v>
      </c>
      <c r="D598" s="51" t="s">
        <v>127</v>
      </c>
      <c r="E598" s="53">
        <v>8</v>
      </c>
      <c r="F598" s="53">
        <v>0</v>
      </c>
      <c r="G598" s="53">
        <v>0</v>
      </c>
      <c r="H598" s="53">
        <v>5</v>
      </c>
      <c r="I598" s="53">
        <v>0</v>
      </c>
      <c r="J598" s="53">
        <v>0</v>
      </c>
      <c r="K598" s="53">
        <v>13</v>
      </c>
      <c r="L598" s="45">
        <v>27600</v>
      </c>
      <c r="M598" s="45">
        <v>13994</v>
      </c>
      <c r="N598" s="45">
        <v>13606</v>
      </c>
      <c r="O598" s="57">
        <v>28.985507246376812</v>
      </c>
      <c r="P598" s="57" t="s">
        <v>297</v>
      </c>
      <c r="Q598" s="57" t="s">
        <v>297</v>
      </c>
      <c r="R598" s="57">
        <v>18.115942028985508</v>
      </c>
      <c r="S598" s="57" t="s">
        <v>297</v>
      </c>
      <c r="T598" s="57" t="s">
        <v>297</v>
      </c>
      <c r="U598" s="57">
        <v>47.10144927536232</v>
      </c>
    </row>
    <row r="599" spans="1:21">
      <c r="A599" s="55" t="s">
        <v>1836</v>
      </c>
      <c r="B599" s="53" t="s">
        <v>214</v>
      </c>
      <c r="C599" s="53" t="s">
        <v>241</v>
      </c>
      <c r="D599" s="51" t="s">
        <v>160</v>
      </c>
      <c r="E599" s="53">
        <v>0</v>
      </c>
      <c r="F599" s="53">
        <v>0</v>
      </c>
      <c r="G599" s="53">
        <v>0</v>
      </c>
      <c r="H599" s="53">
        <v>0</v>
      </c>
      <c r="I599" s="53">
        <v>0</v>
      </c>
      <c r="J599" s="53">
        <v>0</v>
      </c>
      <c r="K599" s="53">
        <v>0</v>
      </c>
      <c r="L599" s="45">
        <v>27600</v>
      </c>
      <c r="M599" s="45">
        <v>13994</v>
      </c>
      <c r="N599" s="45">
        <v>13606</v>
      </c>
      <c r="O599" s="57" t="s">
        <v>297</v>
      </c>
      <c r="P599" s="57" t="s">
        <v>297</v>
      </c>
      <c r="Q599" s="57" t="s">
        <v>297</v>
      </c>
      <c r="R599" s="57" t="s">
        <v>297</v>
      </c>
      <c r="S599" s="57" t="s">
        <v>297</v>
      </c>
      <c r="T599" s="57" t="s">
        <v>297</v>
      </c>
      <c r="U599" s="57" t="s">
        <v>297</v>
      </c>
    </row>
    <row r="600" spans="1:21">
      <c r="A600" s="55" t="s">
        <v>1837</v>
      </c>
      <c r="B600" s="53" t="s">
        <v>214</v>
      </c>
      <c r="C600" s="53" t="s">
        <v>241</v>
      </c>
      <c r="D600" s="51" t="s">
        <v>163</v>
      </c>
      <c r="E600" s="53">
        <v>23</v>
      </c>
      <c r="F600" s="53">
        <v>19</v>
      </c>
      <c r="G600" s="53">
        <v>43</v>
      </c>
      <c r="H600" s="53">
        <v>41</v>
      </c>
      <c r="I600" s="53">
        <v>10</v>
      </c>
      <c r="J600" s="53">
        <v>0</v>
      </c>
      <c r="K600" s="53">
        <v>136</v>
      </c>
      <c r="L600" s="45">
        <v>27600</v>
      </c>
      <c r="M600" s="45">
        <v>13994</v>
      </c>
      <c r="N600" s="45">
        <v>13606</v>
      </c>
      <c r="O600" s="57">
        <v>169.04306923416141</v>
      </c>
      <c r="P600" s="57">
        <v>139.64427458474202</v>
      </c>
      <c r="Q600" s="57">
        <v>316.03704248125825</v>
      </c>
      <c r="R600" s="57">
        <v>301.3376451565486</v>
      </c>
      <c r="S600" s="57">
        <v>73.496986623548437</v>
      </c>
      <c r="T600" s="57" t="s">
        <v>297</v>
      </c>
      <c r="U600" s="57">
        <v>999.55901808025874</v>
      </c>
    </row>
    <row r="601" spans="1:21">
      <c r="A601" s="55" t="s">
        <v>1838</v>
      </c>
      <c r="B601" s="53" t="s">
        <v>214</v>
      </c>
      <c r="C601" s="53" t="s">
        <v>241</v>
      </c>
      <c r="D601" s="51" t="s">
        <v>141</v>
      </c>
      <c r="E601" s="53">
        <v>0</v>
      </c>
      <c r="F601" s="53">
        <v>0</v>
      </c>
      <c r="G601" s="53">
        <v>0</v>
      </c>
      <c r="H601" s="53">
        <v>0</v>
      </c>
      <c r="I601" s="53">
        <v>0</v>
      </c>
      <c r="J601" s="53">
        <v>0</v>
      </c>
      <c r="K601" s="53">
        <v>0</v>
      </c>
      <c r="L601" s="45">
        <v>27600</v>
      </c>
      <c r="M601" s="45">
        <v>13994</v>
      </c>
      <c r="N601" s="45">
        <v>13606</v>
      </c>
      <c r="O601" s="57" t="s">
        <v>297</v>
      </c>
      <c r="P601" s="57" t="s">
        <v>297</v>
      </c>
      <c r="Q601" s="57" t="s">
        <v>297</v>
      </c>
      <c r="R601" s="57" t="s">
        <v>297</v>
      </c>
      <c r="S601" s="57" t="s">
        <v>297</v>
      </c>
      <c r="T601" s="57" t="s">
        <v>297</v>
      </c>
      <c r="U601" s="57" t="s">
        <v>297</v>
      </c>
    </row>
    <row r="602" spans="1:21">
      <c r="A602" s="55" t="s">
        <v>563</v>
      </c>
      <c r="B602" s="53" t="s">
        <v>214</v>
      </c>
      <c r="C602" s="53" t="s">
        <v>227</v>
      </c>
      <c r="D602" s="51" t="s">
        <v>200</v>
      </c>
      <c r="E602" s="53">
        <v>21</v>
      </c>
      <c r="F602" s="53">
        <v>18</v>
      </c>
      <c r="G602" s="53">
        <v>38</v>
      </c>
      <c r="H602" s="53">
        <v>23</v>
      </c>
      <c r="I602" s="53">
        <v>43</v>
      </c>
      <c r="J602" s="53">
        <v>37</v>
      </c>
      <c r="K602" s="53">
        <v>180</v>
      </c>
      <c r="L602" s="45">
        <v>151100</v>
      </c>
      <c r="M602" s="45">
        <v>77919</v>
      </c>
      <c r="N602" s="45">
        <v>73181</v>
      </c>
      <c r="O602" s="57">
        <v>13.898080741230972</v>
      </c>
      <c r="P602" s="57">
        <v>11.912640635340834</v>
      </c>
      <c r="Q602" s="57">
        <v>25.148908007941763</v>
      </c>
      <c r="R602" s="57">
        <v>15.221707478491064</v>
      </c>
      <c r="S602" s="57">
        <v>28.457974851091993</v>
      </c>
      <c r="T602" s="57">
        <v>24.487094639311714</v>
      </c>
      <c r="U602" s="57">
        <v>119.12640635340834</v>
      </c>
    </row>
    <row r="603" spans="1:21">
      <c r="A603" s="55" t="s">
        <v>564</v>
      </c>
      <c r="B603" s="53" t="s">
        <v>214</v>
      </c>
      <c r="C603" s="53" t="s">
        <v>227</v>
      </c>
      <c r="D603" s="51" t="s">
        <v>292</v>
      </c>
      <c r="E603" s="53">
        <v>0</v>
      </c>
      <c r="F603" s="53">
        <v>5</v>
      </c>
      <c r="G603" s="53">
        <v>8</v>
      </c>
      <c r="H603" s="53">
        <v>9</v>
      </c>
      <c r="I603" s="53">
        <v>8</v>
      </c>
      <c r="J603" s="53">
        <v>5</v>
      </c>
      <c r="K603" s="53">
        <v>35</v>
      </c>
      <c r="L603" s="45">
        <v>151100</v>
      </c>
      <c r="M603" s="45">
        <v>77919</v>
      </c>
      <c r="N603" s="45">
        <v>73181</v>
      </c>
      <c r="O603" s="57" t="s">
        <v>297</v>
      </c>
      <c r="P603" s="57">
        <v>3.3090668431502319</v>
      </c>
      <c r="Q603" s="57">
        <v>5.2945069490403709</v>
      </c>
      <c r="R603" s="57">
        <v>5.9563203176704169</v>
      </c>
      <c r="S603" s="57">
        <v>5.2945069490403709</v>
      </c>
      <c r="T603" s="57">
        <v>3.3090668431502319</v>
      </c>
      <c r="U603" s="57">
        <v>23.163467902051622</v>
      </c>
    </row>
    <row r="604" spans="1:21">
      <c r="A604" s="55" t="s">
        <v>565</v>
      </c>
      <c r="B604" s="53" t="s">
        <v>214</v>
      </c>
      <c r="C604" s="53" t="s">
        <v>227</v>
      </c>
      <c r="D604" s="51" t="s">
        <v>201</v>
      </c>
      <c r="E604" s="53">
        <v>12</v>
      </c>
      <c r="F604" s="53">
        <v>14</v>
      </c>
      <c r="G604" s="53">
        <v>26</v>
      </c>
      <c r="H604" s="53">
        <v>25</v>
      </c>
      <c r="I604" s="53">
        <v>13</v>
      </c>
      <c r="J604" s="53">
        <v>6</v>
      </c>
      <c r="K604" s="53">
        <v>96</v>
      </c>
      <c r="L604" s="45">
        <v>151100</v>
      </c>
      <c r="M604" s="45">
        <v>77919</v>
      </c>
      <c r="N604" s="45">
        <v>73181</v>
      </c>
      <c r="O604" s="57">
        <v>7.9417604235605559</v>
      </c>
      <c r="P604" s="57">
        <v>9.2653871608206497</v>
      </c>
      <c r="Q604" s="57">
        <v>17.207147584381204</v>
      </c>
      <c r="R604" s="57">
        <v>16.545334215751158</v>
      </c>
      <c r="S604" s="57">
        <v>8.6035737921906019</v>
      </c>
      <c r="T604" s="57">
        <v>3.9708802117802779</v>
      </c>
      <c r="U604" s="57">
        <v>63.534083388484447</v>
      </c>
    </row>
    <row r="605" spans="1:21">
      <c r="A605" s="55" t="s">
        <v>566</v>
      </c>
      <c r="B605" s="53" t="s">
        <v>214</v>
      </c>
      <c r="C605" s="53" t="s">
        <v>227</v>
      </c>
      <c r="D605" s="51" t="s">
        <v>150</v>
      </c>
      <c r="E605" s="53">
        <v>0</v>
      </c>
      <c r="F605" s="53">
        <v>0</v>
      </c>
      <c r="G605" s="53">
        <v>0</v>
      </c>
      <c r="H605" s="53">
        <v>5</v>
      </c>
      <c r="I605" s="53">
        <v>0</v>
      </c>
      <c r="J605" s="53">
        <v>0</v>
      </c>
      <c r="K605" s="53">
        <v>5</v>
      </c>
      <c r="L605" s="45">
        <v>151100</v>
      </c>
      <c r="M605" s="45">
        <v>77919</v>
      </c>
      <c r="N605" s="45">
        <v>73181</v>
      </c>
      <c r="O605" s="57" t="s">
        <v>297</v>
      </c>
      <c r="P605" s="57" t="s">
        <v>297</v>
      </c>
      <c r="Q605" s="57" t="s">
        <v>297</v>
      </c>
      <c r="R605" s="57">
        <v>3.3090668431502319</v>
      </c>
      <c r="S605" s="57" t="s">
        <v>297</v>
      </c>
      <c r="T605" s="57" t="s">
        <v>297</v>
      </c>
      <c r="U605" s="57">
        <v>3.3090668431502319</v>
      </c>
    </row>
    <row r="606" spans="1:21">
      <c r="A606" s="55" t="s">
        <v>567</v>
      </c>
      <c r="B606" s="53" t="s">
        <v>214</v>
      </c>
      <c r="C606" s="53" t="s">
        <v>227</v>
      </c>
      <c r="D606" s="51" t="s">
        <v>94</v>
      </c>
      <c r="E606" s="53">
        <v>6</v>
      </c>
      <c r="F606" s="53">
        <v>6</v>
      </c>
      <c r="G606" s="53">
        <v>18</v>
      </c>
      <c r="H606" s="53">
        <v>31</v>
      </c>
      <c r="I606" s="53">
        <v>9</v>
      </c>
      <c r="J606" s="53">
        <v>5</v>
      </c>
      <c r="K606" s="53">
        <v>75</v>
      </c>
      <c r="L606" s="45">
        <v>151100</v>
      </c>
      <c r="M606" s="45">
        <v>77919</v>
      </c>
      <c r="N606" s="45">
        <v>73181</v>
      </c>
      <c r="O606" s="57">
        <v>3.9708802117802779</v>
      </c>
      <c r="P606" s="57">
        <v>3.9708802117802779</v>
      </c>
      <c r="Q606" s="57">
        <v>11.912640635340834</v>
      </c>
      <c r="R606" s="57">
        <v>20.516214427531434</v>
      </c>
      <c r="S606" s="57">
        <v>5.9563203176704169</v>
      </c>
      <c r="T606" s="57">
        <v>3.3090668431502319</v>
      </c>
      <c r="U606" s="57">
        <v>49.63600264725347</v>
      </c>
    </row>
    <row r="607" spans="1:21">
      <c r="A607" s="55" t="s">
        <v>568</v>
      </c>
      <c r="B607" s="53" t="s">
        <v>214</v>
      </c>
      <c r="C607" s="53" t="s">
        <v>227</v>
      </c>
      <c r="D607" s="51" t="s">
        <v>153</v>
      </c>
      <c r="E607" s="53">
        <v>8</v>
      </c>
      <c r="F607" s="53">
        <v>0</v>
      </c>
      <c r="G607" s="53">
        <v>5</v>
      </c>
      <c r="H607" s="53">
        <v>0</v>
      </c>
      <c r="I607" s="53">
        <v>0</v>
      </c>
      <c r="J607" s="53">
        <v>0</v>
      </c>
      <c r="K607" s="53">
        <v>13</v>
      </c>
      <c r="L607" s="45">
        <v>151100</v>
      </c>
      <c r="M607" s="45">
        <v>77919</v>
      </c>
      <c r="N607" s="45">
        <v>73181</v>
      </c>
      <c r="O607" s="57">
        <v>5.2945069490403709</v>
      </c>
      <c r="P607" s="57" t="s">
        <v>297</v>
      </c>
      <c r="Q607" s="57">
        <v>3.3090668431502319</v>
      </c>
      <c r="R607" s="57" t="s">
        <v>297</v>
      </c>
      <c r="S607" s="57" t="s">
        <v>297</v>
      </c>
      <c r="T607" s="57" t="s">
        <v>297</v>
      </c>
      <c r="U607" s="57">
        <v>8.6035737921906019</v>
      </c>
    </row>
    <row r="608" spans="1:21">
      <c r="A608" s="55" t="s">
        <v>569</v>
      </c>
      <c r="B608" s="53" t="s">
        <v>214</v>
      </c>
      <c r="C608" s="53" t="s">
        <v>227</v>
      </c>
      <c r="D608" s="51" t="s">
        <v>154</v>
      </c>
      <c r="E608" s="53">
        <v>48</v>
      </c>
      <c r="F608" s="53">
        <v>26</v>
      </c>
      <c r="G608" s="53">
        <v>23</v>
      </c>
      <c r="H608" s="53">
        <v>12</v>
      </c>
      <c r="I608" s="53">
        <v>11</v>
      </c>
      <c r="J608" s="53">
        <v>6</v>
      </c>
      <c r="K608" s="53">
        <v>126</v>
      </c>
      <c r="L608" s="45">
        <v>151100</v>
      </c>
      <c r="M608" s="45">
        <v>77919</v>
      </c>
      <c r="N608" s="45">
        <v>73181</v>
      </c>
      <c r="O608" s="57">
        <v>31.767041694242224</v>
      </c>
      <c r="P608" s="57">
        <v>17.207147584381204</v>
      </c>
      <c r="Q608" s="57">
        <v>15.221707478491064</v>
      </c>
      <c r="R608" s="57">
        <v>7.9417604235605559</v>
      </c>
      <c r="S608" s="57">
        <v>7.279947054930509</v>
      </c>
      <c r="T608" s="57">
        <v>3.9708802117802779</v>
      </c>
      <c r="U608" s="57">
        <v>83.388484447385835</v>
      </c>
    </row>
    <row r="609" spans="1:21">
      <c r="A609" s="55" t="s">
        <v>570</v>
      </c>
      <c r="B609" s="53" t="s">
        <v>214</v>
      </c>
      <c r="C609" s="53" t="s">
        <v>227</v>
      </c>
      <c r="D609" s="51" t="s">
        <v>98</v>
      </c>
      <c r="E609" s="53">
        <v>21</v>
      </c>
      <c r="F609" s="53">
        <v>12</v>
      </c>
      <c r="G609" s="53">
        <v>46</v>
      </c>
      <c r="H609" s="53">
        <v>41</v>
      </c>
      <c r="I609" s="53">
        <v>29</v>
      </c>
      <c r="J609" s="53">
        <v>20</v>
      </c>
      <c r="K609" s="53">
        <v>169</v>
      </c>
      <c r="L609" s="45">
        <v>151100</v>
      </c>
      <c r="M609" s="45">
        <v>77919</v>
      </c>
      <c r="N609" s="45">
        <v>73181</v>
      </c>
      <c r="O609" s="57">
        <v>13.898080741230972</v>
      </c>
      <c r="P609" s="57">
        <v>7.9417604235605559</v>
      </c>
      <c r="Q609" s="57">
        <v>30.443414956982128</v>
      </c>
      <c r="R609" s="57">
        <v>27.134348113831898</v>
      </c>
      <c r="S609" s="57">
        <v>19.192587690271342</v>
      </c>
      <c r="T609" s="57">
        <v>13.236267372600928</v>
      </c>
      <c r="U609" s="57">
        <v>111.84645929847782</v>
      </c>
    </row>
    <row r="610" spans="1:21">
      <c r="A610" s="55" t="s">
        <v>571</v>
      </c>
      <c r="B610" s="53" t="s">
        <v>214</v>
      </c>
      <c r="C610" s="53" t="s">
        <v>227</v>
      </c>
      <c r="D610" s="51" t="s">
        <v>301</v>
      </c>
      <c r="E610" s="53">
        <v>5</v>
      </c>
      <c r="F610" s="53">
        <v>8</v>
      </c>
      <c r="G610" s="53">
        <v>18</v>
      </c>
      <c r="H610" s="53">
        <v>8</v>
      </c>
      <c r="I610" s="53">
        <v>0</v>
      </c>
      <c r="J610" s="53">
        <v>0</v>
      </c>
      <c r="K610" s="53">
        <v>39</v>
      </c>
      <c r="L610" s="45">
        <v>151100</v>
      </c>
      <c r="M610" s="45">
        <v>77919</v>
      </c>
      <c r="N610" s="45">
        <v>73181</v>
      </c>
      <c r="O610" s="57">
        <v>3.3090668431502319</v>
      </c>
      <c r="P610" s="57">
        <v>5.2945069490403709</v>
      </c>
      <c r="Q610" s="57">
        <v>11.912640635340834</v>
      </c>
      <c r="R610" s="57">
        <v>5.2945069490403709</v>
      </c>
      <c r="S610" s="57" t="s">
        <v>297</v>
      </c>
      <c r="T610" s="57" t="s">
        <v>297</v>
      </c>
      <c r="U610" s="57">
        <v>25.810721376571806</v>
      </c>
    </row>
    <row r="611" spans="1:21">
      <c r="A611" s="55" t="s">
        <v>572</v>
      </c>
      <c r="B611" s="53" t="s">
        <v>214</v>
      </c>
      <c r="C611" s="53" t="s">
        <v>227</v>
      </c>
      <c r="D611" s="51" t="s">
        <v>303</v>
      </c>
      <c r="E611" s="53">
        <v>10</v>
      </c>
      <c r="F611" s="53">
        <v>11</v>
      </c>
      <c r="G611" s="53">
        <v>29</v>
      </c>
      <c r="H611" s="53">
        <v>37</v>
      </c>
      <c r="I611" s="53">
        <v>18</v>
      </c>
      <c r="J611" s="53">
        <v>11</v>
      </c>
      <c r="K611" s="53">
        <v>116</v>
      </c>
      <c r="L611" s="45">
        <v>151100</v>
      </c>
      <c r="M611" s="45">
        <v>77919</v>
      </c>
      <c r="N611" s="45">
        <v>73181</v>
      </c>
      <c r="O611" s="57">
        <v>6.6181336863004638</v>
      </c>
      <c r="P611" s="57">
        <v>7.279947054930509</v>
      </c>
      <c r="Q611" s="57">
        <v>19.192587690271342</v>
      </c>
      <c r="R611" s="57">
        <v>24.487094639311714</v>
      </c>
      <c r="S611" s="57">
        <v>11.912640635340834</v>
      </c>
      <c r="T611" s="57">
        <v>7.279947054930509</v>
      </c>
      <c r="U611" s="57">
        <v>76.770350761085368</v>
      </c>
    </row>
    <row r="612" spans="1:21">
      <c r="A612" s="55" t="s">
        <v>573</v>
      </c>
      <c r="B612" s="53" t="s">
        <v>214</v>
      </c>
      <c r="C612" s="53" t="s">
        <v>227</v>
      </c>
      <c r="D612" s="51" t="s">
        <v>127</v>
      </c>
      <c r="E612" s="53">
        <v>11</v>
      </c>
      <c r="F612" s="53">
        <v>5</v>
      </c>
      <c r="G612" s="53">
        <v>9</v>
      </c>
      <c r="H612" s="53">
        <v>7</v>
      </c>
      <c r="I612" s="53">
        <v>0</v>
      </c>
      <c r="J612" s="53">
        <v>0</v>
      </c>
      <c r="K612" s="53">
        <v>32</v>
      </c>
      <c r="L612" s="45">
        <v>151100</v>
      </c>
      <c r="M612" s="45">
        <v>77919</v>
      </c>
      <c r="N612" s="45">
        <v>73181</v>
      </c>
      <c r="O612" s="57">
        <v>7.279947054930509</v>
      </c>
      <c r="P612" s="57">
        <v>3.3090668431502319</v>
      </c>
      <c r="Q612" s="57">
        <v>5.9563203176704169</v>
      </c>
      <c r="R612" s="57">
        <v>4.6326935804103249</v>
      </c>
      <c r="S612" s="57" t="s">
        <v>297</v>
      </c>
      <c r="T612" s="57" t="s">
        <v>297</v>
      </c>
      <c r="U612" s="57">
        <v>21.178027796161484</v>
      </c>
    </row>
    <row r="613" spans="1:21">
      <c r="A613" s="55" t="s">
        <v>574</v>
      </c>
      <c r="B613" s="53" t="s">
        <v>214</v>
      </c>
      <c r="C613" s="53" t="s">
        <v>227</v>
      </c>
      <c r="D613" s="51" t="s">
        <v>160</v>
      </c>
      <c r="E613" s="53">
        <v>0</v>
      </c>
      <c r="F613" s="53">
        <v>0</v>
      </c>
      <c r="G613" s="53">
        <v>0</v>
      </c>
      <c r="H613" s="53">
        <v>0</v>
      </c>
      <c r="I613" s="53">
        <v>0</v>
      </c>
      <c r="J613" s="53">
        <v>0</v>
      </c>
      <c r="K613" s="53">
        <v>0</v>
      </c>
      <c r="L613" s="45">
        <v>151100</v>
      </c>
      <c r="M613" s="45">
        <v>77919</v>
      </c>
      <c r="N613" s="45">
        <v>73181</v>
      </c>
      <c r="O613" s="57" t="s">
        <v>297</v>
      </c>
      <c r="P613" s="57" t="s">
        <v>297</v>
      </c>
      <c r="Q613" s="57" t="s">
        <v>297</v>
      </c>
      <c r="R613" s="57" t="s">
        <v>297</v>
      </c>
      <c r="S613" s="57" t="s">
        <v>297</v>
      </c>
      <c r="T613" s="57" t="s">
        <v>297</v>
      </c>
      <c r="U613" s="57" t="s">
        <v>297</v>
      </c>
    </row>
    <row r="614" spans="1:21">
      <c r="A614" s="55" t="s">
        <v>575</v>
      </c>
      <c r="B614" s="53" t="s">
        <v>214</v>
      </c>
      <c r="C614" s="53" t="s">
        <v>227</v>
      </c>
      <c r="D614" s="51" t="s">
        <v>163</v>
      </c>
      <c r="E614" s="53">
        <v>96</v>
      </c>
      <c r="F614" s="53">
        <v>104</v>
      </c>
      <c r="G614" s="53">
        <v>197</v>
      </c>
      <c r="H614" s="53">
        <v>188</v>
      </c>
      <c r="I614" s="53">
        <v>60</v>
      </c>
      <c r="J614" s="53">
        <v>20</v>
      </c>
      <c r="K614" s="53">
        <v>665</v>
      </c>
      <c r="L614" s="45">
        <v>151100</v>
      </c>
      <c r="M614" s="45">
        <v>77919</v>
      </c>
      <c r="N614" s="45">
        <v>73181</v>
      </c>
      <c r="O614" s="57">
        <v>131.18159085008404</v>
      </c>
      <c r="P614" s="57">
        <v>142.11339008759103</v>
      </c>
      <c r="Q614" s="57">
        <v>269.19555622360997</v>
      </c>
      <c r="R614" s="57">
        <v>256.89728208141457</v>
      </c>
      <c r="S614" s="57">
        <v>81.988494281302522</v>
      </c>
      <c r="T614" s="57">
        <v>27.329498093767508</v>
      </c>
      <c r="U614" s="57">
        <v>908.70581161776965</v>
      </c>
    </row>
    <row r="615" spans="1:21">
      <c r="A615" s="55" t="s">
        <v>576</v>
      </c>
      <c r="B615" s="53" t="s">
        <v>214</v>
      </c>
      <c r="C615" s="53" t="s">
        <v>227</v>
      </c>
      <c r="D615" s="51" t="s">
        <v>141</v>
      </c>
      <c r="E615" s="53">
        <v>5</v>
      </c>
      <c r="F615" s="53">
        <v>5</v>
      </c>
      <c r="G615" s="53">
        <v>8</v>
      </c>
      <c r="H615" s="53">
        <v>11</v>
      </c>
      <c r="I615" s="53">
        <v>5</v>
      </c>
      <c r="J615" s="53">
        <v>5</v>
      </c>
      <c r="K615" s="53">
        <v>39</v>
      </c>
      <c r="L615" s="45">
        <v>151100</v>
      </c>
      <c r="M615" s="45">
        <v>77919</v>
      </c>
      <c r="N615" s="45">
        <v>73181</v>
      </c>
      <c r="O615" s="57">
        <v>3.3090668431502319</v>
      </c>
      <c r="P615" s="57">
        <v>3.3090668431502319</v>
      </c>
      <c r="Q615" s="57">
        <v>5.2945069490403709</v>
      </c>
      <c r="R615" s="57">
        <v>7.279947054930509</v>
      </c>
      <c r="S615" s="57">
        <v>3.3090668431502319</v>
      </c>
      <c r="T615" s="57">
        <v>3.3090668431502319</v>
      </c>
      <c r="U615" s="57">
        <v>25.810721376571806</v>
      </c>
    </row>
    <row r="616" spans="1:21">
      <c r="A616" s="55" t="s">
        <v>1839</v>
      </c>
      <c r="B616" s="53" t="s">
        <v>214</v>
      </c>
      <c r="C616" s="53" t="s">
        <v>246</v>
      </c>
      <c r="D616" s="51" t="s">
        <v>200</v>
      </c>
      <c r="E616" s="53">
        <v>9</v>
      </c>
      <c r="F616" s="53">
        <v>6</v>
      </c>
      <c r="G616" s="53">
        <v>22</v>
      </c>
      <c r="H616" s="53">
        <v>20</v>
      </c>
      <c r="I616" s="53">
        <v>25</v>
      </c>
      <c r="J616" s="53">
        <v>39</v>
      </c>
      <c r="K616" s="53">
        <v>121</v>
      </c>
      <c r="L616" s="45">
        <v>146060</v>
      </c>
      <c r="M616" s="45">
        <v>76072</v>
      </c>
      <c r="N616" s="45">
        <v>69988</v>
      </c>
      <c r="O616" s="57">
        <v>6.1618512939887715</v>
      </c>
      <c r="P616" s="57">
        <v>4.1079008626591813</v>
      </c>
      <c r="Q616" s="57">
        <v>15.062303163083664</v>
      </c>
      <c r="R616" s="57">
        <v>13.693002875530603</v>
      </c>
      <c r="S616" s="57">
        <v>17.116253594413255</v>
      </c>
      <c r="T616" s="57">
        <v>26.701355607284675</v>
      </c>
      <c r="U616" s="57">
        <v>82.842667396960152</v>
      </c>
    </row>
    <row r="617" spans="1:21">
      <c r="A617" s="55" t="s">
        <v>1840</v>
      </c>
      <c r="B617" s="53" t="s">
        <v>214</v>
      </c>
      <c r="C617" s="53" t="s">
        <v>246</v>
      </c>
      <c r="D617" s="51" t="s">
        <v>292</v>
      </c>
      <c r="E617" s="53">
        <v>0</v>
      </c>
      <c r="F617" s="53">
        <v>0</v>
      </c>
      <c r="G617" s="53">
        <v>8</v>
      </c>
      <c r="H617" s="53">
        <v>12</v>
      </c>
      <c r="I617" s="53">
        <v>10</v>
      </c>
      <c r="J617" s="53">
        <v>7</v>
      </c>
      <c r="K617" s="53">
        <v>37</v>
      </c>
      <c r="L617" s="45">
        <v>146060</v>
      </c>
      <c r="M617" s="45">
        <v>76072</v>
      </c>
      <c r="N617" s="45">
        <v>69988</v>
      </c>
      <c r="O617" s="57" t="s">
        <v>297</v>
      </c>
      <c r="P617" s="57" t="s">
        <v>297</v>
      </c>
      <c r="Q617" s="57">
        <v>5.4772011502122417</v>
      </c>
      <c r="R617" s="57">
        <v>8.2158017253183626</v>
      </c>
      <c r="S617" s="57">
        <v>6.8465014377653013</v>
      </c>
      <c r="T617" s="57">
        <v>4.7925510064357111</v>
      </c>
      <c r="U617" s="57">
        <v>25.332055319731616</v>
      </c>
    </row>
    <row r="618" spans="1:21">
      <c r="A618" s="55" t="s">
        <v>1841</v>
      </c>
      <c r="B618" s="53" t="s">
        <v>214</v>
      </c>
      <c r="C618" s="53" t="s">
        <v>246</v>
      </c>
      <c r="D618" s="51" t="s">
        <v>201</v>
      </c>
      <c r="E618" s="53">
        <v>8</v>
      </c>
      <c r="F618" s="53">
        <v>8</v>
      </c>
      <c r="G618" s="53">
        <v>20</v>
      </c>
      <c r="H618" s="53">
        <v>16</v>
      </c>
      <c r="I618" s="53">
        <v>12</v>
      </c>
      <c r="J618" s="53">
        <v>5</v>
      </c>
      <c r="K618" s="53">
        <v>69</v>
      </c>
      <c r="L618" s="45">
        <v>146060</v>
      </c>
      <c r="M618" s="45">
        <v>76072</v>
      </c>
      <c r="N618" s="45">
        <v>69988</v>
      </c>
      <c r="O618" s="57">
        <v>5.4772011502122417</v>
      </c>
      <c r="P618" s="57">
        <v>5.4772011502122417</v>
      </c>
      <c r="Q618" s="57">
        <v>13.693002875530603</v>
      </c>
      <c r="R618" s="57">
        <v>10.954402300424483</v>
      </c>
      <c r="S618" s="57">
        <v>8.2158017253183626</v>
      </c>
      <c r="T618" s="57">
        <v>3.4232507188826506</v>
      </c>
      <c r="U618" s="57">
        <v>47.240859920580583</v>
      </c>
    </row>
    <row r="619" spans="1:21">
      <c r="A619" s="55" t="s">
        <v>1842</v>
      </c>
      <c r="B619" s="53" t="s">
        <v>214</v>
      </c>
      <c r="C619" s="53" t="s">
        <v>246</v>
      </c>
      <c r="D619" s="51" t="s">
        <v>150</v>
      </c>
      <c r="E619" s="53">
        <v>0</v>
      </c>
      <c r="F619" s="53">
        <v>0</v>
      </c>
      <c r="G619" s="53">
        <v>0</v>
      </c>
      <c r="H619" s="53">
        <v>0</v>
      </c>
      <c r="I619" s="53">
        <v>0</v>
      </c>
      <c r="J619" s="53">
        <v>0</v>
      </c>
      <c r="K619" s="53">
        <v>0</v>
      </c>
      <c r="L619" s="45">
        <v>146060</v>
      </c>
      <c r="M619" s="45">
        <v>76072</v>
      </c>
      <c r="N619" s="45">
        <v>69988</v>
      </c>
      <c r="O619" s="57" t="s">
        <v>297</v>
      </c>
      <c r="P619" s="57" t="s">
        <v>297</v>
      </c>
      <c r="Q619" s="57" t="s">
        <v>297</v>
      </c>
      <c r="R619" s="57" t="s">
        <v>297</v>
      </c>
      <c r="S619" s="57" t="s">
        <v>297</v>
      </c>
      <c r="T619" s="57" t="s">
        <v>297</v>
      </c>
      <c r="U619" s="57" t="s">
        <v>297</v>
      </c>
    </row>
    <row r="620" spans="1:21">
      <c r="A620" s="55" t="s">
        <v>1843</v>
      </c>
      <c r="B620" s="53" t="s">
        <v>214</v>
      </c>
      <c r="C620" s="53" t="s">
        <v>246</v>
      </c>
      <c r="D620" s="51" t="s">
        <v>94</v>
      </c>
      <c r="E620" s="53">
        <v>0</v>
      </c>
      <c r="F620" s="53">
        <v>5</v>
      </c>
      <c r="G620" s="53">
        <v>11</v>
      </c>
      <c r="H620" s="53">
        <v>9</v>
      </c>
      <c r="I620" s="53">
        <v>6</v>
      </c>
      <c r="J620" s="53">
        <v>0</v>
      </c>
      <c r="K620" s="53">
        <v>31</v>
      </c>
      <c r="L620" s="45">
        <v>146060</v>
      </c>
      <c r="M620" s="45">
        <v>76072</v>
      </c>
      <c r="N620" s="45">
        <v>69988</v>
      </c>
      <c r="O620" s="57" t="s">
        <v>297</v>
      </c>
      <c r="P620" s="57">
        <v>3.4232507188826506</v>
      </c>
      <c r="Q620" s="57">
        <v>7.531151581541832</v>
      </c>
      <c r="R620" s="57">
        <v>6.1618512939887715</v>
      </c>
      <c r="S620" s="57">
        <v>4.1079008626591813</v>
      </c>
      <c r="T620" s="57" t="s">
        <v>297</v>
      </c>
      <c r="U620" s="57">
        <v>21.224154457072434</v>
      </c>
    </row>
    <row r="621" spans="1:21">
      <c r="A621" s="55" t="s">
        <v>1844</v>
      </c>
      <c r="B621" s="53" t="s">
        <v>214</v>
      </c>
      <c r="C621" s="53" t="s">
        <v>246</v>
      </c>
      <c r="D621" s="51" t="s">
        <v>153</v>
      </c>
      <c r="E621" s="53">
        <v>8</v>
      </c>
      <c r="F621" s="53">
        <v>5</v>
      </c>
      <c r="G621" s="53">
        <v>0</v>
      </c>
      <c r="H621" s="53">
        <v>0</v>
      </c>
      <c r="I621" s="53">
        <v>0</v>
      </c>
      <c r="J621" s="53">
        <v>0</v>
      </c>
      <c r="K621" s="53">
        <v>13</v>
      </c>
      <c r="L621" s="45">
        <v>146060</v>
      </c>
      <c r="M621" s="45">
        <v>76072</v>
      </c>
      <c r="N621" s="45">
        <v>69988</v>
      </c>
      <c r="O621" s="57">
        <v>5.4772011502122417</v>
      </c>
      <c r="P621" s="57">
        <v>3.4232507188826506</v>
      </c>
      <c r="Q621" s="57" t="s">
        <v>297</v>
      </c>
      <c r="R621" s="57" t="s">
        <v>297</v>
      </c>
      <c r="S621" s="57" t="s">
        <v>297</v>
      </c>
      <c r="T621" s="57" t="s">
        <v>297</v>
      </c>
      <c r="U621" s="57">
        <v>8.9004518690948924</v>
      </c>
    </row>
    <row r="622" spans="1:21">
      <c r="A622" s="55" t="s">
        <v>1845</v>
      </c>
      <c r="B622" s="53" t="s">
        <v>214</v>
      </c>
      <c r="C622" s="53" t="s">
        <v>246</v>
      </c>
      <c r="D622" s="51" t="s">
        <v>154</v>
      </c>
      <c r="E622" s="53">
        <v>44</v>
      </c>
      <c r="F622" s="53">
        <v>13</v>
      </c>
      <c r="G622" s="53">
        <v>19</v>
      </c>
      <c r="H622" s="53">
        <v>8</v>
      </c>
      <c r="I622" s="53">
        <v>9</v>
      </c>
      <c r="J622" s="53">
        <v>8</v>
      </c>
      <c r="K622" s="53">
        <v>101</v>
      </c>
      <c r="L622" s="45">
        <v>146060</v>
      </c>
      <c r="M622" s="45">
        <v>76072</v>
      </c>
      <c r="N622" s="45">
        <v>69988</v>
      </c>
      <c r="O622" s="57">
        <v>30.124606326167328</v>
      </c>
      <c r="P622" s="57">
        <v>8.9004518690948924</v>
      </c>
      <c r="Q622" s="57">
        <v>13.008352731754073</v>
      </c>
      <c r="R622" s="57">
        <v>5.4772011502122417</v>
      </c>
      <c r="S622" s="57">
        <v>6.1618512939887715</v>
      </c>
      <c r="T622" s="57">
        <v>5.4772011502122417</v>
      </c>
      <c r="U622" s="57">
        <v>69.149664521429557</v>
      </c>
    </row>
    <row r="623" spans="1:21">
      <c r="A623" s="55" t="s">
        <v>1846</v>
      </c>
      <c r="B623" s="53" t="s">
        <v>214</v>
      </c>
      <c r="C623" s="53" t="s">
        <v>246</v>
      </c>
      <c r="D623" s="51" t="s">
        <v>98</v>
      </c>
      <c r="E623" s="53">
        <v>8</v>
      </c>
      <c r="F623" s="53">
        <v>9</v>
      </c>
      <c r="G623" s="53">
        <v>28</v>
      </c>
      <c r="H623" s="53">
        <v>33</v>
      </c>
      <c r="I623" s="53">
        <v>19</v>
      </c>
      <c r="J623" s="53">
        <v>12</v>
      </c>
      <c r="K623" s="53">
        <v>109</v>
      </c>
      <c r="L623" s="45">
        <v>146060</v>
      </c>
      <c r="M623" s="45">
        <v>76072</v>
      </c>
      <c r="N623" s="45">
        <v>69988</v>
      </c>
      <c r="O623" s="57">
        <v>5.4772011502122417</v>
      </c>
      <c r="P623" s="57">
        <v>6.1618512939887715</v>
      </c>
      <c r="Q623" s="57">
        <v>19.170204025742844</v>
      </c>
      <c r="R623" s="57">
        <v>22.593454744625497</v>
      </c>
      <c r="S623" s="57">
        <v>13.008352731754073</v>
      </c>
      <c r="T623" s="57">
        <v>8.2158017253183626</v>
      </c>
      <c r="U623" s="57">
        <v>74.626865671641795</v>
      </c>
    </row>
    <row r="624" spans="1:21">
      <c r="A624" s="55" t="s">
        <v>1847</v>
      </c>
      <c r="B624" s="53" t="s">
        <v>214</v>
      </c>
      <c r="C624" s="53" t="s">
        <v>246</v>
      </c>
      <c r="D624" s="51" t="s">
        <v>301</v>
      </c>
      <c r="E624" s="53">
        <v>5</v>
      </c>
      <c r="F624" s="53">
        <v>0</v>
      </c>
      <c r="G624" s="53">
        <v>8</v>
      </c>
      <c r="H624" s="53">
        <v>5</v>
      </c>
      <c r="I624" s="53">
        <v>5</v>
      </c>
      <c r="J624" s="53">
        <v>0</v>
      </c>
      <c r="K624" s="53">
        <v>23</v>
      </c>
      <c r="L624" s="45">
        <v>146060</v>
      </c>
      <c r="M624" s="45">
        <v>76072</v>
      </c>
      <c r="N624" s="45">
        <v>69988</v>
      </c>
      <c r="O624" s="57">
        <v>3.4232507188826506</v>
      </c>
      <c r="P624" s="57" t="s">
        <v>297</v>
      </c>
      <c r="Q624" s="57">
        <v>5.4772011502122417</v>
      </c>
      <c r="R624" s="57">
        <v>3.4232507188826506</v>
      </c>
      <c r="S624" s="57">
        <v>3.4232507188826506</v>
      </c>
      <c r="T624" s="57" t="s">
        <v>297</v>
      </c>
      <c r="U624" s="57">
        <v>15.746953306860194</v>
      </c>
    </row>
    <row r="625" spans="1:21">
      <c r="A625" s="55" t="s">
        <v>1848</v>
      </c>
      <c r="B625" s="53" t="s">
        <v>214</v>
      </c>
      <c r="C625" s="53" t="s">
        <v>246</v>
      </c>
      <c r="D625" s="51" t="s">
        <v>303</v>
      </c>
      <c r="E625" s="53">
        <v>10</v>
      </c>
      <c r="F625" s="53">
        <v>5</v>
      </c>
      <c r="G625" s="53">
        <v>25</v>
      </c>
      <c r="H625" s="53">
        <v>22</v>
      </c>
      <c r="I625" s="53">
        <v>16</v>
      </c>
      <c r="J625" s="53">
        <v>10</v>
      </c>
      <c r="K625" s="53">
        <v>88</v>
      </c>
      <c r="L625" s="45">
        <v>146060</v>
      </c>
      <c r="M625" s="45">
        <v>76072</v>
      </c>
      <c r="N625" s="45">
        <v>69988</v>
      </c>
      <c r="O625" s="57">
        <v>6.8465014377653013</v>
      </c>
      <c r="P625" s="57">
        <v>3.4232507188826506</v>
      </c>
      <c r="Q625" s="57">
        <v>17.116253594413255</v>
      </c>
      <c r="R625" s="57">
        <v>15.062303163083664</v>
      </c>
      <c r="S625" s="57">
        <v>10.954402300424483</v>
      </c>
      <c r="T625" s="57">
        <v>6.8465014377653013</v>
      </c>
      <c r="U625" s="57">
        <v>60.249212652334656</v>
      </c>
    </row>
    <row r="626" spans="1:21">
      <c r="A626" s="55" t="s">
        <v>1849</v>
      </c>
      <c r="B626" s="53" t="s">
        <v>214</v>
      </c>
      <c r="C626" s="53" t="s">
        <v>246</v>
      </c>
      <c r="D626" s="51" t="s">
        <v>127</v>
      </c>
      <c r="E626" s="53">
        <v>6</v>
      </c>
      <c r="F626" s="53">
        <v>5</v>
      </c>
      <c r="G626" s="53">
        <v>0</v>
      </c>
      <c r="H626" s="53">
        <v>5</v>
      </c>
      <c r="I626" s="53">
        <v>0</v>
      </c>
      <c r="J626" s="53">
        <v>0</v>
      </c>
      <c r="K626" s="53">
        <v>16</v>
      </c>
      <c r="L626" s="45">
        <v>146060</v>
      </c>
      <c r="M626" s="45">
        <v>76072</v>
      </c>
      <c r="N626" s="45">
        <v>69988</v>
      </c>
      <c r="O626" s="57">
        <v>4.1079008626591813</v>
      </c>
      <c r="P626" s="57">
        <v>3.4232507188826506</v>
      </c>
      <c r="Q626" s="57" t="s">
        <v>297</v>
      </c>
      <c r="R626" s="57">
        <v>3.4232507188826506</v>
      </c>
      <c r="S626" s="57" t="s">
        <v>297</v>
      </c>
      <c r="T626" s="57" t="s">
        <v>297</v>
      </c>
      <c r="U626" s="57">
        <v>10.954402300424483</v>
      </c>
    </row>
    <row r="627" spans="1:21">
      <c r="A627" s="55" t="s">
        <v>1850</v>
      </c>
      <c r="B627" s="53" t="s">
        <v>214</v>
      </c>
      <c r="C627" s="53" t="s">
        <v>246</v>
      </c>
      <c r="D627" s="51" t="s">
        <v>160</v>
      </c>
      <c r="E627" s="53">
        <v>5</v>
      </c>
      <c r="F627" s="53">
        <v>5</v>
      </c>
      <c r="G627" s="53">
        <v>0</v>
      </c>
      <c r="H627" s="53">
        <v>0</v>
      </c>
      <c r="I627" s="53">
        <v>0</v>
      </c>
      <c r="J627" s="53">
        <v>0</v>
      </c>
      <c r="K627" s="53">
        <v>10</v>
      </c>
      <c r="L627" s="45">
        <v>146060</v>
      </c>
      <c r="M627" s="45">
        <v>76072</v>
      </c>
      <c r="N627" s="45">
        <v>69988</v>
      </c>
      <c r="O627" s="57">
        <v>3.4232507188826506</v>
      </c>
      <c r="P627" s="57">
        <v>3.4232507188826506</v>
      </c>
      <c r="Q627" s="57" t="s">
        <v>297</v>
      </c>
      <c r="R627" s="57" t="s">
        <v>297</v>
      </c>
      <c r="S627" s="57" t="s">
        <v>297</v>
      </c>
      <c r="T627" s="57" t="s">
        <v>297</v>
      </c>
      <c r="U627" s="57">
        <v>6.8465014377653013</v>
      </c>
    </row>
    <row r="628" spans="1:21">
      <c r="A628" s="55" t="s">
        <v>1851</v>
      </c>
      <c r="B628" s="53" t="s">
        <v>214</v>
      </c>
      <c r="C628" s="53" t="s">
        <v>246</v>
      </c>
      <c r="D628" s="51" t="s">
        <v>163</v>
      </c>
      <c r="E628" s="53">
        <v>55</v>
      </c>
      <c r="F628" s="53">
        <v>45</v>
      </c>
      <c r="G628" s="53">
        <v>116</v>
      </c>
      <c r="H628" s="53">
        <v>108</v>
      </c>
      <c r="I628" s="53">
        <v>38</v>
      </c>
      <c r="J628" s="53">
        <v>18</v>
      </c>
      <c r="K628" s="53">
        <v>380</v>
      </c>
      <c r="L628" s="45">
        <v>146060</v>
      </c>
      <c r="M628" s="45">
        <v>76072</v>
      </c>
      <c r="N628" s="45">
        <v>69988</v>
      </c>
      <c r="O628" s="57">
        <v>78.584900268617474</v>
      </c>
      <c r="P628" s="57">
        <v>64.296736583414301</v>
      </c>
      <c r="Q628" s="57">
        <v>165.74269874835687</v>
      </c>
      <c r="R628" s="57">
        <v>154.31216780019432</v>
      </c>
      <c r="S628" s="57">
        <v>54.295022003772075</v>
      </c>
      <c r="T628" s="57">
        <v>25.718694633365718</v>
      </c>
      <c r="U628" s="57">
        <v>542.95022003772067</v>
      </c>
    </row>
    <row r="629" spans="1:21">
      <c r="A629" s="55" t="s">
        <v>1852</v>
      </c>
      <c r="B629" s="53" t="s">
        <v>214</v>
      </c>
      <c r="C629" s="53" t="s">
        <v>246</v>
      </c>
      <c r="D629" s="51" t="s">
        <v>141</v>
      </c>
      <c r="E629" s="53">
        <v>10</v>
      </c>
      <c r="F629" s="53">
        <v>0</v>
      </c>
      <c r="G629" s="53">
        <v>8</v>
      </c>
      <c r="H629" s="53">
        <v>6</v>
      </c>
      <c r="I629" s="53">
        <v>7</v>
      </c>
      <c r="J629" s="53">
        <v>5</v>
      </c>
      <c r="K629" s="53">
        <v>36</v>
      </c>
      <c r="L629" s="45">
        <v>146060</v>
      </c>
      <c r="M629" s="45">
        <v>76072</v>
      </c>
      <c r="N629" s="45">
        <v>69988</v>
      </c>
      <c r="O629" s="57">
        <v>6.8465014377653013</v>
      </c>
      <c r="P629" s="57" t="s">
        <v>297</v>
      </c>
      <c r="Q629" s="57">
        <v>5.4772011502122417</v>
      </c>
      <c r="R629" s="57">
        <v>4.1079008626591813</v>
      </c>
      <c r="S629" s="57">
        <v>4.7925510064357111</v>
      </c>
      <c r="T629" s="57">
        <v>3.4232507188826506</v>
      </c>
      <c r="U629" s="57">
        <v>24.647405175955086</v>
      </c>
    </row>
    <row r="630" spans="1:21">
      <c r="A630" s="55" t="s">
        <v>1853</v>
      </c>
      <c r="B630" s="53" t="s">
        <v>214</v>
      </c>
      <c r="C630" s="53" t="s">
        <v>248</v>
      </c>
      <c r="D630" s="51" t="s">
        <v>200</v>
      </c>
      <c r="E630" s="53">
        <v>14</v>
      </c>
      <c r="F630" s="53">
        <v>5</v>
      </c>
      <c r="G630" s="53">
        <v>16</v>
      </c>
      <c r="H630" s="53">
        <v>21</v>
      </c>
      <c r="I630" s="53">
        <v>16</v>
      </c>
      <c r="J630" s="53">
        <v>12</v>
      </c>
      <c r="K630" s="53">
        <v>84</v>
      </c>
      <c r="L630" s="45">
        <v>122410</v>
      </c>
      <c r="M630" s="45">
        <v>63212</v>
      </c>
      <c r="N630" s="45">
        <v>59198</v>
      </c>
      <c r="O630" s="57">
        <v>11.436974103422923</v>
      </c>
      <c r="P630" s="57">
        <v>4.084633608365329</v>
      </c>
      <c r="Q630" s="57">
        <v>13.070827546769054</v>
      </c>
      <c r="R630" s="57">
        <v>17.155461155134383</v>
      </c>
      <c r="S630" s="57">
        <v>13.070827546769054</v>
      </c>
      <c r="T630" s="57">
        <v>9.8031206600767913</v>
      </c>
      <c r="U630" s="57">
        <v>68.62184462053753</v>
      </c>
    </row>
    <row r="631" spans="1:21">
      <c r="A631" s="55" t="s">
        <v>1854</v>
      </c>
      <c r="B631" s="53" t="s">
        <v>214</v>
      </c>
      <c r="C631" s="53" t="s">
        <v>248</v>
      </c>
      <c r="D631" s="51" t="s">
        <v>292</v>
      </c>
      <c r="E631" s="53">
        <v>0</v>
      </c>
      <c r="F631" s="53">
        <v>0</v>
      </c>
      <c r="G631" s="53">
        <v>7</v>
      </c>
      <c r="H631" s="53">
        <v>0</v>
      </c>
      <c r="I631" s="53">
        <v>8</v>
      </c>
      <c r="J631" s="53">
        <v>5</v>
      </c>
      <c r="K631" s="53">
        <v>20</v>
      </c>
      <c r="L631" s="45">
        <v>122410</v>
      </c>
      <c r="M631" s="45">
        <v>63212</v>
      </c>
      <c r="N631" s="45">
        <v>59198</v>
      </c>
      <c r="O631" s="57" t="s">
        <v>297</v>
      </c>
      <c r="P631" s="57" t="s">
        <v>297</v>
      </c>
      <c r="Q631" s="57">
        <v>5.7184870517114614</v>
      </c>
      <c r="R631" s="57" t="s">
        <v>297</v>
      </c>
      <c r="S631" s="57">
        <v>6.5354137733845272</v>
      </c>
      <c r="T631" s="57">
        <v>4.084633608365329</v>
      </c>
      <c r="U631" s="57">
        <v>16.338534433461316</v>
      </c>
    </row>
    <row r="632" spans="1:21">
      <c r="A632" s="55" t="s">
        <v>1855</v>
      </c>
      <c r="B632" s="53" t="s">
        <v>214</v>
      </c>
      <c r="C632" s="53" t="s">
        <v>248</v>
      </c>
      <c r="D632" s="51" t="s">
        <v>201</v>
      </c>
      <c r="E632" s="53">
        <v>5</v>
      </c>
      <c r="F632" s="53">
        <v>5</v>
      </c>
      <c r="G632" s="53">
        <v>19</v>
      </c>
      <c r="H632" s="53">
        <v>8</v>
      </c>
      <c r="I632" s="53">
        <v>5</v>
      </c>
      <c r="J632" s="53">
        <v>5</v>
      </c>
      <c r="K632" s="53">
        <v>47</v>
      </c>
      <c r="L632" s="45">
        <v>122410</v>
      </c>
      <c r="M632" s="45">
        <v>63212</v>
      </c>
      <c r="N632" s="45">
        <v>59198</v>
      </c>
      <c r="O632" s="57">
        <v>4.084633608365329</v>
      </c>
      <c r="P632" s="57">
        <v>4.084633608365329</v>
      </c>
      <c r="Q632" s="57">
        <v>15.521607711788251</v>
      </c>
      <c r="R632" s="57">
        <v>6.5354137733845272</v>
      </c>
      <c r="S632" s="57">
        <v>4.084633608365329</v>
      </c>
      <c r="T632" s="57">
        <v>4.084633608365329</v>
      </c>
      <c r="U632" s="57">
        <v>38.395555918634102</v>
      </c>
    </row>
    <row r="633" spans="1:21">
      <c r="A633" s="55" t="s">
        <v>1856</v>
      </c>
      <c r="B633" s="53" t="s">
        <v>214</v>
      </c>
      <c r="C633" s="53" t="s">
        <v>248</v>
      </c>
      <c r="D633" s="51" t="s">
        <v>150</v>
      </c>
      <c r="E633" s="53">
        <v>0</v>
      </c>
      <c r="F633" s="53">
        <v>0</v>
      </c>
      <c r="G633" s="53">
        <v>5</v>
      </c>
      <c r="H633" s="53">
        <v>0</v>
      </c>
      <c r="I633" s="53">
        <v>0</v>
      </c>
      <c r="J633" s="53">
        <v>0</v>
      </c>
      <c r="K633" s="53">
        <v>5</v>
      </c>
      <c r="L633" s="45">
        <v>122410</v>
      </c>
      <c r="M633" s="45">
        <v>63212</v>
      </c>
      <c r="N633" s="45">
        <v>59198</v>
      </c>
      <c r="O633" s="57" t="s">
        <v>297</v>
      </c>
      <c r="P633" s="57" t="s">
        <v>297</v>
      </c>
      <c r="Q633" s="57">
        <v>4.084633608365329</v>
      </c>
      <c r="R633" s="57" t="s">
        <v>297</v>
      </c>
      <c r="S633" s="57" t="s">
        <v>297</v>
      </c>
      <c r="T633" s="57" t="s">
        <v>297</v>
      </c>
      <c r="U633" s="57">
        <v>4.084633608365329</v>
      </c>
    </row>
    <row r="634" spans="1:21">
      <c r="A634" s="55" t="s">
        <v>1857</v>
      </c>
      <c r="B634" s="53" t="s">
        <v>214</v>
      </c>
      <c r="C634" s="53" t="s">
        <v>248</v>
      </c>
      <c r="D634" s="51" t="s">
        <v>94</v>
      </c>
      <c r="E634" s="53">
        <v>5</v>
      </c>
      <c r="F634" s="53">
        <v>5</v>
      </c>
      <c r="G634" s="53">
        <v>9</v>
      </c>
      <c r="H634" s="53">
        <v>9</v>
      </c>
      <c r="I634" s="53">
        <v>10</v>
      </c>
      <c r="J634" s="53">
        <v>0</v>
      </c>
      <c r="K634" s="53">
        <v>38</v>
      </c>
      <c r="L634" s="45">
        <v>122410</v>
      </c>
      <c r="M634" s="45">
        <v>63212</v>
      </c>
      <c r="N634" s="45">
        <v>59198</v>
      </c>
      <c r="O634" s="57">
        <v>4.084633608365329</v>
      </c>
      <c r="P634" s="57">
        <v>4.084633608365329</v>
      </c>
      <c r="Q634" s="57">
        <v>7.352340495057593</v>
      </c>
      <c r="R634" s="57">
        <v>7.352340495057593</v>
      </c>
      <c r="S634" s="57">
        <v>8.1692672167306579</v>
      </c>
      <c r="T634" s="57" t="s">
        <v>297</v>
      </c>
      <c r="U634" s="57">
        <v>31.043215423576502</v>
      </c>
    </row>
    <row r="635" spans="1:21">
      <c r="A635" s="55" t="s">
        <v>1858</v>
      </c>
      <c r="B635" s="53" t="s">
        <v>214</v>
      </c>
      <c r="C635" s="53" t="s">
        <v>248</v>
      </c>
      <c r="D635" s="51" t="s">
        <v>153</v>
      </c>
      <c r="E635" s="53">
        <v>0</v>
      </c>
      <c r="F635" s="53">
        <v>5</v>
      </c>
      <c r="G635" s="53">
        <v>0</v>
      </c>
      <c r="H635" s="53">
        <v>0</v>
      </c>
      <c r="I635" s="53">
        <v>0</v>
      </c>
      <c r="J635" s="53">
        <v>0</v>
      </c>
      <c r="K635" s="53">
        <v>5</v>
      </c>
      <c r="L635" s="45">
        <v>122410</v>
      </c>
      <c r="M635" s="45">
        <v>63212</v>
      </c>
      <c r="N635" s="45">
        <v>59198</v>
      </c>
      <c r="O635" s="57" t="s">
        <v>297</v>
      </c>
      <c r="P635" s="57">
        <v>4.084633608365329</v>
      </c>
      <c r="Q635" s="57" t="s">
        <v>297</v>
      </c>
      <c r="R635" s="57" t="s">
        <v>297</v>
      </c>
      <c r="S635" s="57" t="s">
        <v>297</v>
      </c>
      <c r="T635" s="57" t="s">
        <v>297</v>
      </c>
      <c r="U635" s="57">
        <v>4.084633608365329</v>
      </c>
    </row>
    <row r="636" spans="1:21">
      <c r="A636" s="55" t="s">
        <v>1859</v>
      </c>
      <c r="B636" s="53" t="s">
        <v>214</v>
      </c>
      <c r="C636" s="53" t="s">
        <v>248</v>
      </c>
      <c r="D636" s="51" t="s">
        <v>154</v>
      </c>
      <c r="E636" s="53">
        <v>33</v>
      </c>
      <c r="F636" s="53">
        <v>16</v>
      </c>
      <c r="G636" s="53">
        <v>18</v>
      </c>
      <c r="H636" s="53">
        <v>7</v>
      </c>
      <c r="I636" s="53">
        <v>5</v>
      </c>
      <c r="J636" s="53">
        <v>5</v>
      </c>
      <c r="K636" s="53">
        <v>84</v>
      </c>
      <c r="L636" s="45">
        <v>122410</v>
      </c>
      <c r="M636" s="45">
        <v>63212</v>
      </c>
      <c r="N636" s="45">
        <v>59198</v>
      </c>
      <c r="O636" s="57">
        <v>26.958581815211172</v>
      </c>
      <c r="P636" s="57">
        <v>13.070827546769054</v>
      </c>
      <c r="Q636" s="57">
        <v>14.704680990115186</v>
      </c>
      <c r="R636" s="57">
        <v>5.7184870517114614</v>
      </c>
      <c r="S636" s="57">
        <v>4.084633608365329</v>
      </c>
      <c r="T636" s="57">
        <v>4.084633608365329</v>
      </c>
      <c r="U636" s="57">
        <v>68.62184462053753</v>
      </c>
    </row>
    <row r="637" spans="1:21">
      <c r="A637" s="55" t="s">
        <v>1860</v>
      </c>
      <c r="B637" s="53" t="s">
        <v>214</v>
      </c>
      <c r="C637" s="53" t="s">
        <v>248</v>
      </c>
      <c r="D637" s="51" t="s">
        <v>98</v>
      </c>
      <c r="E637" s="53">
        <v>6</v>
      </c>
      <c r="F637" s="53">
        <v>9</v>
      </c>
      <c r="G637" s="53">
        <v>25</v>
      </c>
      <c r="H637" s="53">
        <v>33</v>
      </c>
      <c r="I637" s="53">
        <v>21</v>
      </c>
      <c r="J637" s="53">
        <v>7</v>
      </c>
      <c r="K637" s="53">
        <v>101</v>
      </c>
      <c r="L637" s="45">
        <v>122410</v>
      </c>
      <c r="M637" s="45">
        <v>63212</v>
      </c>
      <c r="N637" s="45">
        <v>59198</v>
      </c>
      <c r="O637" s="57">
        <v>4.9015603300383956</v>
      </c>
      <c r="P637" s="57">
        <v>7.352340495057593</v>
      </c>
      <c r="Q637" s="57">
        <v>20.423168041826649</v>
      </c>
      <c r="R637" s="57">
        <v>26.958581815211172</v>
      </c>
      <c r="S637" s="57">
        <v>17.155461155134383</v>
      </c>
      <c r="T637" s="57">
        <v>5.7184870517114614</v>
      </c>
      <c r="U637" s="57">
        <v>82.509598888979667</v>
      </c>
    </row>
    <row r="638" spans="1:21">
      <c r="A638" s="55" t="s">
        <v>1861</v>
      </c>
      <c r="B638" s="53" t="s">
        <v>214</v>
      </c>
      <c r="C638" s="53" t="s">
        <v>248</v>
      </c>
      <c r="D638" s="51" t="s">
        <v>301</v>
      </c>
      <c r="E638" s="53">
        <v>5</v>
      </c>
      <c r="F638" s="53">
        <v>5</v>
      </c>
      <c r="G638" s="53">
        <v>5</v>
      </c>
      <c r="H638" s="53">
        <v>7</v>
      </c>
      <c r="I638" s="53">
        <v>0</v>
      </c>
      <c r="J638" s="53">
        <v>0</v>
      </c>
      <c r="K638" s="53">
        <v>22</v>
      </c>
      <c r="L638" s="45">
        <v>122410</v>
      </c>
      <c r="M638" s="45">
        <v>63212</v>
      </c>
      <c r="N638" s="45">
        <v>59198</v>
      </c>
      <c r="O638" s="57">
        <v>4.084633608365329</v>
      </c>
      <c r="P638" s="57">
        <v>4.084633608365329</v>
      </c>
      <c r="Q638" s="57">
        <v>4.084633608365329</v>
      </c>
      <c r="R638" s="57">
        <v>5.7184870517114614</v>
      </c>
      <c r="S638" s="57" t="s">
        <v>297</v>
      </c>
      <c r="T638" s="57" t="s">
        <v>297</v>
      </c>
      <c r="U638" s="57">
        <v>17.972387876807453</v>
      </c>
    </row>
    <row r="639" spans="1:21">
      <c r="A639" s="55" t="s">
        <v>1862</v>
      </c>
      <c r="B639" s="53" t="s">
        <v>214</v>
      </c>
      <c r="C639" s="53" t="s">
        <v>248</v>
      </c>
      <c r="D639" s="51" t="s">
        <v>303</v>
      </c>
      <c r="E639" s="53">
        <v>11</v>
      </c>
      <c r="F639" s="53">
        <v>6</v>
      </c>
      <c r="G639" s="53">
        <v>24</v>
      </c>
      <c r="H639" s="53">
        <v>21</v>
      </c>
      <c r="I639" s="53">
        <v>8</v>
      </c>
      <c r="J639" s="53">
        <v>8</v>
      </c>
      <c r="K639" s="53">
        <v>78</v>
      </c>
      <c r="L639" s="45">
        <v>122410</v>
      </c>
      <c r="M639" s="45">
        <v>63212</v>
      </c>
      <c r="N639" s="45">
        <v>59198</v>
      </c>
      <c r="O639" s="57">
        <v>8.9861939384037264</v>
      </c>
      <c r="P639" s="57">
        <v>4.9015603300383956</v>
      </c>
      <c r="Q639" s="57">
        <v>19.606241320153583</v>
      </c>
      <c r="R639" s="57">
        <v>17.155461155134383</v>
      </c>
      <c r="S639" s="57">
        <v>6.5354137733845272</v>
      </c>
      <c r="T639" s="57">
        <v>6.5354137733845272</v>
      </c>
      <c r="U639" s="57">
        <v>63.720284290499137</v>
      </c>
    </row>
    <row r="640" spans="1:21">
      <c r="A640" s="55" t="s">
        <v>1863</v>
      </c>
      <c r="B640" s="53" t="s">
        <v>214</v>
      </c>
      <c r="C640" s="53" t="s">
        <v>248</v>
      </c>
      <c r="D640" s="51" t="s">
        <v>127</v>
      </c>
      <c r="E640" s="53">
        <v>8</v>
      </c>
      <c r="F640" s="53">
        <v>0</v>
      </c>
      <c r="G640" s="53">
        <v>5</v>
      </c>
      <c r="H640" s="53">
        <v>8</v>
      </c>
      <c r="I640" s="53">
        <v>0</v>
      </c>
      <c r="J640" s="53">
        <v>0</v>
      </c>
      <c r="K640" s="53">
        <v>21</v>
      </c>
      <c r="L640" s="45">
        <v>122410</v>
      </c>
      <c r="M640" s="45">
        <v>63212</v>
      </c>
      <c r="N640" s="45">
        <v>59198</v>
      </c>
      <c r="O640" s="57">
        <v>6.5354137733845272</v>
      </c>
      <c r="P640" s="57" t="s">
        <v>297</v>
      </c>
      <c r="Q640" s="57">
        <v>4.084633608365329</v>
      </c>
      <c r="R640" s="57">
        <v>6.5354137733845272</v>
      </c>
      <c r="S640" s="57" t="s">
        <v>297</v>
      </c>
      <c r="T640" s="57" t="s">
        <v>297</v>
      </c>
      <c r="U640" s="57">
        <v>17.155461155134383</v>
      </c>
    </row>
    <row r="641" spans="1:21">
      <c r="A641" s="55" t="s">
        <v>1864</v>
      </c>
      <c r="B641" s="53" t="s">
        <v>214</v>
      </c>
      <c r="C641" s="53" t="s">
        <v>248</v>
      </c>
      <c r="D641" s="51" t="s">
        <v>160</v>
      </c>
      <c r="E641" s="53">
        <v>6</v>
      </c>
      <c r="F641" s="53">
        <v>0</v>
      </c>
      <c r="G641" s="53">
        <v>0</v>
      </c>
      <c r="H641" s="53">
        <v>0</v>
      </c>
      <c r="I641" s="53">
        <v>0</v>
      </c>
      <c r="J641" s="53">
        <v>0</v>
      </c>
      <c r="K641" s="53">
        <v>6</v>
      </c>
      <c r="L641" s="45">
        <v>122410</v>
      </c>
      <c r="M641" s="45">
        <v>63212</v>
      </c>
      <c r="N641" s="45">
        <v>59198</v>
      </c>
      <c r="O641" s="57">
        <v>4.9015603300383956</v>
      </c>
      <c r="P641" s="57" t="s">
        <v>297</v>
      </c>
      <c r="Q641" s="57" t="s">
        <v>297</v>
      </c>
      <c r="R641" s="57" t="s">
        <v>297</v>
      </c>
      <c r="S641" s="57" t="s">
        <v>297</v>
      </c>
      <c r="T641" s="57" t="s">
        <v>297</v>
      </c>
      <c r="U641" s="57">
        <v>4.9015603300383956</v>
      </c>
    </row>
    <row r="642" spans="1:21">
      <c r="A642" s="55" t="s">
        <v>1865</v>
      </c>
      <c r="B642" s="53" t="s">
        <v>214</v>
      </c>
      <c r="C642" s="53" t="s">
        <v>248</v>
      </c>
      <c r="D642" s="51" t="s">
        <v>163</v>
      </c>
      <c r="E642" s="53">
        <v>60</v>
      </c>
      <c r="F642" s="53">
        <v>60</v>
      </c>
      <c r="G642" s="53">
        <v>149</v>
      </c>
      <c r="H642" s="53">
        <v>161</v>
      </c>
      <c r="I642" s="53">
        <v>51</v>
      </c>
      <c r="J642" s="53">
        <v>8</v>
      </c>
      <c r="K642" s="53">
        <v>489</v>
      </c>
      <c r="L642" s="45">
        <v>122410</v>
      </c>
      <c r="M642" s="45">
        <v>63212</v>
      </c>
      <c r="N642" s="45">
        <v>59198</v>
      </c>
      <c r="O642" s="57">
        <v>101.35477549917226</v>
      </c>
      <c r="P642" s="57">
        <v>101.35477549917226</v>
      </c>
      <c r="Q642" s="57">
        <v>251.69769248961111</v>
      </c>
      <c r="R642" s="57">
        <v>271.9686475894456</v>
      </c>
      <c r="S642" s="57">
        <v>86.151559174296423</v>
      </c>
      <c r="T642" s="57">
        <v>13.513970066556302</v>
      </c>
      <c r="U642" s="57">
        <v>826.04142031825393</v>
      </c>
    </row>
    <row r="643" spans="1:21">
      <c r="A643" s="55" t="s">
        <v>1866</v>
      </c>
      <c r="B643" s="53" t="s">
        <v>214</v>
      </c>
      <c r="C643" s="53" t="s">
        <v>248</v>
      </c>
      <c r="D643" s="51" t="s">
        <v>141</v>
      </c>
      <c r="E643" s="53">
        <v>5</v>
      </c>
      <c r="F643" s="53">
        <v>5</v>
      </c>
      <c r="G643" s="53">
        <v>5</v>
      </c>
      <c r="H643" s="53">
        <v>5</v>
      </c>
      <c r="I643" s="53">
        <v>5</v>
      </c>
      <c r="J643" s="53">
        <v>0</v>
      </c>
      <c r="K643" s="53">
        <v>25</v>
      </c>
      <c r="L643" s="45">
        <v>122410</v>
      </c>
      <c r="M643" s="45">
        <v>63212</v>
      </c>
      <c r="N643" s="45">
        <v>59198</v>
      </c>
      <c r="O643" s="57">
        <v>4.084633608365329</v>
      </c>
      <c r="P643" s="57">
        <v>4.084633608365329</v>
      </c>
      <c r="Q643" s="57">
        <v>4.084633608365329</v>
      </c>
      <c r="R643" s="57">
        <v>4.084633608365329</v>
      </c>
      <c r="S643" s="57">
        <v>4.084633608365329</v>
      </c>
      <c r="T643" s="57" t="s">
        <v>297</v>
      </c>
      <c r="U643" s="57">
        <v>20.423168041826649</v>
      </c>
    </row>
    <row r="644" spans="1:21">
      <c r="A644" s="55" t="s">
        <v>1867</v>
      </c>
      <c r="B644" s="53" t="s">
        <v>214</v>
      </c>
      <c r="C644" s="53" t="s">
        <v>250</v>
      </c>
      <c r="D644" s="51" t="s">
        <v>200</v>
      </c>
      <c r="E644" s="53">
        <v>5</v>
      </c>
      <c r="F644" s="53">
        <v>5</v>
      </c>
      <c r="G644" s="53">
        <v>10</v>
      </c>
      <c r="H644" s="53">
        <v>13</v>
      </c>
      <c r="I644" s="53">
        <v>13</v>
      </c>
      <c r="J644" s="53">
        <v>20</v>
      </c>
      <c r="K644" s="53">
        <v>66</v>
      </c>
      <c r="L644" s="45">
        <v>104920</v>
      </c>
      <c r="M644" s="45">
        <v>54402</v>
      </c>
      <c r="N644" s="45">
        <v>50518</v>
      </c>
      <c r="O644" s="57">
        <v>4.7655356462066338</v>
      </c>
      <c r="P644" s="57">
        <v>4.7655356462066338</v>
      </c>
      <c r="Q644" s="57">
        <v>9.5310712924132677</v>
      </c>
      <c r="R644" s="57">
        <v>12.390392680137248</v>
      </c>
      <c r="S644" s="57">
        <v>12.390392680137248</v>
      </c>
      <c r="T644" s="57">
        <v>19.062142584826535</v>
      </c>
      <c r="U644" s="57">
        <v>62.905070529927563</v>
      </c>
    </row>
    <row r="645" spans="1:21">
      <c r="A645" s="55" t="s">
        <v>1868</v>
      </c>
      <c r="B645" s="53" t="s">
        <v>214</v>
      </c>
      <c r="C645" s="53" t="s">
        <v>250</v>
      </c>
      <c r="D645" s="51" t="s">
        <v>292</v>
      </c>
      <c r="E645" s="53">
        <v>0</v>
      </c>
      <c r="F645" s="53">
        <v>5</v>
      </c>
      <c r="G645" s="53">
        <v>5</v>
      </c>
      <c r="H645" s="53">
        <v>5</v>
      </c>
      <c r="I645" s="53">
        <v>5</v>
      </c>
      <c r="J645" s="53">
        <v>0</v>
      </c>
      <c r="K645" s="53">
        <v>20</v>
      </c>
      <c r="L645" s="45">
        <v>104920</v>
      </c>
      <c r="M645" s="45">
        <v>54402</v>
      </c>
      <c r="N645" s="45">
        <v>50518</v>
      </c>
      <c r="O645" s="57" t="s">
        <v>297</v>
      </c>
      <c r="P645" s="57">
        <v>4.7655356462066338</v>
      </c>
      <c r="Q645" s="57">
        <v>4.7655356462066338</v>
      </c>
      <c r="R645" s="57">
        <v>4.7655356462066338</v>
      </c>
      <c r="S645" s="57">
        <v>4.7655356462066338</v>
      </c>
      <c r="T645" s="57" t="s">
        <v>297</v>
      </c>
      <c r="U645" s="57">
        <v>19.062142584826535</v>
      </c>
    </row>
    <row r="646" spans="1:21">
      <c r="A646" s="55" t="s">
        <v>1869</v>
      </c>
      <c r="B646" s="53" t="s">
        <v>214</v>
      </c>
      <c r="C646" s="53" t="s">
        <v>250</v>
      </c>
      <c r="D646" s="51" t="s">
        <v>201</v>
      </c>
      <c r="E646" s="53">
        <v>15</v>
      </c>
      <c r="F646" s="53">
        <v>5</v>
      </c>
      <c r="G646" s="53">
        <v>16</v>
      </c>
      <c r="H646" s="53">
        <v>20</v>
      </c>
      <c r="I646" s="53">
        <v>5</v>
      </c>
      <c r="J646" s="53">
        <v>0</v>
      </c>
      <c r="K646" s="53">
        <v>61</v>
      </c>
      <c r="L646" s="45">
        <v>104920</v>
      </c>
      <c r="M646" s="45">
        <v>54402</v>
      </c>
      <c r="N646" s="45">
        <v>50518</v>
      </c>
      <c r="O646" s="57">
        <v>14.296606938619901</v>
      </c>
      <c r="P646" s="57">
        <v>4.7655356462066338</v>
      </c>
      <c r="Q646" s="57">
        <v>15.249714067861229</v>
      </c>
      <c r="R646" s="57">
        <v>19.062142584826535</v>
      </c>
      <c r="S646" s="57">
        <v>4.7655356462066338</v>
      </c>
      <c r="T646" s="57" t="s">
        <v>297</v>
      </c>
      <c r="U646" s="57">
        <v>58.139534883720927</v>
      </c>
    </row>
    <row r="647" spans="1:21">
      <c r="A647" s="55" t="s">
        <v>1870</v>
      </c>
      <c r="B647" s="53" t="s">
        <v>214</v>
      </c>
      <c r="C647" s="53" t="s">
        <v>250</v>
      </c>
      <c r="D647" s="51" t="s">
        <v>150</v>
      </c>
      <c r="E647" s="53">
        <v>0</v>
      </c>
      <c r="F647" s="53">
        <v>0</v>
      </c>
      <c r="G647" s="53">
        <v>0</v>
      </c>
      <c r="H647" s="53">
        <v>0</v>
      </c>
      <c r="I647" s="53">
        <v>0</v>
      </c>
      <c r="J647" s="53">
        <v>5</v>
      </c>
      <c r="K647" s="53">
        <v>5</v>
      </c>
      <c r="L647" s="45">
        <v>104920</v>
      </c>
      <c r="M647" s="45">
        <v>54402</v>
      </c>
      <c r="N647" s="45">
        <v>50518</v>
      </c>
      <c r="O647" s="57" t="s">
        <v>297</v>
      </c>
      <c r="P647" s="57" t="s">
        <v>297</v>
      </c>
      <c r="Q647" s="57" t="s">
        <v>297</v>
      </c>
      <c r="R647" s="57" t="s">
        <v>297</v>
      </c>
      <c r="S647" s="57" t="s">
        <v>297</v>
      </c>
      <c r="T647" s="57">
        <v>4.7655356462066338</v>
      </c>
      <c r="U647" s="57">
        <v>4.7655356462066338</v>
      </c>
    </row>
    <row r="648" spans="1:21">
      <c r="A648" s="55" t="s">
        <v>1871</v>
      </c>
      <c r="B648" s="53" t="s">
        <v>214</v>
      </c>
      <c r="C648" s="53" t="s">
        <v>250</v>
      </c>
      <c r="D648" s="51" t="s">
        <v>94</v>
      </c>
      <c r="E648" s="53">
        <v>5</v>
      </c>
      <c r="F648" s="53">
        <v>0</v>
      </c>
      <c r="G648" s="53">
        <v>12</v>
      </c>
      <c r="H648" s="53">
        <v>13</v>
      </c>
      <c r="I648" s="53">
        <v>6</v>
      </c>
      <c r="J648" s="53">
        <v>5</v>
      </c>
      <c r="K648" s="53">
        <v>41</v>
      </c>
      <c r="L648" s="45">
        <v>104920</v>
      </c>
      <c r="M648" s="45">
        <v>54402</v>
      </c>
      <c r="N648" s="45">
        <v>50518</v>
      </c>
      <c r="O648" s="57">
        <v>4.7655356462066338</v>
      </c>
      <c r="P648" s="57" t="s">
        <v>297</v>
      </c>
      <c r="Q648" s="57">
        <v>11.43728555089592</v>
      </c>
      <c r="R648" s="57">
        <v>12.390392680137248</v>
      </c>
      <c r="S648" s="57">
        <v>5.7186427754479601</v>
      </c>
      <c r="T648" s="57">
        <v>4.7655356462066338</v>
      </c>
      <c r="U648" s="57">
        <v>39.077392298894395</v>
      </c>
    </row>
    <row r="649" spans="1:21">
      <c r="A649" s="55" t="s">
        <v>1872</v>
      </c>
      <c r="B649" s="53" t="s">
        <v>214</v>
      </c>
      <c r="C649" s="53" t="s">
        <v>250</v>
      </c>
      <c r="D649" s="51" t="s">
        <v>153</v>
      </c>
      <c r="E649" s="53">
        <v>5</v>
      </c>
      <c r="F649" s="53">
        <v>0</v>
      </c>
      <c r="G649" s="53">
        <v>5</v>
      </c>
      <c r="H649" s="53">
        <v>0</v>
      </c>
      <c r="I649" s="53">
        <v>0</v>
      </c>
      <c r="J649" s="53">
        <v>0</v>
      </c>
      <c r="K649" s="53">
        <v>10</v>
      </c>
      <c r="L649" s="45">
        <v>104920</v>
      </c>
      <c r="M649" s="45">
        <v>54402</v>
      </c>
      <c r="N649" s="45">
        <v>50518</v>
      </c>
      <c r="O649" s="57">
        <v>4.7655356462066338</v>
      </c>
      <c r="P649" s="57" t="s">
        <v>297</v>
      </c>
      <c r="Q649" s="57">
        <v>4.7655356462066338</v>
      </c>
      <c r="R649" s="57" t="s">
        <v>297</v>
      </c>
      <c r="S649" s="57" t="s">
        <v>297</v>
      </c>
      <c r="T649" s="57" t="s">
        <v>297</v>
      </c>
      <c r="U649" s="57">
        <v>9.5310712924132677</v>
      </c>
    </row>
    <row r="650" spans="1:21">
      <c r="A650" s="55" t="s">
        <v>1873</v>
      </c>
      <c r="B650" s="53" t="s">
        <v>214</v>
      </c>
      <c r="C650" s="53" t="s">
        <v>250</v>
      </c>
      <c r="D650" s="51" t="s">
        <v>154</v>
      </c>
      <c r="E650" s="53">
        <v>22</v>
      </c>
      <c r="F650" s="53">
        <v>10</v>
      </c>
      <c r="G650" s="53">
        <v>5</v>
      </c>
      <c r="H650" s="53">
        <v>7</v>
      </c>
      <c r="I650" s="53">
        <v>5</v>
      </c>
      <c r="J650" s="53">
        <v>10</v>
      </c>
      <c r="K650" s="53">
        <v>59</v>
      </c>
      <c r="L650" s="45">
        <v>104920</v>
      </c>
      <c r="M650" s="45">
        <v>54402</v>
      </c>
      <c r="N650" s="45">
        <v>50518</v>
      </c>
      <c r="O650" s="57">
        <v>20.968356843309188</v>
      </c>
      <c r="P650" s="57">
        <v>9.5310712924132677</v>
      </c>
      <c r="Q650" s="57">
        <v>4.7655356462066338</v>
      </c>
      <c r="R650" s="57">
        <v>6.6717499046892872</v>
      </c>
      <c r="S650" s="57">
        <v>4.7655356462066338</v>
      </c>
      <c r="T650" s="57">
        <v>9.5310712924132677</v>
      </c>
      <c r="U650" s="57">
        <v>56.233320625238271</v>
      </c>
    </row>
    <row r="651" spans="1:21">
      <c r="A651" s="55" t="s">
        <v>1874</v>
      </c>
      <c r="B651" s="53" t="s">
        <v>214</v>
      </c>
      <c r="C651" s="53" t="s">
        <v>250</v>
      </c>
      <c r="D651" s="51" t="s">
        <v>98</v>
      </c>
      <c r="E651" s="53">
        <v>13</v>
      </c>
      <c r="F651" s="53">
        <v>13</v>
      </c>
      <c r="G651" s="53">
        <v>46</v>
      </c>
      <c r="H651" s="53">
        <v>45</v>
      </c>
      <c r="I651" s="53">
        <v>29</v>
      </c>
      <c r="J651" s="53">
        <v>16</v>
      </c>
      <c r="K651" s="53">
        <v>162</v>
      </c>
      <c r="L651" s="45">
        <v>104920</v>
      </c>
      <c r="M651" s="45">
        <v>54402</v>
      </c>
      <c r="N651" s="45">
        <v>50518</v>
      </c>
      <c r="O651" s="57">
        <v>12.390392680137248</v>
      </c>
      <c r="P651" s="57">
        <v>12.390392680137248</v>
      </c>
      <c r="Q651" s="57">
        <v>43.842927945101032</v>
      </c>
      <c r="R651" s="57">
        <v>42.8898208158597</v>
      </c>
      <c r="S651" s="57">
        <v>27.640106747998477</v>
      </c>
      <c r="T651" s="57">
        <v>15.249714067861229</v>
      </c>
      <c r="U651" s="57">
        <v>154.40335493709495</v>
      </c>
    </row>
    <row r="652" spans="1:21">
      <c r="A652" s="55" t="s">
        <v>1875</v>
      </c>
      <c r="B652" s="53" t="s">
        <v>214</v>
      </c>
      <c r="C652" s="53" t="s">
        <v>250</v>
      </c>
      <c r="D652" s="51" t="s">
        <v>301</v>
      </c>
      <c r="E652" s="53">
        <v>5</v>
      </c>
      <c r="F652" s="53">
        <v>5</v>
      </c>
      <c r="G652" s="53">
        <v>6</v>
      </c>
      <c r="H652" s="53">
        <v>8</v>
      </c>
      <c r="I652" s="53">
        <v>0</v>
      </c>
      <c r="J652" s="53">
        <v>0</v>
      </c>
      <c r="K652" s="53">
        <v>24</v>
      </c>
      <c r="L652" s="45">
        <v>104920</v>
      </c>
      <c r="M652" s="45">
        <v>54402</v>
      </c>
      <c r="N652" s="45">
        <v>50518</v>
      </c>
      <c r="O652" s="57">
        <v>4.7655356462066338</v>
      </c>
      <c r="P652" s="57">
        <v>4.7655356462066338</v>
      </c>
      <c r="Q652" s="57">
        <v>5.7186427754479601</v>
      </c>
      <c r="R652" s="57">
        <v>7.6248570339306143</v>
      </c>
      <c r="S652" s="57" t="s">
        <v>297</v>
      </c>
      <c r="T652" s="57" t="s">
        <v>297</v>
      </c>
      <c r="U652" s="57">
        <v>22.87457110179184</v>
      </c>
    </row>
    <row r="653" spans="1:21">
      <c r="A653" s="55" t="s">
        <v>1876</v>
      </c>
      <c r="B653" s="53" t="s">
        <v>214</v>
      </c>
      <c r="C653" s="53" t="s">
        <v>250</v>
      </c>
      <c r="D653" s="51" t="s">
        <v>303</v>
      </c>
      <c r="E653" s="53">
        <v>8</v>
      </c>
      <c r="F653" s="53">
        <v>6</v>
      </c>
      <c r="G653" s="53">
        <v>20</v>
      </c>
      <c r="H653" s="53">
        <v>19</v>
      </c>
      <c r="I653" s="53">
        <v>14</v>
      </c>
      <c r="J653" s="53">
        <v>11</v>
      </c>
      <c r="K653" s="53">
        <v>78</v>
      </c>
      <c r="L653" s="45">
        <v>104920</v>
      </c>
      <c r="M653" s="45">
        <v>54402</v>
      </c>
      <c r="N653" s="45">
        <v>50518</v>
      </c>
      <c r="O653" s="57">
        <v>7.6248570339306143</v>
      </c>
      <c r="P653" s="57">
        <v>5.7186427754479601</v>
      </c>
      <c r="Q653" s="57">
        <v>19.062142584826535</v>
      </c>
      <c r="R653" s="57">
        <v>18.109035455585207</v>
      </c>
      <c r="S653" s="57">
        <v>13.343499809378574</v>
      </c>
      <c r="T653" s="57">
        <v>10.484178421654594</v>
      </c>
      <c r="U653" s="57">
        <v>74.342356080823478</v>
      </c>
    </row>
    <row r="654" spans="1:21">
      <c r="A654" s="55" t="s">
        <v>1877</v>
      </c>
      <c r="B654" s="53" t="s">
        <v>214</v>
      </c>
      <c r="C654" s="53" t="s">
        <v>250</v>
      </c>
      <c r="D654" s="51" t="s">
        <v>127</v>
      </c>
      <c r="E654" s="53">
        <v>8</v>
      </c>
      <c r="F654" s="53">
        <v>0</v>
      </c>
      <c r="G654" s="53">
        <v>0</v>
      </c>
      <c r="H654" s="53">
        <v>5</v>
      </c>
      <c r="I654" s="53">
        <v>5</v>
      </c>
      <c r="J654" s="53">
        <v>0</v>
      </c>
      <c r="K654" s="53">
        <v>18</v>
      </c>
      <c r="L654" s="45">
        <v>104920</v>
      </c>
      <c r="M654" s="45">
        <v>54402</v>
      </c>
      <c r="N654" s="45">
        <v>50518</v>
      </c>
      <c r="O654" s="57">
        <v>7.6248570339306143</v>
      </c>
      <c r="P654" s="57" t="s">
        <v>297</v>
      </c>
      <c r="Q654" s="57" t="s">
        <v>297</v>
      </c>
      <c r="R654" s="57">
        <v>4.7655356462066338</v>
      </c>
      <c r="S654" s="57">
        <v>4.7655356462066338</v>
      </c>
      <c r="T654" s="57" t="s">
        <v>297</v>
      </c>
      <c r="U654" s="57">
        <v>17.155928326343879</v>
      </c>
    </row>
    <row r="655" spans="1:21">
      <c r="A655" s="55" t="s">
        <v>1878</v>
      </c>
      <c r="B655" s="53" t="s">
        <v>214</v>
      </c>
      <c r="C655" s="53" t="s">
        <v>250</v>
      </c>
      <c r="D655" s="51" t="s">
        <v>160</v>
      </c>
      <c r="E655" s="53">
        <v>5</v>
      </c>
      <c r="F655" s="53">
        <v>0</v>
      </c>
      <c r="G655" s="53">
        <v>0</v>
      </c>
      <c r="H655" s="53">
        <v>0</v>
      </c>
      <c r="I655" s="53">
        <v>0</v>
      </c>
      <c r="J655" s="53">
        <v>0</v>
      </c>
      <c r="K655" s="53">
        <v>5</v>
      </c>
      <c r="L655" s="45">
        <v>104920</v>
      </c>
      <c r="M655" s="45">
        <v>54402</v>
      </c>
      <c r="N655" s="45">
        <v>50518</v>
      </c>
      <c r="O655" s="57">
        <v>4.7655356462066338</v>
      </c>
      <c r="P655" s="57" t="s">
        <v>297</v>
      </c>
      <c r="Q655" s="57" t="s">
        <v>297</v>
      </c>
      <c r="R655" s="57" t="s">
        <v>297</v>
      </c>
      <c r="S655" s="57" t="s">
        <v>297</v>
      </c>
      <c r="T655" s="57" t="s">
        <v>297</v>
      </c>
      <c r="U655" s="57">
        <v>4.7655356462066338</v>
      </c>
    </row>
    <row r="656" spans="1:21">
      <c r="A656" s="55" t="s">
        <v>1879</v>
      </c>
      <c r="B656" s="53" t="s">
        <v>214</v>
      </c>
      <c r="C656" s="53" t="s">
        <v>250</v>
      </c>
      <c r="D656" s="51" t="s">
        <v>163</v>
      </c>
      <c r="E656" s="53">
        <v>59</v>
      </c>
      <c r="F656" s="53">
        <v>70</v>
      </c>
      <c r="G656" s="53">
        <v>159</v>
      </c>
      <c r="H656" s="53">
        <v>170</v>
      </c>
      <c r="I656" s="53">
        <v>57</v>
      </c>
      <c r="J656" s="53">
        <v>21</v>
      </c>
      <c r="K656" s="53">
        <v>536</v>
      </c>
      <c r="L656" s="45">
        <v>104920</v>
      </c>
      <c r="M656" s="45">
        <v>54402</v>
      </c>
      <c r="N656" s="45">
        <v>50518</v>
      </c>
      <c r="O656" s="57">
        <v>116.79005502989034</v>
      </c>
      <c r="P656" s="57">
        <v>138.56447206936141</v>
      </c>
      <c r="Q656" s="57">
        <v>314.73930084326378</v>
      </c>
      <c r="R656" s="57">
        <v>336.51371788273485</v>
      </c>
      <c r="S656" s="57">
        <v>112.83107011362287</v>
      </c>
      <c r="T656" s="57">
        <v>41.569341620808423</v>
      </c>
      <c r="U656" s="57">
        <v>1061.0079575596817</v>
      </c>
    </row>
    <row r="657" spans="1:21">
      <c r="A657" s="55" t="s">
        <v>1880</v>
      </c>
      <c r="B657" s="53" t="s">
        <v>214</v>
      </c>
      <c r="C657" s="53" t="s">
        <v>250</v>
      </c>
      <c r="D657" s="51" t="s">
        <v>141</v>
      </c>
      <c r="E657" s="53">
        <v>5</v>
      </c>
      <c r="F657" s="53">
        <v>5</v>
      </c>
      <c r="G657" s="53">
        <v>7</v>
      </c>
      <c r="H657" s="53">
        <v>6</v>
      </c>
      <c r="I657" s="53">
        <v>0</v>
      </c>
      <c r="J657" s="53">
        <v>5</v>
      </c>
      <c r="K657" s="53">
        <v>28</v>
      </c>
      <c r="L657" s="45">
        <v>104920</v>
      </c>
      <c r="M657" s="45">
        <v>54402</v>
      </c>
      <c r="N657" s="45">
        <v>50518</v>
      </c>
      <c r="O657" s="57">
        <v>4.7655356462066338</v>
      </c>
      <c r="P657" s="57">
        <v>4.7655356462066338</v>
      </c>
      <c r="Q657" s="57">
        <v>6.6717499046892872</v>
      </c>
      <c r="R657" s="57">
        <v>5.7186427754479601</v>
      </c>
      <c r="S657" s="57" t="s">
        <v>297</v>
      </c>
      <c r="T657" s="57">
        <v>4.7655356462066338</v>
      </c>
      <c r="U657" s="57">
        <v>26.686999618757149</v>
      </c>
    </row>
    <row r="658" spans="1:21">
      <c r="A658" s="55" t="s">
        <v>1881</v>
      </c>
      <c r="B658" s="53" t="s">
        <v>214</v>
      </c>
      <c r="C658" s="53" t="s">
        <v>252</v>
      </c>
      <c r="D658" s="51" t="s">
        <v>200</v>
      </c>
      <c r="E658" s="53">
        <v>11</v>
      </c>
      <c r="F658" s="53">
        <v>5</v>
      </c>
      <c r="G658" s="53">
        <v>13</v>
      </c>
      <c r="H658" s="53">
        <v>17</v>
      </c>
      <c r="I658" s="53">
        <v>12</v>
      </c>
      <c r="J658" s="53">
        <v>18</v>
      </c>
      <c r="K658" s="53">
        <v>76</v>
      </c>
      <c r="L658" s="45">
        <v>99140</v>
      </c>
      <c r="M658" s="45">
        <v>51600</v>
      </c>
      <c r="N658" s="45">
        <v>47540</v>
      </c>
      <c r="O658" s="57">
        <v>11.095420617308857</v>
      </c>
      <c r="P658" s="57">
        <v>5.043373007867662</v>
      </c>
      <c r="Q658" s="57">
        <v>13.11276982045592</v>
      </c>
      <c r="R658" s="57">
        <v>17.147468226750053</v>
      </c>
      <c r="S658" s="57">
        <v>12.104095218882389</v>
      </c>
      <c r="T658" s="57">
        <v>18.156142828323585</v>
      </c>
      <c r="U658" s="57">
        <v>76.659269719588465</v>
      </c>
    </row>
    <row r="659" spans="1:21">
      <c r="A659" s="55" t="s">
        <v>1882</v>
      </c>
      <c r="B659" s="53" t="s">
        <v>214</v>
      </c>
      <c r="C659" s="53" t="s">
        <v>252</v>
      </c>
      <c r="D659" s="51" t="s">
        <v>292</v>
      </c>
      <c r="E659" s="53">
        <v>0</v>
      </c>
      <c r="F659" s="53">
        <v>5</v>
      </c>
      <c r="G659" s="53">
        <v>5</v>
      </c>
      <c r="H659" s="53">
        <v>6</v>
      </c>
      <c r="I659" s="53">
        <v>0</v>
      </c>
      <c r="J659" s="53">
        <v>0</v>
      </c>
      <c r="K659" s="53">
        <v>16</v>
      </c>
      <c r="L659" s="45">
        <v>99140</v>
      </c>
      <c r="M659" s="45">
        <v>51600</v>
      </c>
      <c r="N659" s="45">
        <v>47540</v>
      </c>
      <c r="O659" s="57" t="s">
        <v>297</v>
      </c>
      <c r="P659" s="57">
        <v>5.043373007867662</v>
      </c>
      <c r="Q659" s="57">
        <v>5.043373007867662</v>
      </c>
      <c r="R659" s="57">
        <v>6.0520476094411944</v>
      </c>
      <c r="S659" s="57" t="s">
        <v>297</v>
      </c>
      <c r="T659" s="57" t="s">
        <v>297</v>
      </c>
      <c r="U659" s="57">
        <v>16.138793625176518</v>
      </c>
    </row>
    <row r="660" spans="1:21">
      <c r="A660" s="55" t="s">
        <v>1883</v>
      </c>
      <c r="B660" s="53" t="s">
        <v>214</v>
      </c>
      <c r="C660" s="53" t="s">
        <v>252</v>
      </c>
      <c r="D660" s="51" t="s">
        <v>201</v>
      </c>
      <c r="E660" s="53">
        <v>5</v>
      </c>
      <c r="F660" s="53">
        <v>5</v>
      </c>
      <c r="G660" s="53">
        <v>16</v>
      </c>
      <c r="H660" s="53">
        <v>13</v>
      </c>
      <c r="I660" s="53">
        <v>10</v>
      </c>
      <c r="J660" s="53">
        <v>5</v>
      </c>
      <c r="K660" s="53">
        <v>54</v>
      </c>
      <c r="L660" s="45">
        <v>99140</v>
      </c>
      <c r="M660" s="45">
        <v>51600</v>
      </c>
      <c r="N660" s="45">
        <v>47540</v>
      </c>
      <c r="O660" s="57">
        <v>5.043373007867662</v>
      </c>
      <c r="P660" s="57">
        <v>5.043373007867662</v>
      </c>
      <c r="Q660" s="57">
        <v>16.138793625176518</v>
      </c>
      <c r="R660" s="57">
        <v>13.11276982045592</v>
      </c>
      <c r="S660" s="57">
        <v>10.086746015735324</v>
      </c>
      <c r="T660" s="57">
        <v>5.043373007867662</v>
      </c>
      <c r="U660" s="57">
        <v>54.468428484970744</v>
      </c>
    </row>
    <row r="661" spans="1:21">
      <c r="A661" s="55" t="s">
        <v>1884</v>
      </c>
      <c r="B661" s="53" t="s">
        <v>214</v>
      </c>
      <c r="C661" s="53" t="s">
        <v>252</v>
      </c>
      <c r="D661" s="51" t="s">
        <v>150</v>
      </c>
      <c r="E661" s="53">
        <v>0</v>
      </c>
      <c r="F661" s="53">
        <v>0</v>
      </c>
      <c r="G661" s="53">
        <v>0</v>
      </c>
      <c r="H661" s="53">
        <v>0</v>
      </c>
      <c r="I661" s="53">
        <v>0</v>
      </c>
      <c r="J661" s="53">
        <v>0</v>
      </c>
      <c r="K661" s="53">
        <v>0</v>
      </c>
      <c r="L661" s="45">
        <v>99140</v>
      </c>
      <c r="M661" s="45">
        <v>51600</v>
      </c>
      <c r="N661" s="45">
        <v>47540</v>
      </c>
      <c r="O661" s="57" t="s">
        <v>297</v>
      </c>
      <c r="P661" s="57" t="s">
        <v>297</v>
      </c>
      <c r="Q661" s="57" t="s">
        <v>297</v>
      </c>
      <c r="R661" s="57" t="s">
        <v>297</v>
      </c>
      <c r="S661" s="57" t="s">
        <v>297</v>
      </c>
      <c r="T661" s="57" t="s">
        <v>297</v>
      </c>
      <c r="U661" s="57" t="s">
        <v>297</v>
      </c>
    </row>
    <row r="662" spans="1:21">
      <c r="A662" s="55" t="s">
        <v>1885</v>
      </c>
      <c r="B662" s="53" t="s">
        <v>214</v>
      </c>
      <c r="C662" s="53" t="s">
        <v>252</v>
      </c>
      <c r="D662" s="51" t="s">
        <v>94</v>
      </c>
      <c r="E662" s="53">
        <v>5</v>
      </c>
      <c r="F662" s="53">
        <v>0</v>
      </c>
      <c r="G662" s="53">
        <v>9</v>
      </c>
      <c r="H662" s="53">
        <v>5</v>
      </c>
      <c r="I662" s="53">
        <v>5</v>
      </c>
      <c r="J662" s="53">
        <v>0</v>
      </c>
      <c r="K662" s="53">
        <v>24</v>
      </c>
      <c r="L662" s="45">
        <v>99140</v>
      </c>
      <c r="M662" s="45">
        <v>51600</v>
      </c>
      <c r="N662" s="45">
        <v>47540</v>
      </c>
      <c r="O662" s="57">
        <v>5.043373007867662</v>
      </c>
      <c r="P662" s="57" t="s">
        <v>297</v>
      </c>
      <c r="Q662" s="57">
        <v>9.0780714141617924</v>
      </c>
      <c r="R662" s="57">
        <v>5.043373007867662</v>
      </c>
      <c r="S662" s="57">
        <v>5.043373007867662</v>
      </c>
      <c r="T662" s="57" t="s">
        <v>297</v>
      </c>
      <c r="U662" s="57">
        <v>24.208190437764777</v>
      </c>
    </row>
    <row r="663" spans="1:21">
      <c r="A663" s="55" t="s">
        <v>1886</v>
      </c>
      <c r="B663" s="53" t="s">
        <v>214</v>
      </c>
      <c r="C663" s="53" t="s">
        <v>252</v>
      </c>
      <c r="D663" s="51" t="s">
        <v>153</v>
      </c>
      <c r="E663" s="53">
        <v>7</v>
      </c>
      <c r="F663" s="53">
        <v>5</v>
      </c>
      <c r="G663" s="53">
        <v>0</v>
      </c>
      <c r="H663" s="53">
        <v>0</v>
      </c>
      <c r="I663" s="53">
        <v>0</v>
      </c>
      <c r="J663" s="53">
        <v>0</v>
      </c>
      <c r="K663" s="53">
        <v>12</v>
      </c>
      <c r="L663" s="45">
        <v>99140</v>
      </c>
      <c r="M663" s="45">
        <v>51600</v>
      </c>
      <c r="N663" s="45">
        <v>47540</v>
      </c>
      <c r="O663" s="57">
        <v>7.0607222110147259</v>
      </c>
      <c r="P663" s="57">
        <v>5.043373007867662</v>
      </c>
      <c r="Q663" s="57" t="s">
        <v>297</v>
      </c>
      <c r="R663" s="57" t="s">
        <v>297</v>
      </c>
      <c r="S663" s="57" t="s">
        <v>297</v>
      </c>
      <c r="T663" s="57" t="s">
        <v>297</v>
      </c>
      <c r="U663" s="57">
        <v>12.104095218882389</v>
      </c>
    </row>
    <row r="664" spans="1:21">
      <c r="A664" s="55" t="s">
        <v>1887</v>
      </c>
      <c r="B664" s="53" t="s">
        <v>214</v>
      </c>
      <c r="C664" s="53" t="s">
        <v>252</v>
      </c>
      <c r="D664" s="51" t="s">
        <v>154</v>
      </c>
      <c r="E664" s="53">
        <v>24</v>
      </c>
      <c r="F664" s="53">
        <v>13</v>
      </c>
      <c r="G664" s="53">
        <v>14</v>
      </c>
      <c r="H664" s="53">
        <v>10</v>
      </c>
      <c r="I664" s="53">
        <v>0</v>
      </c>
      <c r="J664" s="53">
        <v>0</v>
      </c>
      <c r="K664" s="53">
        <v>61</v>
      </c>
      <c r="L664" s="45">
        <v>99140</v>
      </c>
      <c r="M664" s="45">
        <v>51600</v>
      </c>
      <c r="N664" s="45">
        <v>47540</v>
      </c>
      <c r="O664" s="57">
        <v>24.208190437764777</v>
      </c>
      <c r="P664" s="57">
        <v>13.11276982045592</v>
      </c>
      <c r="Q664" s="57">
        <v>14.121444422029452</v>
      </c>
      <c r="R664" s="57">
        <v>10.086746015735324</v>
      </c>
      <c r="S664" s="57" t="s">
        <v>297</v>
      </c>
      <c r="T664" s="57" t="s">
        <v>297</v>
      </c>
      <c r="U664" s="57">
        <v>61.529150695985479</v>
      </c>
    </row>
    <row r="665" spans="1:21">
      <c r="A665" s="55" t="s">
        <v>1888</v>
      </c>
      <c r="B665" s="53" t="s">
        <v>214</v>
      </c>
      <c r="C665" s="53" t="s">
        <v>252</v>
      </c>
      <c r="D665" s="51" t="s">
        <v>98</v>
      </c>
      <c r="E665" s="53">
        <v>18</v>
      </c>
      <c r="F665" s="53">
        <v>11</v>
      </c>
      <c r="G665" s="53">
        <v>21</v>
      </c>
      <c r="H665" s="53">
        <v>28</v>
      </c>
      <c r="I665" s="53">
        <v>21</v>
      </c>
      <c r="J665" s="53">
        <v>12</v>
      </c>
      <c r="K665" s="53">
        <v>111</v>
      </c>
      <c r="L665" s="45">
        <v>99140</v>
      </c>
      <c r="M665" s="45">
        <v>51600</v>
      </c>
      <c r="N665" s="45">
        <v>47540</v>
      </c>
      <c r="O665" s="57">
        <v>18.156142828323585</v>
      </c>
      <c r="P665" s="57">
        <v>11.095420617308857</v>
      </c>
      <c r="Q665" s="57">
        <v>21.182166633044179</v>
      </c>
      <c r="R665" s="57">
        <v>28.242888844058903</v>
      </c>
      <c r="S665" s="57">
        <v>21.182166633044179</v>
      </c>
      <c r="T665" s="57">
        <v>12.104095218882389</v>
      </c>
      <c r="U665" s="57">
        <v>111.9628807746621</v>
      </c>
    </row>
    <row r="666" spans="1:21">
      <c r="A666" s="55" t="s">
        <v>1889</v>
      </c>
      <c r="B666" s="53" t="s">
        <v>214</v>
      </c>
      <c r="C666" s="53" t="s">
        <v>252</v>
      </c>
      <c r="D666" s="51" t="s">
        <v>301</v>
      </c>
      <c r="E666" s="53">
        <v>0</v>
      </c>
      <c r="F666" s="53">
        <v>0</v>
      </c>
      <c r="G666" s="53">
        <v>5</v>
      </c>
      <c r="H666" s="53">
        <v>0</v>
      </c>
      <c r="I666" s="53">
        <v>0</v>
      </c>
      <c r="J666" s="53">
        <v>0</v>
      </c>
      <c r="K666" s="53">
        <v>5</v>
      </c>
      <c r="L666" s="45">
        <v>99140</v>
      </c>
      <c r="M666" s="45">
        <v>51600</v>
      </c>
      <c r="N666" s="45">
        <v>47540</v>
      </c>
      <c r="O666" s="57" t="s">
        <v>297</v>
      </c>
      <c r="P666" s="57" t="s">
        <v>297</v>
      </c>
      <c r="Q666" s="57">
        <v>5.043373007867662</v>
      </c>
      <c r="R666" s="57" t="s">
        <v>297</v>
      </c>
      <c r="S666" s="57" t="s">
        <v>297</v>
      </c>
      <c r="T666" s="57" t="s">
        <v>297</v>
      </c>
      <c r="U666" s="57">
        <v>5.043373007867662</v>
      </c>
    </row>
    <row r="667" spans="1:21">
      <c r="A667" s="55" t="s">
        <v>1890</v>
      </c>
      <c r="B667" s="53" t="s">
        <v>214</v>
      </c>
      <c r="C667" s="53" t="s">
        <v>252</v>
      </c>
      <c r="D667" s="51" t="s">
        <v>303</v>
      </c>
      <c r="E667" s="53">
        <v>5</v>
      </c>
      <c r="F667" s="53">
        <v>5</v>
      </c>
      <c r="G667" s="53">
        <v>25</v>
      </c>
      <c r="H667" s="53">
        <v>24</v>
      </c>
      <c r="I667" s="53">
        <v>22</v>
      </c>
      <c r="J667" s="53">
        <v>5</v>
      </c>
      <c r="K667" s="53">
        <v>86</v>
      </c>
      <c r="L667" s="45">
        <v>99140</v>
      </c>
      <c r="M667" s="45">
        <v>51600</v>
      </c>
      <c r="N667" s="45">
        <v>47540</v>
      </c>
      <c r="O667" s="57">
        <v>5.043373007867662</v>
      </c>
      <c r="P667" s="57">
        <v>5.043373007867662</v>
      </c>
      <c r="Q667" s="57">
        <v>25.216865039338309</v>
      </c>
      <c r="R667" s="57">
        <v>24.208190437764777</v>
      </c>
      <c r="S667" s="57">
        <v>22.190841234617714</v>
      </c>
      <c r="T667" s="57">
        <v>5.043373007867662</v>
      </c>
      <c r="U667" s="57">
        <v>86.746015735323795</v>
      </c>
    </row>
    <row r="668" spans="1:21">
      <c r="A668" s="55" t="s">
        <v>1891</v>
      </c>
      <c r="B668" s="53" t="s">
        <v>214</v>
      </c>
      <c r="C668" s="53" t="s">
        <v>252</v>
      </c>
      <c r="D668" s="51" t="s">
        <v>127</v>
      </c>
      <c r="E668" s="53">
        <v>5</v>
      </c>
      <c r="F668" s="53">
        <v>0</v>
      </c>
      <c r="G668" s="53">
        <v>0</v>
      </c>
      <c r="H668" s="53">
        <v>7</v>
      </c>
      <c r="I668" s="53">
        <v>0</v>
      </c>
      <c r="J668" s="53">
        <v>0</v>
      </c>
      <c r="K668" s="53">
        <v>12</v>
      </c>
      <c r="L668" s="45">
        <v>99140</v>
      </c>
      <c r="M668" s="45">
        <v>51600</v>
      </c>
      <c r="N668" s="45">
        <v>47540</v>
      </c>
      <c r="O668" s="57">
        <v>5.043373007867662</v>
      </c>
      <c r="P668" s="57" t="s">
        <v>297</v>
      </c>
      <c r="Q668" s="57" t="s">
        <v>297</v>
      </c>
      <c r="R668" s="57">
        <v>7.0607222110147259</v>
      </c>
      <c r="S668" s="57" t="s">
        <v>297</v>
      </c>
      <c r="T668" s="57" t="s">
        <v>297</v>
      </c>
      <c r="U668" s="57">
        <v>12.104095218882389</v>
      </c>
    </row>
    <row r="669" spans="1:21">
      <c r="A669" s="55" t="s">
        <v>1892</v>
      </c>
      <c r="B669" s="53" t="s">
        <v>214</v>
      </c>
      <c r="C669" s="53" t="s">
        <v>252</v>
      </c>
      <c r="D669" s="51" t="s">
        <v>160</v>
      </c>
      <c r="E669" s="53">
        <v>5</v>
      </c>
      <c r="F669" s="53">
        <v>0</v>
      </c>
      <c r="G669" s="53">
        <v>0</v>
      </c>
      <c r="H669" s="53">
        <v>0</v>
      </c>
      <c r="I669" s="53">
        <v>0</v>
      </c>
      <c r="J669" s="53">
        <v>0</v>
      </c>
      <c r="K669" s="53">
        <v>5</v>
      </c>
      <c r="L669" s="45">
        <v>99140</v>
      </c>
      <c r="M669" s="45">
        <v>51600</v>
      </c>
      <c r="N669" s="45">
        <v>47540</v>
      </c>
      <c r="O669" s="57">
        <v>5.043373007867662</v>
      </c>
      <c r="P669" s="57" t="s">
        <v>297</v>
      </c>
      <c r="Q669" s="57" t="s">
        <v>297</v>
      </c>
      <c r="R669" s="57" t="s">
        <v>297</v>
      </c>
      <c r="S669" s="57" t="s">
        <v>297</v>
      </c>
      <c r="T669" s="57" t="s">
        <v>297</v>
      </c>
      <c r="U669" s="57">
        <v>5.043373007867662</v>
      </c>
    </row>
    <row r="670" spans="1:21">
      <c r="A670" s="55" t="s">
        <v>1893</v>
      </c>
      <c r="B670" s="53" t="s">
        <v>214</v>
      </c>
      <c r="C670" s="53" t="s">
        <v>252</v>
      </c>
      <c r="D670" s="51" t="s">
        <v>163</v>
      </c>
      <c r="E670" s="53">
        <v>54</v>
      </c>
      <c r="F670" s="53">
        <v>45</v>
      </c>
      <c r="G670" s="53">
        <v>152</v>
      </c>
      <c r="H670" s="53">
        <v>175</v>
      </c>
      <c r="I670" s="53">
        <v>58</v>
      </c>
      <c r="J670" s="53">
        <v>26</v>
      </c>
      <c r="K670" s="53">
        <v>510</v>
      </c>
      <c r="L670" s="45">
        <v>99140</v>
      </c>
      <c r="M670" s="45">
        <v>51600</v>
      </c>
      <c r="N670" s="45">
        <v>47540</v>
      </c>
      <c r="O670" s="57">
        <v>113.58855700462767</v>
      </c>
      <c r="P670" s="57">
        <v>94.65713083718974</v>
      </c>
      <c r="Q670" s="57">
        <v>319.73075305006313</v>
      </c>
      <c r="R670" s="57">
        <v>368.11106436684895</v>
      </c>
      <c r="S670" s="57">
        <v>122.00252419015565</v>
      </c>
      <c r="T670" s="57">
        <v>54.690786705931842</v>
      </c>
      <c r="U670" s="57">
        <v>1072.7808161548171</v>
      </c>
    </row>
    <row r="671" spans="1:21">
      <c r="A671" s="55" t="s">
        <v>1894</v>
      </c>
      <c r="B671" s="53" t="s">
        <v>214</v>
      </c>
      <c r="C671" s="53" t="s">
        <v>252</v>
      </c>
      <c r="D671" s="51" t="s">
        <v>141</v>
      </c>
      <c r="E671" s="53">
        <v>5</v>
      </c>
      <c r="F671" s="53">
        <v>0</v>
      </c>
      <c r="G671" s="53">
        <v>8</v>
      </c>
      <c r="H671" s="53">
        <v>0</v>
      </c>
      <c r="I671" s="53">
        <v>0</v>
      </c>
      <c r="J671" s="53">
        <v>5</v>
      </c>
      <c r="K671" s="53">
        <v>18</v>
      </c>
      <c r="L671" s="45">
        <v>99140</v>
      </c>
      <c r="M671" s="45">
        <v>51600</v>
      </c>
      <c r="N671" s="45">
        <v>47540</v>
      </c>
      <c r="O671" s="57">
        <v>5.043373007867662</v>
      </c>
      <c r="P671" s="57" t="s">
        <v>297</v>
      </c>
      <c r="Q671" s="57">
        <v>8.0693968125882591</v>
      </c>
      <c r="R671" s="57" t="s">
        <v>297</v>
      </c>
      <c r="S671" s="57" t="s">
        <v>297</v>
      </c>
      <c r="T671" s="57">
        <v>5.043373007867662</v>
      </c>
      <c r="U671" s="57">
        <v>18.156142828323585</v>
      </c>
    </row>
    <row r="672" spans="1:21">
      <c r="A672" s="55" t="s">
        <v>1895</v>
      </c>
      <c r="B672" s="53" t="s">
        <v>214</v>
      </c>
      <c r="C672" s="53" t="s">
        <v>254</v>
      </c>
      <c r="D672" s="51" t="s">
        <v>200</v>
      </c>
      <c r="E672" s="53">
        <v>5</v>
      </c>
      <c r="F672" s="53">
        <v>0</v>
      </c>
      <c r="G672" s="53">
        <v>5</v>
      </c>
      <c r="H672" s="53">
        <v>15</v>
      </c>
      <c r="I672" s="53">
        <v>11</v>
      </c>
      <c r="J672" s="53">
        <v>17</v>
      </c>
      <c r="K672" s="53">
        <v>53</v>
      </c>
      <c r="L672" s="45">
        <v>90410</v>
      </c>
      <c r="M672" s="45">
        <v>47362</v>
      </c>
      <c r="N672" s="45">
        <v>43048</v>
      </c>
      <c r="O672" s="57">
        <v>5.5303616856542419</v>
      </c>
      <c r="P672" s="57" t="s">
        <v>297</v>
      </c>
      <c r="Q672" s="57">
        <v>5.5303616856542419</v>
      </c>
      <c r="R672" s="57">
        <v>16.591085056962726</v>
      </c>
      <c r="S672" s="57">
        <v>12.166795708439333</v>
      </c>
      <c r="T672" s="57">
        <v>18.803229731224423</v>
      </c>
      <c r="U672" s="57">
        <v>58.621833867934967</v>
      </c>
    </row>
    <row r="673" spans="1:21">
      <c r="A673" s="55" t="s">
        <v>1896</v>
      </c>
      <c r="B673" s="53" t="s">
        <v>214</v>
      </c>
      <c r="C673" s="53" t="s">
        <v>254</v>
      </c>
      <c r="D673" s="51" t="s">
        <v>292</v>
      </c>
      <c r="E673" s="53">
        <v>0</v>
      </c>
      <c r="F673" s="53">
        <v>0</v>
      </c>
      <c r="G673" s="53">
        <v>0</v>
      </c>
      <c r="H673" s="53">
        <v>8</v>
      </c>
      <c r="I673" s="53">
        <v>5</v>
      </c>
      <c r="J673" s="53">
        <v>8</v>
      </c>
      <c r="K673" s="53">
        <v>21</v>
      </c>
      <c r="L673" s="45">
        <v>90410</v>
      </c>
      <c r="M673" s="45">
        <v>47362</v>
      </c>
      <c r="N673" s="45">
        <v>43048</v>
      </c>
      <c r="O673" s="57" t="s">
        <v>297</v>
      </c>
      <c r="P673" s="57" t="s">
        <v>297</v>
      </c>
      <c r="Q673" s="57" t="s">
        <v>297</v>
      </c>
      <c r="R673" s="57">
        <v>8.8485786970467863</v>
      </c>
      <c r="S673" s="57">
        <v>5.5303616856542419</v>
      </c>
      <c r="T673" s="57">
        <v>8.8485786970467863</v>
      </c>
      <c r="U673" s="57">
        <v>23.227519079747815</v>
      </c>
    </row>
    <row r="674" spans="1:21">
      <c r="A674" s="55" t="s">
        <v>1897</v>
      </c>
      <c r="B674" s="53" t="s">
        <v>214</v>
      </c>
      <c r="C674" s="53" t="s">
        <v>254</v>
      </c>
      <c r="D674" s="51" t="s">
        <v>201</v>
      </c>
      <c r="E674" s="53">
        <v>7</v>
      </c>
      <c r="F674" s="53">
        <v>8</v>
      </c>
      <c r="G674" s="53">
        <v>16</v>
      </c>
      <c r="H674" s="53">
        <v>12</v>
      </c>
      <c r="I674" s="53">
        <v>9</v>
      </c>
      <c r="J674" s="53">
        <v>0</v>
      </c>
      <c r="K674" s="53">
        <v>52</v>
      </c>
      <c r="L674" s="45">
        <v>90410</v>
      </c>
      <c r="M674" s="45">
        <v>47362</v>
      </c>
      <c r="N674" s="45">
        <v>43048</v>
      </c>
      <c r="O674" s="57">
        <v>7.7425063599159385</v>
      </c>
      <c r="P674" s="57">
        <v>8.8485786970467863</v>
      </c>
      <c r="Q674" s="57">
        <v>17.697157394093573</v>
      </c>
      <c r="R674" s="57">
        <v>13.27286804557018</v>
      </c>
      <c r="S674" s="57">
        <v>9.9546510341776351</v>
      </c>
      <c r="T674" s="57" t="s">
        <v>297</v>
      </c>
      <c r="U674" s="57">
        <v>57.515761530804113</v>
      </c>
    </row>
    <row r="675" spans="1:21">
      <c r="A675" s="55" t="s">
        <v>1898</v>
      </c>
      <c r="B675" s="53" t="s">
        <v>214</v>
      </c>
      <c r="C675" s="53" t="s">
        <v>254</v>
      </c>
      <c r="D675" s="51" t="s">
        <v>150</v>
      </c>
      <c r="E675" s="53">
        <v>0</v>
      </c>
      <c r="F675" s="53">
        <v>0</v>
      </c>
      <c r="G675" s="53">
        <v>0</v>
      </c>
      <c r="H675" s="53">
        <v>0</v>
      </c>
      <c r="I675" s="53">
        <v>0</v>
      </c>
      <c r="J675" s="53">
        <v>0</v>
      </c>
      <c r="K675" s="53">
        <v>0</v>
      </c>
      <c r="L675" s="45">
        <v>90410</v>
      </c>
      <c r="M675" s="45">
        <v>47362</v>
      </c>
      <c r="N675" s="45">
        <v>43048</v>
      </c>
      <c r="O675" s="57" t="s">
        <v>297</v>
      </c>
      <c r="P675" s="57" t="s">
        <v>297</v>
      </c>
      <c r="Q675" s="57" t="s">
        <v>297</v>
      </c>
      <c r="R675" s="57" t="s">
        <v>297</v>
      </c>
      <c r="S675" s="57" t="s">
        <v>297</v>
      </c>
      <c r="T675" s="57" t="s">
        <v>297</v>
      </c>
      <c r="U675" s="57" t="s">
        <v>297</v>
      </c>
    </row>
    <row r="676" spans="1:21">
      <c r="A676" s="55" t="s">
        <v>1899</v>
      </c>
      <c r="B676" s="53" t="s">
        <v>214</v>
      </c>
      <c r="C676" s="53" t="s">
        <v>254</v>
      </c>
      <c r="D676" s="51" t="s">
        <v>94</v>
      </c>
      <c r="E676" s="53">
        <v>0</v>
      </c>
      <c r="F676" s="53">
        <v>0</v>
      </c>
      <c r="G676" s="53">
        <v>6</v>
      </c>
      <c r="H676" s="53">
        <v>7</v>
      </c>
      <c r="I676" s="53">
        <v>0</v>
      </c>
      <c r="J676" s="53">
        <v>0</v>
      </c>
      <c r="K676" s="53">
        <v>13</v>
      </c>
      <c r="L676" s="45">
        <v>90410</v>
      </c>
      <c r="M676" s="45">
        <v>47362</v>
      </c>
      <c r="N676" s="45">
        <v>43048</v>
      </c>
      <c r="O676" s="57" t="s">
        <v>297</v>
      </c>
      <c r="P676" s="57" t="s">
        <v>297</v>
      </c>
      <c r="Q676" s="57">
        <v>6.6364340227850898</v>
      </c>
      <c r="R676" s="57">
        <v>7.7425063599159385</v>
      </c>
      <c r="S676" s="57" t="s">
        <v>297</v>
      </c>
      <c r="T676" s="57" t="s">
        <v>297</v>
      </c>
      <c r="U676" s="57">
        <v>14.378940382701028</v>
      </c>
    </row>
    <row r="677" spans="1:21">
      <c r="A677" s="55" t="s">
        <v>1900</v>
      </c>
      <c r="B677" s="53" t="s">
        <v>214</v>
      </c>
      <c r="C677" s="53" t="s">
        <v>254</v>
      </c>
      <c r="D677" s="51" t="s">
        <v>153</v>
      </c>
      <c r="E677" s="53">
        <v>0</v>
      </c>
      <c r="F677" s="53">
        <v>0</v>
      </c>
      <c r="G677" s="53">
        <v>0</v>
      </c>
      <c r="H677" s="53">
        <v>0</v>
      </c>
      <c r="I677" s="53">
        <v>0</v>
      </c>
      <c r="J677" s="53">
        <v>0</v>
      </c>
      <c r="K677" s="53">
        <v>0</v>
      </c>
      <c r="L677" s="45">
        <v>90410</v>
      </c>
      <c r="M677" s="45">
        <v>47362</v>
      </c>
      <c r="N677" s="45">
        <v>43048</v>
      </c>
      <c r="O677" s="57" t="s">
        <v>297</v>
      </c>
      <c r="P677" s="57" t="s">
        <v>297</v>
      </c>
      <c r="Q677" s="57" t="s">
        <v>297</v>
      </c>
      <c r="R677" s="57" t="s">
        <v>297</v>
      </c>
      <c r="S677" s="57" t="s">
        <v>297</v>
      </c>
      <c r="T677" s="57" t="s">
        <v>297</v>
      </c>
      <c r="U677" s="57" t="s">
        <v>297</v>
      </c>
    </row>
    <row r="678" spans="1:21">
      <c r="A678" s="55" t="s">
        <v>1901</v>
      </c>
      <c r="B678" s="53" t="s">
        <v>214</v>
      </c>
      <c r="C678" s="53" t="s">
        <v>254</v>
      </c>
      <c r="D678" s="51" t="s">
        <v>154</v>
      </c>
      <c r="E678" s="53">
        <v>22</v>
      </c>
      <c r="F678" s="53">
        <v>5</v>
      </c>
      <c r="G678" s="53">
        <v>12</v>
      </c>
      <c r="H678" s="53">
        <v>5</v>
      </c>
      <c r="I678" s="53">
        <v>0</v>
      </c>
      <c r="J678" s="53">
        <v>5</v>
      </c>
      <c r="K678" s="53">
        <v>49</v>
      </c>
      <c r="L678" s="45">
        <v>90410</v>
      </c>
      <c r="M678" s="45">
        <v>47362</v>
      </c>
      <c r="N678" s="45">
        <v>43048</v>
      </c>
      <c r="O678" s="57">
        <v>24.333591416878665</v>
      </c>
      <c r="P678" s="57">
        <v>5.5303616856542419</v>
      </c>
      <c r="Q678" s="57">
        <v>13.27286804557018</v>
      </c>
      <c r="R678" s="57">
        <v>5.5303616856542419</v>
      </c>
      <c r="S678" s="57" t="s">
        <v>297</v>
      </c>
      <c r="T678" s="57">
        <v>5.5303616856542419</v>
      </c>
      <c r="U678" s="57">
        <v>54.197544519411572</v>
      </c>
    </row>
    <row r="679" spans="1:21">
      <c r="A679" s="55" t="s">
        <v>1902</v>
      </c>
      <c r="B679" s="53" t="s">
        <v>214</v>
      </c>
      <c r="C679" s="53" t="s">
        <v>254</v>
      </c>
      <c r="D679" s="51" t="s">
        <v>98</v>
      </c>
      <c r="E679" s="53">
        <v>17</v>
      </c>
      <c r="F679" s="53">
        <v>11</v>
      </c>
      <c r="G679" s="53">
        <v>26</v>
      </c>
      <c r="H679" s="53">
        <v>26</v>
      </c>
      <c r="I679" s="53">
        <v>20</v>
      </c>
      <c r="J679" s="53">
        <v>12</v>
      </c>
      <c r="K679" s="53">
        <v>112</v>
      </c>
      <c r="L679" s="45">
        <v>90410</v>
      </c>
      <c r="M679" s="45">
        <v>47362</v>
      </c>
      <c r="N679" s="45">
        <v>43048</v>
      </c>
      <c r="O679" s="57">
        <v>18.803229731224423</v>
      </c>
      <c r="P679" s="57">
        <v>12.166795708439333</v>
      </c>
      <c r="Q679" s="57">
        <v>28.757880765402057</v>
      </c>
      <c r="R679" s="57">
        <v>28.757880765402057</v>
      </c>
      <c r="S679" s="57">
        <v>22.121446742616968</v>
      </c>
      <c r="T679" s="57">
        <v>13.27286804557018</v>
      </c>
      <c r="U679" s="57">
        <v>123.88010175865502</v>
      </c>
    </row>
    <row r="680" spans="1:21">
      <c r="A680" s="55" t="s">
        <v>1903</v>
      </c>
      <c r="B680" s="53" t="s">
        <v>214</v>
      </c>
      <c r="C680" s="53" t="s">
        <v>254</v>
      </c>
      <c r="D680" s="51" t="s">
        <v>301</v>
      </c>
      <c r="E680" s="53">
        <v>5</v>
      </c>
      <c r="F680" s="53">
        <v>7</v>
      </c>
      <c r="G680" s="53">
        <v>11</v>
      </c>
      <c r="H680" s="53">
        <v>0</v>
      </c>
      <c r="I680" s="53">
        <v>0</v>
      </c>
      <c r="J680" s="53">
        <v>0</v>
      </c>
      <c r="K680" s="53">
        <v>23</v>
      </c>
      <c r="L680" s="45">
        <v>90410</v>
      </c>
      <c r="M680" s="45">
        <v>47362</v>
      </c>
      <c r="N680" s="45">
        <v>43048</v>
      </c>
      <c r="O680" s="57">
        <v>5.5303616856542419</v>
      </c>
      <c r="P680" s="57">
        <v>7.7425063599159385</v>
      </c>
      <c r="Q680" s="57">
        <v>12.166795708439333</v>
      </c>
      <c r="R680" s="57" t="s">
        <v>297</v>
      </c>
      <c r="S680" s="57" t="s">
        <v>297</v>
      </c>
      <c r="T680" s="57" t="s">
        <v>297</v>
      </c>
      <c r="U680" s="57">
        <v>25.439663754009516</v>
      </c>
    </row>
    <row r="681" spans="1:21">
      <c r="A681" s="55" t="s">
        <v>1904</v>
      </c>
      <c r="B681" s="53" t="s">
        <v>214</v>
      </c>
      <c r="C681" s="53" t="s">
        <v>254</v>
      </c>
      <c r="D681" s="51" t="s">
        <v>303</v>
      </c>
      <c r="E681" s="53">
        <v>11</v>
      </c>
      <c r="F681" s="53">
        <v>5</v>
      </c>
      <c r="G681" s="53">
        <v>8</v>
      </c>
      <c r="H681" s="53">
        <v>13</v>
      </c>
      <c r="I681" s="53">
        <v>13</v>
      </c>
      <c r="J681" s="53">
        <v>6</v>
      </c>
      <c r="K681" s="53">
        <v>56</v>
      </c>
      <c r="L681" s="45">
        <v>90410</v>
      </c>
      <c r="M681" s="45">
        <v>47362</v>
      </c>
      <c r="N681" s="45">
        <v>43048</v>
      </c>
      <c r="O681" s="57">
        <v>12.166795708439333</v>
      </c>
      <c r="P681" s="57">
        <v>5.5303616856542419</v>
      </c>
      <c r="Q681" s="57">
        <v>8.8485786970467863</v>
      </c>
      <c r="R681" s="57">
        <v>14.378940382701028</v>
      </c>
      <c r="S681" s="57">
        <v>14.378940382701028</v>
      </c>
      <c r="T681" s="57">
        <v>6.6364340227850898</v>
      </c>
      <c r="U681" s="57">
        <v>61.940050879327508</v>
      </c>
    </row>
    <row r="682" spans="1:21">
      <c r="A682" s="55" t="s">
        <v>1905</v>
      </c>
      <c r="B682" s="53" t="s">
        <v>214</v>
      </c>
      <c r="C682" s="53" t="s">
        <v>254</v>
      </c>
      <c r="D682" s="51" t="s">
        <v>127</v>
      </c>
      <c r="E682" s="53">
        <v>7</v>
      </c>
      <c r="F682" s="53">
        <v>5</v>
      </c>
      <c r="G682" s="53">
        <v>5</v>
      </c>
      <c r="H682" s="53">
        <v>5</v>
      </c>
      <c r="I682" s="53">
        <v>0</v>
      </c>
      <c r="J682" s="53">
        <v>0</v>
      </c>
      <c r="K682" s="53">
        <v>22</v>
      </c>
      <c r="L682" s="45">
        <v>90410</v>
      </c>
      <c r="M682" s="45">
        <v>47362</v>
      </c>
      <c r="N682" s="45">
        <v>43048</v>
      </c>
      <c r="O682" s="57">
        <v>7.7425063599159385</v>
      </c>
      <c r="P682" s="57">
        <v>5.5303616856542419</v>
      </c>
      <c r="Q682" s="57">
        <v>5.5303616856542419</v>
      </c>
      <c r="R682" s="57">
        <v>5.5303616856542419</v>
      </c>
      <c r="S682" s="57" t="s">
        <v>297</v>
      </c>
      <c r="T682" s="57" t="s">
        <v>297</v>
      </c>
      <c r="U682" s="57">
        <v>24.333591416878665</v>
      </c>
    </row>
    <row r="683" spans="1:21">
      <c r="A683" s="55" t="s">
        <v>1906</v>
      </c>
      <c r="B683" s="53" t="s">
        <v>214</v>
      </c>
      <c r="C683" s="53" t="s">
        <v>254</v>
      </c>
      <c r="D683" s="51" t="s">
        <v>160</v>
      </c>
      <c r="E683" s="53">
        <v>0</v>
      </c>
      <c r="F683" s="53">
        <v>5</v>
      </c>
      <c r="G683" s="53">
        <v>0</v>
      </c>
      <c r="H683" s="53">
        <v>0</v>
      </c>
      <c r="I683" s="53">
        <v>0</v>
      </c>
      <c r="J683" s="53">
        <v>5</v>
      </c>
      <c r="K683" s="53">
        <v>10</v>
      </c>
      <c r="L683" s="45">
        <v>90410</v>
      </c>
      <c r="M683" s="45">
        <v>47362</v>
      </c>
      <c r="N683" s="45">
        <v>43048</v>
      </c>
      <c r="O683" s="57" t="s">
        <v>297</v>
      </c>
      <c r="P683" s="57">
        <v>5.5303616856542419</v>
      </c>
      <c r="Q683" s="57" t="s">
        <v>297</v>
      </c>
      <c r="R683" s="57" t="s">
        <v>297</v>
      </c>
      <c r="S683" s="57" t="s">
        <v>297</v>
      </c>
      <c r="T683" s="57">
        <v>5.5303616856542419</v>
      </c>
      <c r="U683" s="57">
        <v>11.060723371308484</v>
      </c>
    </row>
    <row r="684" spans="1:21">
      <c r="A684" s="55" t="s">
        <v>1907</v>
      </c>
      <c r="B684" s="53" t="s">
        <v>214</v>
      </c>
      <c r="C684" s="53" t="s">
        <v>254</v>
      </c>
      <c r="D684" s="51" t="s">
        <v>163</v>
      </c>
      <c r="E684" s="53">
        <v>47</v>
      </c>
      <c r="F684" s="53">
        <v>60</v>
      </c>
      <c r="G684" s="53">
        <v>118</v>
      </c>
      <c r="H684" s="53">
        <v>107</v>
      </c>
      <c r="I684" s="53">
        <v>38</v>
      </c>
      <c r="J684" s="53">
        <v>14</v>
      </c>
      <c r="K684" s="53">
        <v>384</v>
      </c>
      <c r="L684" s="45">
        <v>90410</v>
      </c>
      <c r="M684" s="45">
        <v>47362</v>
      </c>
      <c r="N684" s="45">
        <v>43048</v>
      </c>
      <c r="O684" s="57">
        <v>109.18044973053337</v>
      </c>
      <c r="P684" s="57">
        <v>139.37929752834046</v>
      </c>
      <c r="Q684" s="57">
        <v>274.11261847240291</v>
      </c>
      <c r="R684" s="57">
        <v>248.55974725887381</v>
      </c>
      <c r="S684" s="57">
        <v>88.273555101282284</v>
      </c>
      <c r="T684" s="57">
        <v>32.521836089946106</v>
      </c>
      <c r="U684" s="57">
        <v>892.02750418137884</v>
      </c>
    </row>
    <row r="685" spans="1:21">
      <c r="A685" s="55" t="s">
        <v>1908</v>
      </c>
      <c r="B685" s="53" t="s">
        <v>214</v>
      </c>
      <c r="C685" s="53" t="s">
        <v>254</v>
      </c>
      <c r="D685" s="51" t="s">
        <v>141</v>
      </c>
      <c r="E685" s="53">
        <v>5</v>
      </c>
      <c r="F685" s="53">
        <v>0</v>
      </c>
      <c r="G685" s="53">
        <v>0</v>
      </c>
      <c r="H685" s="53">
        <v>0</v>
      </c>
      <c r="I685" s="53">
        <v>5</v>
      </c>
      <c r="J685" s="53">
        <v>0</v>
      </c>
      <c r="K685" s="53">
        <v>10</v>
      </c>
      <c r="L685" s="45">
        <v>90410</v>
      </c>
      <c r="M685" s="45">
        <v>47362</v>
      </c>
      <c r="N685" s="45">
        <v>43048</v>
      </c>
      <c r="O685" s="57">
        <v>5.5303616856542419</v>
      </c>
      <c r="P685" s="57" t="s">
        <v>297</v>
      </c>
      <c r="Q685" s="57" t="s">
        <v>297</v>
      </c>
      <c r="R685" s="57" t="s">
        <v>297</v>
      </c>
      <c r="S685" s="57">
        <v>5.5303616856542419</v>
      </c>
      <c r="T685" s="57" t="s">
        <v>297</v>
      </c>
      <c r="U685" s="57">
        <v>11.060723371308484</v>
      </c>
    </row>
    <row r="686" spans="1:21">
      <c r="A686" s="55" t="s">
        <v>1909</v>
      </c>
      <c r="B686" s="53" t="s">
        <v>214</v>
      </c>
      <c r="C686" s="53" t="s">
        <v>256</v>
      </c>
      <c r="D686" s="51" t="s">
        <v>200</v>
      </c>
      <c r="E686" s="53">
        <v>13</v>
      </c>
      <c r="F686" s="53">
        <v>10</v>
      </c>
      <c r="G686" s="53">
        <v>17</v>
      </c>
      <c r="H686" s="53">
        <v>20</v>
      </c>
      <c r="I686" s="53">
        <v>19</v>
      </c>
      <c r="J686" s="53">
        <v>18</v>
      </c>
      <c r="K686" s="53">
        <v>97</v>
      </c>
      <c r="L686" s="45">
        <v>155140</v>
      </c>
      <c r="M686" s="45">
        <v>79482</v>
      </c>
      <c r="N686" s="45">
        <v>75658</v>
      </c>
      <c r="O686" s="57">
        <v>8.3795281681062264</v>
      </c>
      <c r="P686" s="57">
        <v>6.445790898543251</v>
      </c>
      <c r="Q686" s="57">
        <v>10.957844527523527</v>
      </c>
      <c r="R686" s="57">
        <v>12.891581797086502</v>
      </c>
      <c r="S686" s="57">
        <v>12.247002707232177</v>
      </c>
      <c r="T686" s="57">
        <v>11.602423617377852</v>
      </c>
      <c r="U686" s="57">
        <v>62.524171715869542</v>
      </c>
    </row>
    <row r="687" spans="1:21">
      <c r="A687" s="55" t="s">
        <v>1910</v>
      </c>
      <c r="B687" s="53" t="s">
        <v>214</v>
      </c>
      <c r="C687" s="53" t="s">
        <v>256</v>
      </c>
      <c r="D687" s="51" t="s">
        <v>292</v>
      </c>
      <c r="E687" s="53">
        <v>0</v>
      </c>
      <c r="F687" s="53">
        <v>5</v>
      </c>
      <c r="G687" s="53">
        <v>0</v>
      </c>
      <c r="H687" s="53">
        <v>10</v>
      </c>
      <c r="I687" s="53">
        <v>7</v>
      </c>
      <c r="J687" s="53">
        <v>7</v>
      </c>
      <c r="K687" s="53">
        <v>29</v>
      </c>
      <c r="L687" s="45">
        <v>155140</v>
      </c>
      <c r="M687" s="45">
        <v>79482</v>
      </c>
      <c r="N687" s="45">
        <v>75658</v>
      </c>
      <c r="O687" s="57" t="s">
        <v>297</v>
      </c>
      <c r="P687" s="57">
        <v>3.2228954492716255</v>
      </c>
      <c r="Q687" s="57" t="s">
        <v>297</v>
      </c>
      <c r="R687" s="57">
        <v>6.445790898543251</v>
      </c>
      <c r="S687" s="57">
        <v>4.5120536289802757</v>
      </c>
      <c r="T687" s="57">
        <v>4.5120536289802757</v>
      </c>
      <c r="U687" s="57">
        <v>18.692793605775428</v>
      </c>
    </row>
    <row r="688" spans="1:21">
      <c r="A688" s="55" t="s">
        <v>1911</v>
      </c>
      <c r="B688" s="53" t="s">
        <v>214</v>
      </c>
      <c r="C688" s="53" t="s">
        <v>256</v>
      </c>
      <c r="D688" s="51" t="s">
        <v>201</v>
      </c>
      <c r="E688" s="53">
        <v>10</v>
      </c>
      <c r="F688" s="53">
        <v>9</v>
      </c>
      <c r="G688" s="53">
        <v>16</v>
      </c>
      <c r="H688" s="53">
        <v>23</v>
      </c>
      <c r="I688" s="53">
        <v>14</v>
      </c>
      <c r="J688" s="53">
        <v>5</v>
      </c>
      <c r="K688" s="53">
        <v>77</v>
      </c>
      <c r="L688" s="45">
        <v>155140</v>
      </c>
      <c r="M688" s="45">
        <v>79482</v>
      </c>
      <c r="N688" s="45">
        <v>75658</v>
      </c>
      <c r="O688" s="57">
        <v>6.445790898543251</v>
      </c>
      <c r="P688" s="57">
        <v>5.8012118086889259</v>
      </c>
      <c r="Q688" s="57">
        <v>10.313265437669202</v>
      </c>
      <c r="R688" s="57">
        <v>14.825319066649479</v>
      </c>
      <c r="S688" s="57">
        <v>9.0241072579605515</v>
      </c>
      <c r="T688" s="57">
        <v>3.2228954492716255</v>
      </c>
      <c r="U688" s="57">
        <v>49.632589918783033</v>
      </c>
    </row>
    <row r="689" spans="1:21">
      <c r="A689" s="55" t="s">
        <v>1912</v>
      </c>
      <c r="B689" s="53" t="s">
        <v>214</v>
      </c>
      <c r="C689" s="53" t="s">
        <v>256</v>
      </c>
      <c r="D689" s="51" t="s">
        <v>150</v>
      </c>
      <c r="E689" s="53">
        <v>5</v>
      </c>
      <c r="F689" s="53">
        <v>0</v>
      </c>
      <c r="G689" s="53">
        <v>0</v>
      </c>
      <c r="H689" s="53">
        <v>0</v>
      </c>
      <c r="I689" s="53">
        <v>0</v>
      </c>
      <c r="J689" s="53">
        <v>0</v>
      </c>
      <c r="K689" s="53">
        <v>5</v>
      </c>
      <c r="L689" s="45">
        <v>155140</v>
      </c>
      <c r="M689" s="45">
        <v>79482</v>
      </c>
      <c r="N689" s="45">
        <v>75658</v>
      </c>
      <c r="O689" s="57">
        <v>3.2228954492716255</v>
      </c>
      <c r="P689" s="57" t="s">
        <v>297</v>
      </c>
      <c r="Q689" s="57" t="s">
        <v>297</v>
      </c>
      <c r="R689" s="57" t="s">
        <v>297</v>
      </c>
      <c r="S689" s="57" t="s">
        <v>297</v>
      </c>
      <c r="T689" s="57" t="s">
        <v>297</v>
      </c>
      <c r="U689" s="57">
        <v>3.2228954492716255</v>
      </c>
    </row>
    <row r="690" spans="1:21">
      <c r="A690" s="55" t="s">
        <v>1913</v>
      </c>
      <c r="B690" s="53" t="s">
        <v>214</v>
      </c>
      <c r="C690" s="53" t="s">
        <v>256</v>
      </c>
      <c r="D690" s="51" t="s">
        <v>94</v>
      </c>
      <c r="E690" s="53">
        <v>0</v>
      </c>
      <c r="F690" s="53">
        <v>6</v>
      </c>
      <c r="G690" s="53">
        <v>9</v>
      </c>
      <c r="H690" s="53">
        <v>10</v>
      </c>
      <c r="I690" s="53">
        <v>5</v>
      </c>
      <c r="J690" s="53">
        <v>5</v>
      </c>
      <c r="K690" s="53">
        <v>35</v>
      </c>
      <c r="L690" s="45">
        <v>155140</v>
      </c>
      <c r="M690" s="45">
        <v>79482</v>
      </c>
      <c r="N690" s="45">
        <v>75658</v>
      </c>
      <c r="O690" s="57" t="s">
        <v>297</v>
      </c>
      <c r="P690" s="57">
        <v>3.8674745391259506</v>
      </c>
      <c r="Q690" s="57">
        <v>5.8012118086889259</v>
      </c>
      <c r="R690" s="57">
        <v>6.445790898543251</v>
      </c>
      <c r="S690" s="57">
        <v>3.2228954492716255</v>
      </c>
      <c r="T690" s="57">
        <v>3.2228954492716255</v>
      </c>
      <c r="U690" s="57">
        <v>22.560268144901379</v>
      </c>
    </row>
    <row r="691" spans="1:21">
      <c r="A691" s="55" t="s">
        <v>1914</v>
      </c>
      <c r="B691" s="53" t="s">
        <v>214</v>
      </c>
      <c r="C691" s="53" t="s">
        <v>256</v>
      </c>
      <c r="D691" s="51" t="s">
        <v>153</v>
      </c>
      <c r="E691" s="53">
        <v>5</v>
      </c>
      <c r="F691" s="53">
        <v>0</v>
      </c>
      <c r="G691" s="53">
        <v>0</v>
      </c>
      <c r="H691" s="53">
        <v>0</v>
      </c>
      <c r="I691" s="53">
        <v>0</v>
      </c>
      <c r="J691" s="53">
        <v>0</v>
      </c>
      <c r="K691" s="53">
        <v>5</v>
      </c>
      <c r="L691" s="45">
        <v>155140</v>
      </c>
      <c r="M691" s="45">
        <v>79482</v>
      </c>
      <c r="N691" s="45">
        <v>75658</v>
      </c>
      <c r="O691" s="57">
        <v>3.2228954492716255</v>
      </c>
      <c r="P691" s="57" t="s">
        <v>297</v>
      </c>
      <c r="Q691" s="57" t="s">
        <v>297</v>
      </c>
      <c r="R691" s="57" t="s">
        <v>297</v>
      </c>
      <c r="S691" s="57" t="s">
        <v>297</v>
      </c>
      <c r="T691" s="57" t="s">
        <v>297</v>
      </c>
      <c r="U691" s="57">
        <v>3.2228954492716255</v>
      </c>
    </row>
    <row r="692" spans="1:21">
      <c r="A692" s="55" t="s">
        <v>1915</v>
      </c>
      <c r="B692" s="53" t="s">
        <v>214</v>
      </c>
      <c r="C692" s="53" t="s">
        <v>256</v>
      </c>
      <c r="D692" s="51" t="s">
        <v>154</v>
      </c>
      <c r="E692" s="53">
        <v>46</v>
      </c>
      <c r="F692" s="53">
        <v>24</v>
      </c>
      <c r="G692" s="53">
        <v>25</v>
      </c>
      <c r="H692" s="53">
        <v>11</v>
      </c>
      <c r="I692" s="53">
        <v>6</v>
      </c>
      <c r="J692" s="53">
        <v>6</v>
      </c>
      <c r="K692" s="53">
        <v>118</v>
      </c>
      <c r="L692" s="45">
        <v>155140</v>
      </c>
      <c r="M692" s="45">
        <v>79482</v>
      </c>
      <c r="N692" s="45">
        <v>75658</v>
      </c>
      <c r="O692" s="57">
        <v>29.650638133298958</v>
      </c>
      <c r="P692" s="57">
        <v>15.469898156503803</v>
      </c>
      <c r="Q692" s="57">
        <v>16.114477246358128</v>
      </c>
      <c r="R692" s="57">
        <v>7.0903699883975762</v>
      </c>
      <c r="S692" s="57">
        <v>3.8674745391259506</v>
      </c>
      <c r="T692" s="57">
        <v>3.8674745391259506</v>
      </c>
      <c r="U692" s="57">
        <v>76.060332602810362</v>
      </c>
    </row>
    <row r="693" spans="1:21">
      <c r="A693" s="55" t="s">
        <v>1916</v>
      </c>
      <c r="B693" s="53" t="s">
        <v>214</v>
      </c>
      <c r="C693" s="53" t="s">
        <v>256</v>
      </c>
      <c r="D693" s="51" t="s">
        <v>98</v>
      </c>
      <c r="E693" s="53">
        <v>12</v>
      </c>
      <c r="F693" s="53">
        <v>6</v>
      </c>
      <c r="G693" s="53">
        <v>21</v>
      </c>
      <c r="H693" s="53">
        <v>22</v>
      </c>
      <c r="I693" s="53">
        <v>18</v>
      </c>
      <c r="J693" s="53">
        <v>8</v>
      </c>
      <c r="K693" s="53">
        <v>87</v>
      </c>
      <c r="L693" s="45">
        <v>155140</v>
      </c>
      <c r="M693" s="45">
        <v>79482</v>
      </c>
      <c r="N693" s="45">
        <v>75658</v>
      </c>
      <c r="O693" s="57">
        <v>7.7349490782519013</v>
      </c>
      <c r="P693" s="57">
        <v>3.8674745391259506</v>
      </c>
      <c r="Q693" s="57">
        <v>13.536160886940829</v>
      </c>
      <c r="R693" s="57">
        <v>14.180739976795152</v>
      </c>
      <c r="S693" s="57">
        <v>11.602423617377852</v>
      </c>
      <c r="T693" s="57">
        <v>5.1566327188346008</v>
      </c>
      <c r="U693" s="57">
        <v>56.078380817326284</v>
      </c>
    </row>
    <row r="694" spans="1:21">
      <c r="A694" s="55" t="s">
        <v>1917</v>
      </c>
      <c r="B694" s="53" t="s">
        <v>214</v>
      </c>
      <c r="C694" s="53" t="s">
        <v>256</v>
      </c>
      <c r="D694" s="51" t="s">
        <v>301</v>
      </c>
      <c r="E694" s="53">
        <v>6</v>
      </c>
      <c r="F694" s="53">
        <v>6</v>
      </c>
      <c r="G694" s="53">
        <v>7</v>
      </c>
      <c r="H694" s="53">
        <v>5</v>
      </c>
      <c r="I694" s="53">
        <v>5</v>
      </c>
      <c r="J694" s="53">
        <v>0</v>
      </c>
      <c r="K694" s="53">
        <v>29</v>
      </c>
      <c r="L694" s="45">
        <v>155140</v>
      </c>
      <c r="M694" s="45">
        <v>79482</v>
      </c>
      <c r="N694" s="45">
        <v>75658</v>
      </c>
      <c r="O694" s="57">
        <v>3.8674745391259506</v>
      </c>
      <c r="P694" s="57">
        <v>3.8674745391259506</v>
      </c>
      <c r="Q694" s="57">
        <v>4.5120536289802757</v>
      </c>
      <c r="R694" s="57">
        <v>3.2228954492716255</v>
      </c>
      <c r="S694" s="57">
        <v>3.2228954492716255</v>
      </c>
      <c r="T694" s="57" t="s">
        <v>297</v>
      </c>
      <c r="U694" s="57">
        <v>18.692793605775428</v>
      </c>
    </row>
    <row r="695" spans="1:21">
      <c r="A695" s="55" t="s">
        <v>1918</v>
      </c>
      <c r="B695" s="53" t="s">
        <v>214</v>
      </c>
      <c r="C695" s="53" t="s">
        <v>256</v>
      </c>
      <c r="D695" s="51" t="s">
        <v>303</v>
      </c>
      <c r="E695" s="53">
        <v>11</v>
      </c>
      <c r="F695" s="53">
        <v>9</v>
      </c>
      <c r="G695" s="53">
        <v>23</v>
      </c>
      <c r="H695" s="53">
        <v>26</v>
      </c>
      <c r="I695" s="53">
        <v>13</v>
      </c>
      <c r="J695" s="53">
        <v>8</v>
      </c>
      <c r="K695" s="53">
        <v>90</v>
      </c>
      <c r="L695" s="45">
        <v>155140</v>
      </c>
      <c r="M695" s="45">
        <v>79482</v>
      </c>
      <c r="N695" s="45">
        <v>75658</v>
      </c>
      <c r="O695" s="57">
        <v>7.0903699883975762</v>
      </c>
      <c r="P695" s="57">
        <v>5.8012118086889259</v>
      </c>
      <c r="Q695" s="57">
        <v>14.825319066649479</v>
      </c>
      <c r="R695" s="57">
        <v>16.759056336212453</v>
      </c>
      <c r="S695" s="57">
        <v>8.3795281681062264</v>
      </c>
      <c r="T695" s="57">
        <v>5.1566327188346008</v>
      </c>
      <c r="U695" s="57">
        <v>58.012118086889259</v>
      </c>
    </row>
    <row r="696" spans="1:21">
      <c r="A696" s="55" t="s">
        <v>1919</v>
      </c>
      <c r="B696" s="53" t="s">
        <v>214</v>
      </c>
      <c r="C696" s="53" t="s">
        <v>256</v>
      </c>
      <c r="D696" s="51" t="s">
        <v>127</v>
      </c>
      <c r="E696" s="53">
        <v>10</v>
      </c>
      <c r="F696" s="53">
        <v>5</v>
      </c>
      <c r="G696" s="53">
        <v>0</v>
      </c>
      <c r="H696" s="53">
        <v>0</v>
      </c>
      <c r="I696" s="53">
        <v>0</v>
      </c>
      <c r="J696" s="53">
        <v>0</v>
      </c>
      <c r="K696" s="53">
        <v>15</v>
      </c>
      <c r="L696" s="45">
        <v>155140</v>
      </c>
      <c r="M696" s="45">
        <v>79482</v>
      </c>
      <c r="N696" s="45">
        <v>75658</v>
      </c>
      <c r="O696" s="57">
        <v>6.445790898543251</v>
      </c>
      <c r="P696" s="57">
        <v>3.2228954492716255</v>
      </c>
      <c r="Q696" s="57" t="s">
        <v>297</v>
      </c>
      <c r="R696" s="57" t="s">
        <v>297</v>
      </c>
      <c r="S696" s="57" t="s">
        <v>297</v>
      </c>
      <c r="T696" s="57" t="s">
        <v>297</v>
      </c>
      <c r="U696" s="57">
        <v>9.6686863478148766</v>
      </c>
    </row>
    <row r="697" spans="1:21">
      <c r="A697" s="55" t="s">
        <v>1920</v>
      </c>
      <c r="B697" s="53" t="s">
        <v>214</v>
      </c>
      <c r="C697" s="53" t="s">
        <v>256</v>
      </c>
      <c r="D697" s="51" t="s">
        <v>160</v>
      </c>
      <c r="E697" s="53">
        <v>5</v>
      </c>
      <c r="F697" s="53">
        <v>0</v>
      </c>
      <c r="G697" s="53">
        <v>0</v>
      </c>
      <c r="H697" s="53">
        <v>5</v>
      </c>
      <c r="I697" s="53">
        <v>0</v>
      </c>
      <c r="J697" s="53">
        <v>0</v>
      </c>
      <c r="K697" s="53">
        <v>10</v>
      </c>
      <c r="L697" s="45">
        <v>155140</v>
      </c>
      <c r="M697" s="45">
        <v>79482</v>
      </c>
      <c r="N697" s="45">
        <v>75658</v>
      </c>
      <c r="O697" s="57">
        <v>3.2228954492716255</v>
      </c>
      <c r="P697" s="57" t="s">
        <v>297</v>
      </c>
      <c r="Q697" s="57" t="s">
        <v>297</v>
      </c>
      <c r="R697" s="57">
        <v>3.2228954492716255</v>
      </c>
      <c r="S697" s="57" t="s">
        <v>297</v>
      </c>
      <c r="T697" s="57" t="s">
        <v>297</v>
      </c>
      <c r="U697" s="57">
        <v>6.445790898543251</v>
      </c>
    </row>
    <row r="698" spans="1:21">
      <c r="A698" s="55" t="s">
        <v>1921</v>
      </c>
      <c r="B698" s="53" t="s">
        <v>214</v>
      </c>
      <c r="C698" s="53" t="s">
        <v>256</v>
      </c>
      <c r="D698" s="51" t="s">
        <v>163</v>
      </c>
      <c r="E698" s="53">
        <v>62</v>
      </c>
      <c r="F698" s="53">
        <v>87</v>
      </c>
      <c r="G698" s="53">
        <v>171</v>
      </c>
      <c r="H698" s="53">
        <v>268</v>
      </c>
      <c r="I698" s="53">
        <v>77</v>
      </c>
      <c r="J698" s="53">
        <v>33</v>
      </c>
      <c r="K698" s="53">
        <v>698</v>
      </c>
      <c r="L698" s="45">
        <v>155140</v>
      </c>
      <c r="M698" s="45">
        <v>79482</v>
      </c>
      <c r="N698" s="45">
        <v>75658</v>
      </c>
      <c r="O698" s="57">
        <v>81.947712072748416</v>
      </c>
      <c r="P698" s="57">
        <v>114.99114436014698</v>
      </c>
      <c r="Q698" s="57">
        <v>226.01707684580612</v>
      </c>
      <c r="R698" s="57">
        <v>354.22559412091255</v>
      </c>
      <c r="S698" s="57">
        <v>101.77377144518756</v>
      </c>
      <c r="T698" s="57">
        <v>43.617330619366093</v>
      </c>
      <c r="U698" s="57">
        <v>922.57262946416779</v>
      </c>
    </row>
    <row r="699" spans="1:21">
      <c r="A699" s="55" t="s">
        <v>1922</v>
      </c>
      <c r="B699" s="53" t="s">
        <v>214</v>
      </c>
      <c r="C699" s="53" t="s">
        <v>256</v>
      </c>
      <c r="D699" s="51" t="s">
        <v>141</v>
      </c>
      <c r="E699" s="53">
        <v>11</v>
      </c>
      <c r="F699" s="53">
        <v>5</v>
      </c>
      <c r="G699" s="53">
        <v>0</v>
      </c>
      <c r="H699" s="53">
        <v>5</v>
      </c>
      <c r="I699" s="53">
        <v>5</v>
      </c>
      <c r="J699" s="53">
        <v>0</v>
      </c>
      <c r="K699" s="53">
        <v>26</v>
      </c>
      <c r="L699" s="45">
        <v>155140</v>
      </c>
      <c r="M699" s="45">
        <v>79482</v>
      </c>
      <c r="N699" s="45">
        <v>75658</v>
      </c>
      <c r="O699" s="57">
        <v>7.0903699883975762</v>
      </c>
      <c r="P699" s="57">
        <v>3.2228954492716255</v>
      </c>
      <c r="Q699" s="57" t="s">
        <v>297</v>
      </c>
      <c r="R699" s="57">
        <v>3.2228954492716255</v>
      </c>
      <c r="S699" s="57">
        <v>3.2228954492716255</v>
      </c>
      <c r="T699" s="57" t="s">
        <v>297</v>
      </c>
      <c r="U699" s="57">
        <v>16.759056336212453</v>
      </c>
    </row>
    <row r="700" spans="1:21">
      <c r="A700" s="55" t="s">
        <v>599</v>
      </c>
      <c r="B700" s="53" t="s">
        <v>214</v>
      </c>
      <c r="C700" s="53" t="s">
        <v>231</v>
      </c>
      <c r="D700" s="51" t="s">
        <v>200</v>
      </c>
      <c r="E700" s="53">
        <v>33</v>
      </c>
      <c r="F700" s="53">
        <v>11</v>
      </c>
      <c r="G700" s="53">
        <v>42</v>
      </c>
      <c r="H700" s="53">
        <v>52</v>
      </c>
      <c r="I700" s="53">
        <v>42</v>
      </c>
      <c r="J700" s="53">
        <v>46</v>
      </c>
      <c r="K700" s="53">
        <v>226</v>
      </c>
      <c r="L700" s="45">
        <v>362610</v>
      </c>
      <c r="M700" s="45">
        <v>187412</v>
      </c>
      <c r="N700" s="45">
        <v>175198</v>
      </c>
      <c r="O700" s="57">
        <v>9.1006866881773814</v>
      </c>
      <c r="P700" s="57">
        <v>3.03356222939246</v>
      </c>
      <c r="Q700" s="57">
        <v>11.582692148589393</v>
      </c>
      <c r="R700" s="57">
        <v>14.340475993491628</v>
      </c>
      <c r="S700" s="57">
        <v>11.582692148589393</v>
      </c>
      <c r="T700" s="57">
        <v>12.685805686550287</v>
      </c>
      <c r="U700" s="57">
        <v>62.32591489479055</v>
      </c>
    </row>
    <row r="701" spans="1:21">
      <c r="A701" s="55" t="s">
        <v>600</v>
      </c>
      <c r="B701" s="53" t="s">
        <v>214</v>
      </c>
      <c r="C701" s="53" t="s">
        <v>231</v>
      </c>
      <c r="D701" s="51" t="s">
        <v>292</v>
      </c>
      <c r="E701" s="53">
        <v>9</v>
      </c>
      <c r="F701" s="53">
        <v>5</v>
      </c>
      <c r="G701" s="53">
        <v>15</v>
      </c>
      <c r="H701" s="53">
        <v>22</v>
      </c>
      <c r="I701" s="53">
        <v>15</v>
      </c>
      <c r="J701" s="53">
        <v>14</v>
      </c>
      <c r="K701" s="53">
        <v>80</v>
      </c>
      <c r="L701" s="45">
        <v>362610</v>
      </c>
      <c r="M701" s="45">
        <v>187412</v>
      </c>
      <c r="N701" s="45">
        <v>175198</v>
      </c>
      <c r="O701" s="57">
        <v>2.482005460412013</v>
      </c>
      <c r="P701" s="57">
        <v>1.3788919224511182</v>
      </c>
      <c r="Q701" s="57">
        <v>4.1366757673533554</v>
      </c>
      <c r="R701" s="57">
        <v>6.06712445878492</v>
      </c>
      <c r="S701" s="57">
        <v>4.1366757673533554</v>
      </c>
      <c r="T701" s="57">
        <v>3.8608973828631314</v>
      </c>
      <c r="U701" s="57">
        <v>22.062270759217892</v>
      </c>
    </row>
    <row r="702" spans="1:21">
      <c r="A702" s="55" t="s">
        <v>601</v>
      </c>
      <c r="B702" s="53" t="s">
        <v>214</v>
      </c>
      <c r="C702" s="53" t="s">
        <v>231</v>
      </c>
      <c r="D702" s="51" t="s">
        <v>201</v>
      </c>
      <c r="E702" s="53">
        <v>28</v>
      </c>
      <c r="F702" s="53">
        <v>26</v>
      </c>
      <c r="G702" s="53">
        <v>40</v>
      </c>
      <c r="H702" s="53">
        <v>40</v>
      </c>
      <c r="I702" s="53">
        <v>29</v>
      </c>
      <c r="J702" s="53">
        <v>16</v>
      </c>
      <c r="K702" s="53">
        <v>179</v>
      </c>
      <c r="L702" s="45">
        <v>362610</v>
      </c>
      <c r="M702" s="45">
        <v>187412</v>
      </c>
      <c r="N702" s="45">
        <v>175198</v>
      </c>
      <c r="O702" s="57">
        <v>7.7217947657262629</v>
      </c>
      <c r="P702" s="57">
        <v>7.1702379967458141</v>
      </c>
      <c r="Q702" s="57">
        <v>11.031135379608946</v>
      </c>
      <c r="R702" s="57">
        <v>11.031135379608946</v>
      </c>
      <c r="S702" s="57">
        <v>7.9975731502164864</v>
      </c>
      <c r="T702" s="57">
        <v>4.4124541518435789</v>
      </c>
      <c r="U702" s="57">
        <v>49.364330823750031</v>
      </c>
    </row>
    <row r="703" spans="1:21">
      <c r="A703" s="55" t="s">
        <v>602</v>
      </c>
      <c r="B703" s="53" t="s">
        <v>214</v>
      </c>
      <c r="C703" s="53" t="s">
        <v>231</v>
      </c>
      <c r="D703" s="51" t="s">
        <v>150</v>
      </c>
      <c r="E703" s="53">
        <v>7</v>
      </c>
      <c r="F703" s="53">
        <v>0</v>
      </c>
      <c r="G703" s="53">
        <v>5</v>
      </c>
      <c r="H703" s="53">
        <v>5</v>
      </c>
      <c r="I703" s="53">
        <v>0</v>
      </c>
      <c r="J703" s="53">
        <v>0</v>
      </c>
      <c r="K703" s="53">
        <v>17</v>
      </c>
      <c r="L703" s="45">
        <v>362610</v>
      </c>
      <c r="M703" s="45">
        <v>187412</v>
      </c>
      <c r="N703" s="45">
        <v>175198</v>
      </c>
      <c r="O703" s="57">
        <v>1.9304486914315657</v>
      </c>
      <c r="P703" s="57" t="s">
        <v>297</v>
      </c>
      <c r="Q703" s="57">
        <v>1.3788919224511182</v>
      </c>
      <c r="R703" s="57">
        <v>1.3788919224511182</v>
      </c>
      <c r="S703" s="57" t="s">
        <v>297</v>
      </c>
      <c r="T703" s="57" t="s">
        <v>297</v>
      </c>
      <c r="U703" s="57">
        <v>4.6882325363338024</v>
      </c>
    </row>
    <row r="704" spans="1:21">
      <c r="A704" s="55" t="s">
        <v>603</v>
      </c>
      <c r="B704" s="53" t="s">
        <v>214</v>
      </c>
      <c r="C704" s="53" t="s">
        <v>231</v>
      </c>
      <c r="D704" s="51" t="s">
        <v>94</v>
      </c>
      <c r="E704" s="53">
        <v>11</v>
      </c>
      <c r="F704" s="53">
        <v>5</v>
      </c>
      <c r="G704" s="53">
        <v>37</v>
      </c>
      <c r="H704" s="53">
        <v>23</v>
      </c>
      <c r="I704" s="53">
        <v>12</v>
      </c>
      <c r="J704" s="53">
        <v>6</v>
      </c>
      <c r="K704" s="53">
        <v>94</v>
      </c>
      <c r="L704" s="45">
        <v>362610</v>
      </c>
      <c r="M704" s="45">
        <v>187412</v>
      </c>
      <c r="N704" s="45">
        <v>175198</v>
      </c>
      <c r="O704" s="57">
        <v>3.03356222939246</v>
      </c>
      <c r="P704" s="57">
        <v>1.3788919224511182</v>
      </c>
      <c r="Q704" s="57">
        <v>10.203800226138275</v>
      </c>
      <c r="R704" s="57">
        <v>6.3429028432751435</v>
      </c>
      <c r="S704" s="57">
        <v>3.3093406138826835</v>
      </c>
      <c r="T704" s="57">
        <v>1.6546703069413418</v>
      </c>
      <c r="U704" s="57">
        <v>25.923168142081025</v>
      </c>
    </row>
    <row r="705" spans="1:21">
      <c r="A705" s="55" t="s">
        <v>604</v>
      </c>
      <c r="B705" s="53" t="s">
        <v>214</v>
      </c>
      <c r="C705" s="53" t="s">
        <v>231</v>
      </c>
      <c r="D705" s="51" t="s">
        <v>153</v>
      </c>
      <c r="E705" s="53">
        <v>5</v>
      </c>
      <c r="F705" s="53">
        <v>6</v>
      </c>
      <c r="G705" s="53">
        <v>5</v>
      </c>
      <c r="H705" s="53">
        <v>0</v>
      </c>
      <c r="I705" s="53">
        <v>5</v>
      </c>
      <c r="J705" s="53">
        <v>0</v>
      </c>
      <c r="K705" s="53">
        <v>21</v>
      </c>
      <c r="L705" s="45">
        <v>362610</v>
      </c>
      <c r="M705" s="45">
        <v>187412</v>
      </c>
      <c r="N705" s="45">
        <v>175198</v>
      </c>
      <c r="O705" s="57">
        <v>1.3788919224511182</v>
      </c>
      <c r="P705" s="57">
        <v>1.6546703069413418</v>
      </c>
      <c r="Q705" s="57">
        <v>1.3788919224511182</v>
      </c>
      <c r="R705" s="57" t="s">
        <v>297</v>
      </c>
      <c r="S705" s="57">
        <v>1.3788919224511182</v>
      </c>
      <c r="T705" s="57" t="s">
        <v>297</v>
      </c>
      <c r="U705" s="57">
        <v>5.7913460742946965</v>
      </c>
    </row>
    <row r="706" spans="1:21">
      <c r="A706" s="55" t="s">
        <v>605</v>
      </c>
      <c r="B706" s="53" t="s">
        <v>214</v>
      </c>
      <c r="C706" s="53" t="s">
        <v>231</v>
      </c>
      <c r="D706" s="51" t="s">
        <v>154</v>
      </c>
      <c r="E706" s="53">
        <v>77</v>
      </c>
      <c r="F706" s="53">
        <v>37</v>
      </c>
      <c r="G706" s="53">
        <v>59</v>
      </c>
      <c r="H706" s="53">
        <v>35</v>
      </c>
      <c r="I706" s="53">
        <v>14</v>
      </c>
      <c r="J706" s="53">
        <v>10</v>
      </c>
      <c r="K706" s="53">
        <v>232</v>
      </c>
      <c r="L706" s="45">
        <v>362610</v>
      </c>
      <c r="M706" s="45">
        <v>187412</v>
      </c>
      <c r="N706" s="45">
        <v>175198</v>
      </c>
      <c r="O706" s="57">
        <v>21.234935605747221</v>
      </c>
      <c r="P706" s="57">
        <v>10.203800226138275</v>
      </c>
      <c r="Q706" s="57">
        <v>16.270924684923195</v>
      </c>
      <c r="R706" s="57">
        <v>9.6522434571578284</v>
      </c>
      <c r="S706" s="57">
        <v>3.8608973828631314</v>
      </c>
      <c r="T706" s="57">
        <v>2.7577838449022365</v>
      </c>
      <c r="U706" s="57">
        <v>63.980585201731891</v>
      </c>
    </row>
    <row r="707" spans="1:21">
      <c r="A707" s="55" t="s">
        <v>606</v>
      </c>
      <c r="B707" s="53" t="s">
        <v>214</v>
      </c>
      <c r="C707" s="53" t="s">
        <v>231</v>
      </c>
      <c r="D707" s="51" t="s">
        <v>98</v>
      </c>
      <c r="E707" s="53">
        <v>23</v>
      </c>
      <c r="F707" s="53">
        <v>24</v>
      </c>
      <c r="G707" s="53">
        <v>90</v>
      </c>
      <c r="H707" s="53">
        <v>69</v>
      </c>
      <c r="I707" s="53">
        <v>47</v>
      </c>
      <c r="J707" s="53">
        <v>24</v>
      </c>
      <c r="K707" s="53">
        <v>277</v>
      </c>
      <c r="L707" s="45">
        <v>362610</v>
      </c>
      <c r="M707" s="45">
        <v>187412</v>
      </c>
      <c r="N707" s="45">
        <v>175198</v>
      </c>
      <c r="O707" s="57">
        <v>6.3429028432751435</v>
      </c>
      <c r="P707" s="57">
        <v>6.618681227765367</v>
      </c>
      <c r="Q707" s="57">
        <v>24.820054604120131</v>
      </c>
      <c r="R707" s="57">
        <v>19.028708529825433</v>
      </c>
      <c r="S707" s="57">
        <v>12.961584071040512</v>
      </c>
      <c r="T707" s="57">
        <v>6.618681227765367</v>
      </c>
      <c r="U707" s="57">
        <v>76.390612503791957</v>
      </c>
    </row>
    <row r="708" spans="1:21">
      <c r="A708" s="55" t="s">
        <v>607</v>
      </c>
      <c r="B708" s="53" t="s">
        <v>214</v>
      </c>
      <c r="C708" s="53" t="s">
        <v>231</v>
      </c>
      <c r="D708" s="51" t="s">
        <v>301</v>
      </c>
      <c r="E708" s="53">
        <v>10</v>
      </c>
      <c r="F708" s="53">
        <v>9</v>
      </c>
      <c r="G708" s="53">
        <v>19</v>
      </c>
      <c r="H708" s="53">
        <v>9</v>
      </c>
      <c r="I708" s="53">
        <v>6</v>
      </c>
      <c r="J708" s="53">
        <v>0</v>
      </c>
      <c r="K708" s="53">
        <v>53</v>
      </c>
      <c r="L708" s="45">
        <v>362610</v>
      </c>
      <c r="M708" s="45">
        <v>187412</v>
      </c>
      <c r="N708" s="45">
        <v>175198</v>
      </c>
      <c r="O708" s="57">
        <v>2.7577838449022365</v>
      </c>
      <c r="P708" s="57">
        <v>2.482005460412013</v>
      </c>
      <c r="Q708" s="57">
        <v>5.2397893053142495</v>
      </c>
      <c r="R708" s="57">
        <v>2.482005460412013</v>
      </c>
      <c r="S708" s="57">
        <v>1.6546703069413418</v>
      </c>
      <c r="T708" s="57" t="s">
        <v>297</v>
      </c>
      <c r="U708" s="57">
        <v>14.616254377981853</v>
      </c>
    </row>
    <row r="709" spans="1:21">
      <c r="A709" s="55" t="s">
        <v>608</v>
      </c>
      <c r="B709" s="53" t="s">
        <v>214</v>
      </c>
      <c r="C709" s="53" t="s">
        <v>231</v>
      </c>
      <c r="D709" s="51" t="s">
        <v>303</v>
      </c>
      <c r="E709" s="53">
        <v>29</v>
      </c>
      <c r="F709" s="53">
        <v>26</v>
      </c>
      <c r="G709" s="53">
        <v>68</v>
      </c>
      <c r="H709" s="53">
        <v>65</v>
      </c>
      <c r="I709" s="53">
        <v>32</v>
      </c>
      <c r="J709" s="53">
        <v>25</v>
      </c>
      <c r="K709" s="53">
        <v>245</v>
      </c>
      <c r="L709" s="45">
        <v>362610</v>
      </c>
      <c r="M709" s="45">
        <v>187412</v>
      </c>
      <c r="N709" s="45">
        <v>175198</v>
      </c>
      <c r="O709" s="57">
        <v>7.9975731502164864</v>
      </c>
      <c r="P709" s="57">
        <v>7.1702379967458141</v>
      </c>
      <c r="Q709" s="57">
        <v>18.75293014533521</v>
      </c>
      <c r="R709" s="57">
        <v>17.925594991864539</v>
      </c>
      <c r="S709" s="57">
        <v>8.8249083036871578</v>
      </c>
      <c r="T709" s="57">
        <v>6.8944596122555906</v>
      </c>
      <c r="U709" s="57">
        <v>67.565704200104804</v>
      </c>
    </row>
    <row r="710" spans="1:21">
      <c r="A710" s="55" t="s">
        <v>609</v>
      </c>
      <c r="B710" s="53" t="s">
        <v>214</v>
      </c>
      <c r="C710" s="53" t="s">
        <v>231</v>
      </c>
      <c r="D710" s="51" t="s">
        <v>127</v>
      </c>
      <c r="E710" s="53">
        <v>22</v>
      </c>
      <c r="F710" s="53">
        <v>9</v>
      </c>
      <c r="G710" s="53">
        <v>17</v>
      </c>
      <c r="H710" s="53">
        <v>6</v>
      </c>
      <c r="I710" s="53">
        <v>5</v>
      </c>
      <c r="J710" s="53">
        <v>5</v>
      </c>
      <c r="K710" s="53">
        <v>64</v>
      </c>
      <c r="L710" s="45">
        <v>362610</v>
      </c>
      <c r="M710" s="45">
        <v>187412</v>
      </c>
      <c r="N710" s="45">
        <v>175198</v>
      </c>
      <c r="O710" s="57">
        <v>6.06712445878492</v>
      </c>
      <c r="P710" s="57">
        <v>2.482005460412013</v>
      </c>
      <c r="Q710" s="57">
        <v>4.6882325363338024</v>
      </c>
      <c r="R710" s="57">
        <v>1.6546703069413418</v>
      </c>
      <c r="S710" s="57">
        <v>1.3788919224511182</v>
      </c>
      <c r="T710" s="57">
        <v>1.3788919224511182</v>
      </c>
      <c r="U710" s="57">
        <v>17.649816607374316</v>
      </c>
    </row>
    <row r="711" spans="1:21">
      <c r="A711" s="55" t="s">
        <v>610</v>
      </c>
      <c r="B711" s="53" t="s">
        <v>214</v>
      </c>
      <c r="C711" s="53" t="s">
        <v>231</v>
      </c>
      <c r="D711" s="51" t="s">
        <v>160</v>
      </c>
      <c r="E711" s="53">
        <v>6</v>
      </c>
      <c r="F711" s="53">
        <v>0</v>
      </c>
      <c r="G711" s="53">
        <v>5</v>
      </c>
      <c r="H711" s="53">
        <v>0</v>
      </c>
      <c r="I711" s="53">
        <v>0</v>
      </c>
      <c r="J711" s="53">
        <v>0</v>
      </c>
      <c r="K711" s="53">
        <v>11</v>
      </c>
      <c r="L711" s="45">
        <v>362610</v>
      </c>
      <c r="M711" s="45">
        <v>187412</v>
      </c>
      <c r="N711" s="45">
        <v>175198</v>
      </c>
      <c r="O711" s="57">
        <v>1.6546703069413418</v>
      </c>
      <c r="P711" s="57" t="s">
        <v>297</v>
      </c>
      <c r="Q711" s="57">
        <v>1.3788919224511182</v>
      </c>
      <c r="R711" s="57" t="s">
        <v>297</v>
      </c>
      <c r="S711" s="57" t="s">
        <v>297</v>
      </c>
      <c r="T711" s="57" t="s">
        <v>297</v>
      </c>
      <c r="U711" s="57">
        <v>3.03356222939246</v>
      </c>
    </row>
    <row r="712" spans="1:21">
      <c r="A712" s="55" t="s">
        <v>611</v>
      </c>
      <c r="B712" s="53" t="s">
        <v>214</v>
      </c>
      <c r="C712" s="53" t="s">
        <v>231</v>
      </c>
      <c r="D712" s="51" t="s">
        <v>163</v>
      </c>
      <c r="E712" s="53">
        <v>213</v>
      </c>
      <c r="F712" s="53">
        <v>194</v>
      </c>
      <c r="G712" s="53">
        <v>420</v>
      </c>
      <c r="H712" s="53">
        <v>428</v>
      </c>
      <c r="I712" s="53">
        <v>132</v>
      </c>
      <c r="J712" s="53">
        <v>47</v>
      </c>
      <c r="K712" s="53">
        <v>1434</v>
      </c>
      <c r="L712" s="45">
        <v>362610</v>
      </c>
      <c r="M712" s="45">
        <v>187412</v>
      </c>
      <c r="N712" s="45">
        <v>175198</v>
      </c>
      <c r="O712" s="57">
        <v>121.57673032797177</v>
      </c>
      <c r="P712" s="57">
        <v>110.7318576696081</v>
      </c>
      <c r="Q712" s="57">
        <v>239.7287640269866</v>
      </c>
      <c r="R712" s="57">
        <v>244.29502619892921</v>
      </c>
      <c r="S712" s="57">
        <v>75.34332583705293</v>
      </c>
      <c r="T712" s="57">
        <v>26.826790260162788</v>
      </c>
      <c r="U712" s="57">
        <v>818.50249432071143</v>
      </c>
    </row>
    <row r="713" spans="1:21">
      <c r="A713" s="55" t="s">
        <v>612</v>
      </c>
      <c r="B713" s="53" t="s">
        <v>214</v>
      </c>
      <c r="C713" s="53" t="s">
        <v>231</v>
      </c>
      <c r="D713" s="51" t="s">
        <v>141</v>
      </c>
      <c r="E713" s="53">
        <v>22</v>
      </c>
      <c r="F713" s="53">
        <v>9</v>
      </c>
      <c r="G713" s="53">
        <v>12</v>
      </c>
      <c r="H713" s="53">
        <v>18</v>
      </c>
      <c r="I713" s="53">
        <v>11</v>
      </c>
      <c r="J713" s="53">
        <v>8</v>
      </c>
      <c r="K713" s="53">
        <v>80</v>
      </c>
      <c r="L713" s="45">
        <v>362610</v>
      </c>
      <c r="M713" s="45">
        <v>187412</v>
      </c>
      <c r="N713" s="45">
        <v>175198</v>
      </c>
      <c r="O713" s="57">
        <v>6.06712445878492</v>
      </c>
      <c r="P713" s="57">
        <v>2.482005460412013</v>
      </c>
      <c r="Q713" s="57">
        <v>3.3093406138826835</v>
      </c>
      <c r="R713" s="57">
        <v>4.964010920824026</v>
      </c>
      <c r="S713" s="57">
        <v>3.03356222939246</v>
      </c>
      <c r="T713" s="57">
        <v>2.2062270759217895</v>
      </c>
      <c r="U713" s="57">
        <v>22.062270759217892</v>
      </c>
    </row>
    <row r="714" spans="1:21">
      <c r="A714" s="55" t="s">
        <v>1923</v>
      </c>
      <c r="B714" s="53" t="s">
        <v>214</v>
      </c>
      <c r="C714" s="53" t="s">
        <v>257</v>
      </c>
      <c r="D714" s="51" t="s">
        <v>200</v>
      </c>
      <c r="E714" s="53">
        <v>40</v>
      </c>
      <c r="F714" s="53">
        <v>17</v>
      </c>
      <c r="G714" s="53">
        <v>50</v>
      </c>
      <c r="H714" s="53">
        <v>74</v>
      </c>
      <c r="I714" s="53">
        <v>67</v>
      </c>
      <c r="J714" s="53">
        <v>97</v>
      </c>
      <c r="K714" s="53">
        <v>345</v>
      </c>
      <c r="L714" s="45">
        <v>586500</v>
      </c>
      <c r="M714" s="45">
        <v>304388</v>
      </c>
      <c r="N714" s="45">
        <v>282112</v>
      </c>
      <c r="O714" s="57">
        <v>6.8201193520886623</v>
      </c>
      <c r="P714" s="57">
        <v>2.8985507246376812</v>
      </c>
      <c r="Q714" s="57">
        <v>8.5251491901108274</v>
      </c>
      <c r="R714" s="57">
        <v>12.617220801364024</v>
      </c>
      <c r="S714" s="57">
        <v>11.423699914748507</v>
      </c>
      <c r="T714" s="57">
        <v>16.538789428815004</v>
      </c>
      <c r="U714" s="57">
        <v>58.823529411764703</v>
      </c>
    </row>
    <row r="715" spans="1:21">
      <c r="A715" s="55" t="s">
        <v>1924</v>
      </c>
      <c r="B715" s="53" t="s">
        <v>214</v>
      </c>
      <c r="C715" s="53" t="s">
        <v>257</v>
      </c>
      <c r="D715" s="51" t="s">
        <v>292</v>
      </c>
      <c r="E715" s="53">
        <v>10</v>
      </c>
      <c r="F715" s="53">
        <v>10</v>
      </c>
      <c r="G715" s="53">
        <v>22</v>
      </c>
      <c r="H715" s="53">
        <v>32</v>
      </c>
      <c r="I715" s="53">
        <v>24</v>
      </c>
      <c r="J715" s="53">
        <v>26</v>
      </c>
      <c r="K715" s="53">
        <v>124</v>
      </c>
      <c r="L715" s="45">
        <v>586500</v>
      </c>
      <c r="M715" s="45">
        <v>304388</v>
      </c>
      <c r="N715" s="45">
        <v>282112</v>
      </c>
      <c r="O715" s="57">
        <v>1.7050298380221656</v>
      </c>
      <c r="P715" s="57">
        <v>1.7050298380221656</v>
      </c>
      <c r="Q715" s="57">
        <v>3.7510656436487637</v>
      </c>
      <c r="R715" s="57">
        <v>5.4560954816709293</v>
      </c>
      <c r="S715" s="57">
        <v>4.0920716112531972</v>
      </c>
      <c r="T715" s="57">
        <v>4.4330775788576302</v>
      </c>
      <c r="U715" s="57">
        <v>21.142369991474851</v>
      </c>
    </row>
    <row r="716" spans="1:21">
      <c r="A716" s="55" t="s">
        <v>1925</v>
      </c>
      <c r="B716" s="53" t="s">
        <v>214</v>
      </c>
      <c r="C716" s="53" t="s">
        <v>257</v>
      </c>
      <c r="D716" s="51" t="s">
        <v>201</v>
      </c>
      <c r="E716" s="53">
        <v>44</v>
      </c>
      <c r="F716" s="53">
        <v>24</v>
      </c>
      <c r="G716" s="53">
        <v>88</v>
      </c>
      <c r="H716" s="53">
        <v>54</v>
      </c>
      <c r="I716" s="53">
        <v>41</v>
      </c>
      <c r="J716" s="53">
        <v>15</v>
      </c>
      <c r="K716" s="53">
        <v>266</v>
      </c>
      <c r="L716" s="45">
        <v>586500</v>
      </c>
      <c r="M716" s="45">
        <v>304388</v>
      </c>
      <c r="N716" s="45">
        <v>282112</v>
      </c>
      <c r="O716" s="57">
        <v>7.5021312872975274</v>
      </c>
      <c r="P716" s="57">
        <v>4.0920716112531972</v>
      </c>
      <c r="Q716" s="57">
        <v>15.004262574595055</v>
      </c>
      <c r="R716" s="57">
        <v>9.2071611253196934</v>
      </c>
      <c r="S716" s="57">
        <v>6.9906223358908779</v>
      </c>
      <c r="T716" s="57">
        <v>2.5575447570332481</v>
      </c>
      <c r="U716" s="57">
        <v>45.353793691389598</v>
      </c>
    </row>
    <row r="717" spans="1:21">
      <c r="A717" s="55" t="s">
        <v>1926</v>
      </c>
      <c r="B717" s="53" t="s">
        <v>214</v>
      </c>
      <c r="C717" s="53" t="s">
        <v>257</v>
      </c>
      <c r="D717" s="51" t="s">
        <v>150</v>
      </c>
      <c r="E717" s="53">
        <v>7</v>
      </c>
      <c r="F717" s="53">
        <v>5</v>
      </c>
      <c r="G717" s="53">
        <v>0</v>
      </c>
      <c r="H717" s="53">
        <v>8</v>
      </c>
      <c r="I717" s="53">
        <v>5</v>
      </c>
      <c r="J717" s="53">
        <v>5</v>
      </c>
      <c r="K717" s="53">
        <v>30</v>
      </c>
      <c r="L717" s="45">
        <v>586500</v>
      </c>
      <c r="M717" s="45">
        <v>304388</v>
      </c>
      <c r="N717" s="45">
        <v>282112</v>
      </c>
      <c r="O717" s="57">
        <v>1.1935208866155158</v>
      </c>
      <c r="P717" s="57">
        <v>0.85251491901108278</v>
      </c>
      <c r="Q717" s="57" t="s">
        <v>297</v>
      </c>
      <c r="R717" s="57">
        <v>1.3640238704177323</v>
      </c>
      <c r="S717" s="57">
        <v>0.85251491901108278</v>
      </c>
      <c r="T717" s="57">
        <v>0.85251491901108278</v>
      </c>
      <c r="U717" s="57">
        <v>5.1150895140664963</v>
      </c>
    </row>
    <row r="718" spans="1:21">
      <c r="A718" s="55" t="s">
        <v>1927</v>
      </c>
      <c r="B718" s="53" t="s">
        <v>214</v>
      </c>
      <c r="C718" s="53" t="s">
        <v>257</v>
      </c>
      <c r="D718" s="51" t="s">
        <v>94</v>
      </c>
      <c r="E718" s="53">
        <v>12</v>
      </c>
      <c r="F718" s="53">
        <v>20</v>
      </c>
      <c r="G718" s="53">
        <v>33</v>
      </c>
      <c r="H718" s="53">
        <v>35</v>
      </c>
      <c r="I718" s="53">
        <v>22</v>
      </c>
      <c r="J718" s="53">
        <v>5</v>
      </c>
      <c r="K718" s="53">
        <v>127</v>
      </c>
      <c r="L718" s="45">
        <v>586500</v>
      </c>
      <c r="M718" s="45">
        <v>304388</v>
      </c>
      <c r="N718" s="45">
        <v>282112</v>
      </c>
      <c r="O718" s="57">
        <v>2.0460358056265986</v>
      </c>
      <c r="P718" s="57">
        <v>3.4100596760443311</v>
      </c>
      <c r="Q718" s="57">
        <v>5.6265984654731458</v>
      </c>
      <c r="R718" s="57">
        <v>5.9676044330775788</v>
      </c>
      <c r="S718" s="57">
        <v>3.7510656436487637</v>
      </c>
      <c r="T718" s="57">
        <v>0.85251491901108278</v>
      </c>
      <c r="U718" s="57">
        <v>21.653878942881498</v>
      </c>
    </row>
    <row r="719" spans="1:21">
      <c r="A719" s="55" t="s">
        <v>1928</v>
      </c>
      <c r="B719" s="53" t="s">
        <v>214</v>
      </c>
      <c r="C719" s="53" t="s">
        <v>257</v>
      </c>
      <c r="D719" s="51" t="s">
        <v>153</v>
      </c>
      <c r="E719" s="53">
        <v>20</v>
      </c>
      <c r="F719" s="53">
        <v>11</v>
      </c>
      <c r="G719" s="53">
        <v>12</v>
      </c>
      <c r="H719" s="53">
        <v>7</v>
      </c>
      <c r="I719" s="53">
        <v>0</v>
      </c>
      <c r="J719" s="53">
        <v>0</v>
      </c>
      <c r="K719" s="53">
        <v>50</v>
      </c>
      <c r="L719" s="45">
        <v>586500</v>
      </c>
      <c r="M719" s="45">
        <v>304388</v>
      </c>
      <c r="N719" s="45">
        <v>282112</v>
      </c>
      <c r="O719" s="57">
        <v>3.4100596760443311</v>
      </c>
      <c r="P719" s="57">
        <v>1.8755328218243819</v>
      </c>
      <c r="Q719" s="57">
        <v>2.0460358056265986</v>
      </c>
      <c r="R719" s="57">
        <v>1.1935208866155158</v>
      </c>
      <c r="S719" s="57" t="s">
        <v>297</v>
      </c>
      <c r="T719" s="57" t="s">
        <v>297</v>
      </c>
      <c r="U719" s="57">
        <v>8.5251491901108274</v>
      </c>
    </row>
    <row r="720" spans="1:21">
      <c r="A720" s="55" t="s">
        <v>1929</v>
      </c>
      <c r="B720" s="53" t="s">
        <v>214</v>
      </c>
      <c r="C720" s="53" t="s">
        <v>257</v>
      </c>
      <c r="D720" s="51" t="s">
        <v>154</v>
      </c>
      <c r="E720" s="53">
        <v>200</v>
      </c>
      <c r="F720" s="53">
        <v>80</v>
      </c>
      <c r="G720" s="53">
        <v>114</v>
      </c>
      <c r="H720" s="53">
        <v>74</v>
      </c>
      <c r="I720" s="53">
        <v>42</v>
      </c>
      <c r="J720" s="53">
        <v>36</v>
      </c>
      <c r="K720" s="53">
        <v>546</v>
      </c>
      <c r="L720" s="45">
        <v>586500</v>
      </c>
      <c r="M720" s="45">
        <v>304388</v>
      </c>
      <c r="N720" s="45">
        <v>282112</v>
      </c>
      <c r="O720" s="57">
        <v>34.10059676044331</v>
      </c>
      <c r="P720" s="57">
        <v>13.640238704177325</v>
      </c>
      <c r="Q720" s="57">
        <v>19.437340153452688</v>
      </c>
      <c r="R720" s="57">
        <v>12.617220801364024</v>
      </c>
      <c r="S720" s="57">
        <v>7.1611253196930944</v>
      </c>
      <c r="T720" s="57">
        <v>6.1381074168797944</v>
      </c>
      <c r="U720" s="57">
        <v>93.094629156010228</v>
      </c>
    </row>
    <row r="721" spans="1:21">
      <c r="A721" s="55" t="s">
        <v>1930</v>
      </c>
      <c r="B721" s="53" t="s">
        <v>214</v>
      </c>
      <c r="C721" s="53" t="s">
        <v>257</v>
      </c>
      <c r="D721" s="51" t="s">
        <v>98</v>
      </c>
      <c r="E721" s="53">
        <v>37</v>
      </c>
      <c r="F721" s="53">
        <v>40</v>
      </c>
      <c r="G721" s="53">
        <v>82</v>
      </c>
      <c r="H721" s="53">
        <v>93</v>
      </c>
      <c r="I721" s="53">
        <v>64</v>
      </c>
      <c r="J721" s="53">
        <v>29</v>
      </c>
      <c r="K721" s="53">
        <v>345</v>
      </c>
      <c r="L721" s="45">
        <v>586500</v>
      </c>
      <c r="M721" s="45">
        <v>304388</v>
      </c>
      <c r="N721" s="45">
        <v>282112</v>
      </c>
      <c r="O721" s="57">
        <v>6.3086104006820118</v>
      </c>
      <c r="P721" s="57">
        <v>6.8201193520886623</v>
      </c>
      <c r="Q721" s="57">
        <v>13.981244671781756</v>
      </c>
      <c r="R721" s="57">
        <v>15.85677749360614</v>
      </c>
      <c r="S721" s="57">
        <v>10.912190963341859</v>
      </c>
      <c r="T721" s="57">
        <v>4.9445865302642797</v>
      </c>
      <c r="U721" s="57">
        <v>58.823529411764703</v>
      </c>
    </row>
    <row r="722" spans="1:21">
      <c r="A722" s="55" t="s">
        <v>1931</v>
      </c>
      <c r="B722" s="53" t="s">
        <v>214</v>
      </c>
      <c r="C722" s="53" t="s">
        <v>257</v>
      </c>
      <c r="D722" s="51" t="s">
        <v>301</v>
      </c>
      <c r="E722" s="53">
        <v>19</v>
      </c>
      <c r="F722" s="53">
        <v>8</v>
      </c>
      <c r="G722" s="53">
        <v>21</v>
      </c>
      <c r="H722" s="53">
        <v>16</v>
      </c>
      <c r="I722" s="53">
        <v>0</v>
      </c>
      <c r="J722" s="53">
        <v>0</v>
      </c>
      <c r="K722" s="53">
        <v>64</v>
      </c>
      <c r="L722" s="45">
        <v>586500</v>
      </c>
      <c r="M722" s="45">
        <v>304388</v>
      </c>
      <c r="N722" s="45">
        <v>282112</v>
      </c>
      <c r="O722" s="57">
        <v>3.2395566922421142</v>
      </c>
      <c r="P722" s="57">
        <v>1.3640238704177323</v>
      </c>
      <c r="Q722" s="57">
        <v>3.5805626598465472</v>
      </c>
      <c r="R722" s="57">
        <v>2.7280477408354646</v>
      </c>
      <c r="S722" s="57" t="s">
        <v>297</v>
      </c>
      <c r="T722" s="57" t="s">
        <v>297</v>
      </c>
      <c r="U722" s="57">
        <v>10.912190963341859</v>
      </c>
    </row>
    <row r="723" spans="1:21">
      <c r="A723" s="55" t="s">
        <v>1932</v>
      </c>
      <c r="B723" s="53" t="s">
        <v>214</v>
      </c>
      <c r="C723" s="53" t="s">
        <v>257</v>
      </c>
      <c r="D723" s="51" t="s">
        <v>303</v>
      </c>
      <c r="E723" s="53">
        <v>43</v>
      </c>
      <c r="F723" s="53">
        <v>23</v>
      </c>
      <c r="G723" s="53">
        <v>73</v>
      </c>
      <c r="H723" s="53">
        <v>91</v>
      </c>
      <c r="I723" s="53">
        <v>45</v>
      </c>
      <c r="J723" s="53">
        <v>28</v>
      </c>
      <c r="K723" s="53">
        <v>303</v>
      </c>
      <c r="L723" s="45">
        <v>586500</v>
      </c>
      <c r="M723" s="45">
        <v>304388</v>
      </c>
      <c r="N723" s="45">
        <v>282112</v>
      </c>
      <c r="O723" s="57">
        <v>7.3316283034953118</v>
      </c>
      <c r="P723" s="57">
        <v>3.9215686274509807</v>
      </c>
      <c r="Q723" s="57">
        <v>12.446717817561806</v>
      </c>
      <c r="R723" s="57">
        <v>15.515771526001705</v>
      </c>
      <c r="S723" s="57">
        <v>7.6726342710997439</v>
      </c>
      <c r="T723" s="57">
        <v>4.7740835464620632</v>
      </c>
      <c r="U723" s="57">
        <v>51.662404092071604</v>
      </c>
    </row>
    <row r="724" spans="1:21">
      <c r="A724" s="55" t="s">
        <v>1933</v>
      </c>
      <c r="B724" s="53" t="s">
        <v>214</v>
      </c>
      <c r="C724" s="53" t="s">
        <v>257</v>
      </c>
      <c r="D724" s="51" t="s">
        <v>127</v>
      </c>
      <c r="E724" s="53">
        <v>36</v>
      </c>
      <c r="F724" s="53">
        <v>22</v>
      </c>
      <c r="G724" s="53">
        <v>17</v>
      </c>
      <c r="H724" s="53">
        <v>20</v>
      </c>
      <c r="I724" s="53">
        <v>11</v>
      </c>
      <c r="J724" s="53">
        <v>7</v>
      </c>
      <c r="K724" s="53">
        <v>113</v>
      </c>
      <c r="L724" s="45">
        <v>586500</v>
      </c>
      <c r="M724" s="45">
        <v>304388</v>
      </c>
      <c r="N724" s="45">
        <v>282112</v>
      </c>
      <c r="O724" s="57">
        <v>6.1381074168797944</v>
      </c>
      <c r="P724" s="57">
        <v>3.7510656436487637</v>
      </c>
      <c r="Q724" s="57">
        <v>2.8985507246376812</v>
      </c>
      <c r="R724" s="57">
        <v>3.4100596760443311</v>
      </c>
      <c r="S724" s="57">
        <v>1.8755328218243819</v>
      </c>
      <c r="T724" s="57">
        <v>1.1935208866155158</v>
      </c>
      <c r="U724" s="57">
        <v>19.266837169650469</v>
      </c>
    </row>
    <row r="725" spans="1:21">
      <c r="A725" s="55" t="s">
        <v>1934</v>
      </c>
      <c r="B725" s="53" t="s">
        <v>214</v>
      </c>
      <c r="C725" s="53" t="s">
        <v>257</v>
      </c>
      <c r="D725" s="51" t="s">
        <v>160</v>
      </c>
      <c r="E725" s="53">
        <v>12</v>
      </c>
      <c r="F725" s="53">
        <v>5</v>
      </c>
      <c r="G725" s="53">
        <v>7</v>
      </c>
      <c r="H725" s="53">
        <v>5</v>
      </c>
      <c r="I725" s="53">
        <v>0</v>
      </c>
      <c r="J725" s="53">
        <v>0</v>
      </c>
      <c r="K725" s="53">
        <v>29</v>
      </c>
      <c r="L725" s="45">
        <v>586500</v>
      </c>
      <c r="M725" s="45">
        <v>304388</v>
      </c>
      <c r="N725" s="45">
        <v>282112</v>
      </c>
      <c r="O725" s="57">
        <v>2.0460358056265986</v>
      </c>
      <c r="P725" s="57">
        <v>0.85251491901108278</v>
      </c>
      <c r="Q725" s="57">
        <v>1.1935208866155158</v>
      </c>
      <c r="R725" s="57">
        <v>0.85251491901108278</v>
      </c>
      <c r="S725" s="57" t="s">
        <v>297</v>
      </c>
      <c r="T725" s="57" t="s">
        <v>297</v>
      </c>
      <c r="U725" s="57">
        <v>4.9445865302642797</v>
      </c>
    </row>
    <row r="726" spans="1:21">
      <c r="A726" s="55" t="s">
        <v>1935</v>
      </c>
      <c r="B726" s="53" t="s">
        <v>214</v>
      </c>
      <c r="C726" s="53" t="s">
        <v>257</v>
      </c>
      <c r="D726" s="51" t="s">
        <v>163</v>
      </c>
      <c r="E726" s="53">
        <v>231</v>
      </c>
      <c r="F726" s="53">
        <v>223</v>
      </c>
      <c r="G726" s="53">
        <v>485</v>
      </c>
      <c r="H726" s="53">
        <v>489</v>
      </c>
      <c r="I726" s="53">
        <v>170</v>
      </c>
      <c r="J726" s="53">
        <v>48</v>
      </c>
      <c r="K726" s="53">
        <v>1646</v>
      </c>
      <c r="L726" s="45">
        <v>586500</v>
      </c>
      <c r="M726" s="45">
        <v>304388</v>
      </c>
      <c r="N726" s="45">
        <v>282112</v>
      </c>
      <c r="O726" s="57">
        <v>81.882372958257719</v>
      </c>
      <c r="P726" s="57">
        <v>79.046619782214151</v>
      </c>
      <c r="Q726" s="57">
        <v>171.91753629764065</v>
      </c>
      <c r="R726" s="57">
        <v>173.33541288566244</v>
      </c>
      <c r="S726" s="57">
        <v>60.259754990925593</v>
      </c>
      <c r="T726" s="57">
        <v>17.014519056261342</v>
      </c>
      <c r="U726" s="57">
        <v>583.45621597096181</v>
      </c>
    </row>
    <row r="727" spans="1:21">
      <c r="A727" s="55" t="s">
        <v>1936</v>
      </c>
      <c r="B727" s="53" t="s">
        <v>214</v>
      </c>
      <c r="C727" s="53" t="s">
        <v>257</v>
      </c>
      <c r="D727" s="51" t="s">
        <v>141</v>
      </c>
      <c r="E727" s="53">
        <v>26</v>
      </c>
      <c r="F727" s="53">
        <v>14</v>
      </c>
      <c r="G727" s="53">
        <v>20</v>
      </c>
      <c r="H727" s="53">
        <v>22</v>
      </c>
      <c r="I727" s="53">
        <v>17</v>
      </c>
      <c r="J727" s="53">
        <v>10</v>
      </c>
      <c r="K727" s="53">
        <v>109</v>
      </c>
      <c r="L727" s="45">
        <v>586500</v>
      </c>
      <c r="M727" s="45">
        <v>304388</v>
      </c>
      <c r="N727" s="45">
        <v>282112</v>
      </c>
      <c r="O727" s="57">
        <v>4.4330775788576302</v>
      </c>
      <c r="P727" s="57">
        <v>2.3870417732310316</v>
      </c>
      <c r="Q727" s="57">
        <v>3.4100596760443311</v>
      </c>
      <c r="R727" s="57">
        <v>3.7510656436487637</v>
      </c>
      <c r="S727" s="57">
        <v>2.8985507246376812</v>
      </c>
      <c r="T727" s="57">
        <v>1.7050298380221656</v>
      </c>
      <c r="U727" s="57">
        <v>18.584825234441603</v>
      </c>
    </row>
    <row r="728" spans="1:21">
      <c r="A728" s="55" t="s">
        <v>1937</v>
      </c>
      <c r="B728" s="53" t="s">
        <v>214</v>
      </c>
      <c r="C728" s="53" t="s">
        <v>258</v>
      </c>
      <c r="D728" s="51" t="s">
        <v>200</v>
      </c>
      <c r="E728" s="53">
        <v>11</v>
      </c>
      <c r="F728" s="53">
        <v>10</v>
      </c>
      <c r="G728" s="53">
        <v>10</v>
      </c>
      <c r="H728" s="53">
        <v>5</v>
      </c>
      <c r="I728" s="53">
        <v>32</v>
      </c>
      <c r="J728" s="53">
        <v>36</v>
      </c>
      <c r="K728" s="53">
        <v>104</v>
      </c>
      <c r="L728" s="45">
        <v>230730</v>
      </c>
      <c r="M728" s="45">
        <v>118063</v>
      </c>
      <c r="N728" s="45">
        <v>112667</v>
      </c>
      <c r="O728" s="57">
        <v>4.7674771377800891</v>
      </c>
      <c r="P728" s="57">
        <v>4.3340701252546268</v>
      </c>
      <c r="Q728" s="57">
        <v>4.3340701252546268</v>
      </c>
      <c r="R728" s="57">
        <v>2.1670350626273134</v>
      </c>
      <c r="S728" s="57">
        <v>13.869024400814803</v>
      </c>
      <c r="T728" s="57">
        <v>15.602652450916656</v>
      </c>
      <c r="U728" s="57">
        <v>45.074329302648117</v>
      </c>
    </row>
    <row r="729" spans="1:21">
      <c r="A729" s="55" t="s">
        <v>1938</v>
      </c>
      <c r="B729" s="53" t="s">
        <v>214</v>
      </c>
      <c r="C729" s="53" t="s">
        <v>258</v>
      </c>
      <c r="D729" s="51" t="s">
        <v>292</v>
      </c>
      <c r="E729" s="53">
        <v>5</v>
      </c>
      <c r="F729" s="53">
        <v>5</v>
      </c>
      <c r="G729" s="53">
        <v>7</v>
      </c>
      <c r="H729" s="53">
        <v>11</v>
      </c>
      <c r="I729" s="53">
        <v>10</v>
      </c>
      <c r="J729" s="53">
        <v>12</v>
      </c>
      <c r="K729" s="53">
        <v>50</v>
      </c>
      <c r="L729" s="45">
        <v>230730</v>
      </c>
      <c r="M729" s="45">
        <v>118063</v>
      </c>
      <c r="N729" s="45">
        <v>112667</v>
      </c>
      <c r="O729" s="57">
        <v>2.1670350626273134</v>
      </c>
      <c r="P729" s="57">
        <v>2.1670350626273134</v>
      </c>
      <c r="Q729" s="57">
        <v>3.0338490876782389</v>
      </c>
      <c r="R729" s="57">
        <v>4.7674771377800891</v>
      </c>
      <c r="S729" s="57">
        <v>4.3340701252546268</v>
      </c>
      <c r="T729" s="57">
        <v>5.2008841503055514</v>
      </c>
      <c r="U729" s="57">
        <v>21.670350626273134</v>
      </c>
    </row>
    <row r="730" spans="1:21">
      <c r="A730" s="55" t="s">
        <v>1939</v>
      </c>
      <c r="B730" s="53" t="s">
        <v>214</v>
      </c>
      <c r="C730" s="53" t="s">
        <v>258</v>
      </c>
      <c r="D730" s="51" t="s">
        <v>201</v>
      </c>
      <c r="E730" s="53">
        <v>26</v>
      </c>
      <c r="F730" s="53">
        <v>26</v>
      </c>
      <c r="G730" s="53">
        <v>36</v>
      </c>
      <c r="H730" s="53">
        <v>32</v>
      </c>
      <c r="I730" s="53">
        <v>16</v>
      </c>
      <c r="J730" s="53">
        <v>5</v>
      </c>
      <c r="K730" s="53">
        <v>141</v>
      </c>
      <c r="L730" s="45">
        <v>230730</v>
      </c>
      <c r="M730" s="45">
        <v>118063</v>
      </c>
      <c r="N730" s="45">
        <v>112667</v>
      </c>
      <c r="O730" s="57">
        <v>11.268582325662029</v>
      </c>
      <c r="P730" s="57">
        <v>11.268582325662029</v>
      </c>
      <c r="Q730" s="57">
        <v>15.602652450916656</v>
      </c>
      <c r="R730" s="57">
        <v>13.869024400814803</v>
      </c>
      <c r="S730" s="57">
        <v>6.9345122004074016</v>
      </c>
      <c r="T730" s="57">
        <v>2.1670350626273134</v>
      </c>
      <c r="U730" s="57">
        <v>61.110388766090232</v>
      </c>
    </row>
    <row r="731" spans="1:21">
      <c r="A731" s="55" t="s">
        <v>1940</v>
      </c>
      <c r="B731" s="53" t="s">
        <v>214</v>
      </c>
      <c r="C731" s="53" t="s">
        <v>258</v>
      </c>
      <c r="D731" s="51" t="s">
        <v>150</v>
      </c>
      <c r="E731" s="53">
        <v>5</v>
      </c>
      <c r="F731" s="53">
        <v>0</v>
      </c>
      <c r="G731" s="53">
        <v>5</v>
      </c>
      <c r="H731" s="53">
        <v>5</v>
      </c>
      <c r="I731" s="53">
        <v>5</v>
      </c>
      <c r="J731" s="53">
        <v>0</v>
      </c>
      <c r="K731" s="53">
        <v>20</v>
      </c>
      <c r="L731" s="45">
        <v>230730</v>
      </c>
      <c r="M731" s="45">
        <v>118063</v>
      </c>
      <c r="N731" s="45">
        <v>112667</v>
      </c>
      <c r="O731" s="57">
        <v>2.1670350626273134</v>
      </c>
      <c r="P731" s="57" t="s">
        <v>297</v>
      </c>
      <c r="Q731" s="57">
        <v>2.1670350626273134</v>
      </c>
      <c r="R731" s="57">
        <v>2.1670350626273134</v>
      </c>
      <c r="S731" s="57">
        <v>2.1670350626273134</v>
      </c>
      <c r="T731" s="57" t="s">
        <v>297</v>
      </c>
      <c r="U731" s="57">
        <v>8.6681402505092535</v>
      </c>
    </row>
    <row r="732" spans="1:21">
      <c r="A732" s="55" t="s">
        <v>1941</v>
      </c>
      <c r="B732" s="53" t="s">
        <v>214</v>
      </c>
      <c r="C732" s="53" t="s">
        <v>258</v>
      </c>
      <c r="D732" s="51" t="s">
        <v>94</v>
      </c>
      <c r="E732" s="53">
        <v>9</v>
      </c>
      <c r="F732" s="53">
        <v>0</v>
      </c>
      <c r="G732" s="53">
        <v>15</v>
      </c>
      <c r="H732" s="53">
        <v>15</v>
      </c>
      <c r="I732" s="53">
        <v>8</v>
      </c>
      <c r="J732" s="53">
        <v>9</v>
      </c>
      <c r="K732" s="53">
        <v>56</v>
      </c>
      <c r="L732" s="45">
        <v>230730</v>
      </c>
      <c r="M732" s="45">
        <v>118063</v>
      </c>
      <c r="N732" s="45">
        <v>112667</v>
      </c>
      <c r="O732" s="57">
        <v>3.900663112729164</v>
      </c>
      <c r="P732" s="57" t="s">
        <v>297</v>
      </c>
      <c r="Q732" s="57">
        <v>6.5011051878819401</v>
      </c>
      <c r="R732" s="57">
        <v>6.5011051878819401</v>
      </c>
      <c r="S732" s="57">
        <v>3.4672561002037008</v>
      </c>
      <c r="T732" s="57">
        <v>3.900663112729164</v>
      </c>
      <c r="U732" s="57">
        <v>24.270792701425911</v>
      </c>
    </row>
    <row r="733" spans="1:21">
      <c r="A733" s="55" t="s">
        <v>1942</v>
      </c>
      <c r="B733" s="53" t="s">
        <v>214</v>
      </c>
      <c r="C733" s="53" t="s">
        <v>258</v>
      </c>
      <c r="D733" s="51" t="s">
        <v>153</v>
      </c>
      <c r="E733" s="53">
        <v>5</v>
      </c>
      <c r="F733" s="53">
        <v>0</v>
      </c>
      <c r="G733" s="53">
        <v>5</v>
      </c>
      <c r="H733" s="53">
        <v>0</v>
      </c>
      <c r="I733" s="53">
        <v>0</v>
      </c>
      <c r="J733" s="53">
        <v>0</v>
      </c>
      <c r="K733" s="53">
        <v>10</v>
      </c>
      <c r="L733" s="45">
        <v>230730</v>
      </c>
      <c r="M733" s="45">
        <v>118063</v>
      </c>
      <c r="N733" s="45">
        <v>112667</v>
      </c>
      <c r="O733" s="57">
        <v>2.1670350626273134</v>
      </c>
      <c r="P733" s="57" t="s">
        <v>297</v>
      </c>
      <c r="Q733" s="57">
        <v>2.1670350626273134</v>
      </c>
      <c r="R733" s="57" t="s">
        <v>297</v>
      </c>
      <c r="S733" s="57" t="s">
        <v>297</v>
      </c>
      <c r="T733" s="57" t="s">
        <v>297</v>
      </c>
      <c r="U733" s="57">
        <v>4.3340701252546268</v>
      </c>
    </row>
    <row r="734" spans="1:21">
      <c r="A734" s="55" t="s">
        <v>1943</v>
      </c>
      <c r="B734" s="53" t="s">
        <v>214</v>
      </c>
      <c r="C734" s="53" t="s">
        <v>258</v>
      </c>
      <c r="D734" s="51" t="s">
        <v>154</v>
      </c>
      <c r="E734" s="53">
        <v>43</v>
      </c>
      <c r="F734" s="53">
        <v>21</v>
      </c>
      <c r="G734" s="53">
        <v>32</v>
      </c>
      <c r="H734" s="53">
        <v>21</v>
      </c>
      <c r="I734" s="53">
        <v>13</v>
      </c>
      <c r="J734" s="53">
        <v>5</v>
      </c>
      <c r="K734" s="53">
        <v>135</v>
      </c>
      <c r="L734" s="45">
        <v>230730</v>
      </c>
      <c r="M734" s="45">
        <v>118063</v>
      </c>
      <c r="N734" s="45">
        <v>112667</v>
      </c>
      <c r="O734" s="57">
        <v>18.636501538594892</v>
      </c>
      <c r="P734" s="57">
        <v>9.1015472630347158</v>
      </c>
      <c r="Q734" s="57">
        <v>13.869024400814803</v>
      </c>
      <c r="R734" s="57">
        <v>9.1015472630347158</v>
      </c>
      <c r="S734" s="57">
        <v>5.6342911628310146</v>
      </c>
      <c r="T734" s="57">
        <v>2.1670350626273134</v>
      </c>
      <c r="U734" s="57">
        <v>58.509946690937461</v>
      </c>
    </row>
    <row r="735" spans="1:21">
      <c r="A735" s="55" t="s">
        <v>1944</v>
      </c>
      <c r="B735" s="53" t="s">
        <v>214</v>
      </c>
      <c r="C735" s="53" t="s">
        <v>258</v>
      </c>
      <c r="D735" s="51" t="s">
        <v>98</v>
      </c>
      <c r="E735" s="53">
        <v>23</v>
      </c>
      <c r="F735" s="53">
        <v>20</v>
      </c>
      <c r="G735" s="53">
        <v>40</v>
      </c>
      <c r="H735" s="53">
        <v>55</v>
      </c>
      <c r="I735" s="53">
        <v>25</v>
      </c>
      <c r="J735" s="53">
        <v>16</v>
      </c>
      <c r="K735" s="53">
        <v>179</v>
      </c>
      <c r="L735" s="45">
        <v>230730</v>
      </c>
      <c r="M735" s="45">
        <v>118063</v>
      </c>
      <c r="N735" s="45">
        <v>112667</v>
      </c>
      <c r="O735" s="57">
        <v>9.9683612880856423</v>
      </c>
      <c r="P735" s="57">
        <v>8.6681402505092535</v>
      </c>
      <c r="Q735" s="57">
        <v>17.336280501018507</v>
      </c>
      <c r="R735" s="57">
        <v>23.837385688900447</v>
      </c>
      <c r="S735" s="57">
        <v>10.835175313136567</v>
      </c>
      <c r="T735" s="57">
        <v>6.9345122004074016</v>
      </c>
      <c r="U735" s="57">
        <v>77.579855242057818</v>
      </c>
    </row>
    <row r="736" spans="1:21">
      <c r="A736" s="55" t="s">
        <v>1945</v>
      </c>
      <c r="B736" s="53" t="s">
        <v>214</v>
      </c>
      <c r="C736" s="53" t="s">
        <v>258</v>
      </c>
      <c r="D736" s="51" t="s">
        <v>301</v>
      </c>
      <c r="E736" s="53">
        <v>7</v>
      </c>
      <c r="F736" s="53">
        <v>11</v>
      </c>
      <c r="G736" s="53">
        <v>11</v>
      </c>
      <c r="H736" s="53">
        <v>5</v>
      </c>
      <c r="I736" s="53">
        <v>0</v>
      </c>
      <c r="J736" s="53">
        <v>0</v>
      </c>
      <c r="K736" s="53">
        <v>34</v>
      </c>
      <c r="L736" s="45">
        <v>230730</v>
      </c>
      <c r="M736" s="45">
        <v>118063</v>
      </c>
      <c r="N736" s="45">
        <v>112667</v>
      </c>
      <c r="O736" s="57">
        <v>3.0338490876782389</v>
      </c>
      <c r="P736" s="57">
        <v>4.7674771377800891</v>
      </c>
      <c r="Q736" s="57">
        <v>4.7674771377800891</v>
      </c>
      <c r="R736" s="57">
        <v>2.1670350626273134</v>
      </c>
      <c r="S736" s="57" t="s">
        <v>297</v>
      </c>
      <c r="T736" s="57" t="s">
        <v>297</v>
      </c>
      <c r="U736" s="57">
        <v>14.73583842586573</v>
      </c>
    </row>
    <row r="737" spans="1:21">
      <c r="A737" s="55" t="s">
        <v>1946</v>
      </c>
      <c r="B737" s="53" t="s">
        <v>214</v>
      </c>
      <c r="C737" s="53" t="s">
        <v>258</v>
      </c>
      <c r="D737" s="51" t="s">
        <v>303</v>
      </c>
      <c r="E737" s="53">
        <v>18</v>
      </c>
      <c r="F737" s="53">
        <v>17</v>
      </c>
      <c r="G737" s="53">
        <v>39</v>
      </c>
      <c r="H737" s="53">
        <v>37</v>
      </c>
      <c r="I737" s="53">
        <v>30</v>
      </c>
      <c r="J737" s="53">
        <v>16</v>
      </c>
      <c r="K737" s="53">
        <v>157</v>
      </c>
      <c r="L737" s="45">
        <v>230730</v>
      </c>
      <c r="M737" s="45">
        <v>118063</v>
      </c>
      <c r="N737" s="45">
        <v>112667</v>
      </c>
      <c r="O737" s="57">
        <v>7.801326225458328</v>
      </c>
      <c r="P737" s="57">
        <v>7.3679192129328648</v>
      </c>
      <c r="Q737" s="57">
        <v>16.902873488493043</v>
      </c>
      <c r="R737" s="57">
        <v>16.036059463442118</v>
      </c>
      <c r="S737" s="57">
        <v>13.00221037576388</v>
      </c>
      <c r="T737" s="57">
        <v>6.9345122004074016</v>
      </c>
      <c r="U737" s="57">
        <v>68.044900966497636</v>
      </c>
    </row>
    <row r="738" spans="1:21">
      <c r="A738" s="55" t="s">
        <v>1947</v>
      </c>
      <c r="B738" s="53" t="s">
        <v>214</v>
      </c>
      <c r="C738" s="53" t="s">
        <v>258</v>
      </c>
      <c r="D738" s="51" t="s">
        <v>127</v>
      </c>
      <c r="E738" s="53">
        <v>29</v>
      </c>
      <c r="F738" s="53">
        <v>5</v>
      </c>
      <c r="G738" s="53">
        <v>11</v>
      </c>
      <c r="H738" s="53">
        <v>7</v>
      </c>
      <c r="I738" s="53">
        <v>7</v>
      </c>
      <c r="J738" s="53">
        <v>0</v>
      </c>
      <c r="K738" s="53">
        <v>59</v>
      </c>
      <c r="L738" s="45">
        <v>230730</v>
      </c>
      <c r="M738" s="45">
        <v>118063</v>
      </c>
      <c r="N738" s="45">
        <v>112667</v>
      </c>
      <c r="O738" s="57">
        <v>12.568803363238416</v>
      </c>
      <c r="P738" s="57">
        <v>2.1670350626273134</v>
      </c>
      <c r="Q738" s="57">
        <v>4.7674771377800891</v>
      </c>
      <c r="R738" s="57">
        <v>3.0338490876782389</v>
      </c>
      <c r="S738" s="57">
        <v>3.0338490876782389</v>
      </c>
      <c r="T738" s="57" t="s">
        <v>297</v>
      </c>
      <c r="U738" s="57">
        <v>25.571013739002293</v>
      </c>
    </row>
    <row r="739" spans="1:21">
      <c r="A739" s="55" t="s">
        <v>1948</v>
      </c>
      <c r="B739" s="53" t="s">
        <v>214</v>
      </c>
      <c r="C739" s="53" t="s">
        <v>258</v>
      </c>
      <c r="D739" s="51" t="s">
        <v>160</v>
      </c>
      <c r="E739" s="53">
        <v>10</v>
      </c>
      <c r="F739" s="53">
        <v>5</v>
      </c>
      <c r="G739" s="53">
        <v>0</v>
      </c>
      <c r="H739" s="53">
        <v>0</v>
      </c>
      <c r="I739" s="53">
        <v>0</v>
      </c>
      <c r="J739" s="53">
        <v>0</v>
      </c>
      <c r="K739" s="53">
        <v>15</v>
      </c>
      <c r="L739" s="45">
        <v>230730</v>
      </c>
      <c r="M739" s="45">
        <v>118063</v>
      </c>
      <c r="N739" s="45">
        <v>112667</v>
      </c>
      <c r="O739" s="57">
        <v>4.3340701252546268</v>
      </c>
      <c r="P739" s="57">
        <v>2.1670350626273134</v>
      </c>
      <c r="Q739" s="57" t="s">
        <v>297</v>
      </c>
      <c r="R739" s="57" t="s">
        <v>297</v>
      </c>
      <c r="S739" s="57" t="s">
        <v>297</v>
      </c>
      <c r="T739" s="57" t="s">
        <v>297</v>
      </c>
      <c r="U739" s="57">
        <v>6.5011051878819401</v>
      </c>
    </row>
    <row r="740" spans="1:21">
      <c r="A740" s="55" t="s">
        <v>1949</v>
      </c>
      <c r="B740" s="53" t="s">
        <v>214</v>
      </c>
      <c r="C740" s="53" t="s">
        <v>258</v>
      </c>
      <c r="D740" s="51" t="s">
        <v>163</v>
      </c>
      <c r="E740" s="53">
        <v>144</v>
      </c>
      <c r="F740" s="53">
        <v>130</v>
      </c>
      <c r="G740" s="53">
        <v>398</v>
      </c>
      <c r="H740" s="53">
        <v>372</v>
      </c>
      <c r="I740" s="53">
        <v>134</v>
      </c>
      <c r="J740" s="53">
        <v>22</v>
      </c>
      <c r="K740" s="53">
        <v>1200</v>
      </c>
      <c r="L740" s="45">
        <v>230730</v>
      </c>
      <c r="M740" s="45">
        <v>118063</v>
      </c>
      <c r="N740" s="45">
        <v>112667</v>
      </c>
      <c r="O740" s="57">
        <v>127.81027275067234</v>
      </c>
      <c r="P740" s="57">
        <v>115.38427401102363</v>
      </c>
      <c r="Q740" s="57">
        <v>353.25339274144159</v>
      </c>
      <c r="R740" s="57">
        <v>330.17653793923688</v>
      </c>
      <c r="S740" s="57">
        <v>118.93455936520898</v>
      </c>
      <c r="T740" s="57">
        <v>19.526569448019384</v>
      </c>
      <c r="U740" s="57">
        <v>1065.0856062556029</v>
      </c>
    </row>
    <row r="741" spans="1:21">
      <c r="A741" s="55" t="s">
        <v>1950</v>
      </c>
      <c r="B741" s="53" t="s">
        <v>214</v>
      </c>
      <c r="C741" s="53" t="s">
        <v>258</v>
      </c>
      <c r="D741" s="51" t="s">
        <v>141</v>
      </c>
      <c r="E741" s="53">
        <v>8</v>
      </c>
      <c r="F741" s="53">
        <v>5</v>
      </c>
      <c r="G741" s="53">
        <v>7</v>
      </c>
      <c r="H741" s="53">
        <v>9</v>
      </c>
      <c r="I741" s="53">
        <v>7</v>
      </c>
      <c r="J741" s="53">
        <v>5</v>
      </c>
      <c r="K741" s="53">
        <v>41</v>
      </c>
      <c r="L741" s="45">
        <v>230730</v>
      </c>
      <c r="M741" s="45">
        <v>118063</v>
      </c>
      <c r="N741" s="45">
        <v>112667</v>
      </c>
      <c r="O741" s="57">
        <v>3.4672561002037008</v>
      </c>
      <c r="P741" s="57">
        <v>2.1670350626273134</v>
      </c>
      <c r="Q741" s="57">
        <v>3.0338490876782389</v>
      </c>
      <c r="R741" s="57">
        <v>3.900663112729164</v>
      </c>
      <c r="S741" s="57">
        <v>3.0338490876782389</v>
      </c>
      <c r="T741" s="57">
        <v>2.1670350626273134</v>
      </c>
      <c r="U741" s="57">
        <v>17.769687513543971</v>
      </c>
    </row>
    <row r="742" spans="1:21">
      <c r="A742" s="55" t="s">
        <v>1951</v>
      </c>
      <c r="B742" s="53" t="s">
        <v>214</v>
      </c>
      <c r="C742" s="53" t="s">
        <v>259</v>
      </c>
      <c r="D742" s="51" t="s">
        <v>200</v>
      </c>
      <c r="E742" s="53">
        <v>5</v>
      </c>
      <c r="F742" s="53">
        <v>0</v>
      </c>
      <c r="G742" s="53">
        <v>12</v>
      </c>
      <c r="H742" s="53">
        <v>17</v>
      </c>
      <c r="I742" s="53">
        <v>11</v>
      </c>
      <c r="J742" s="53">
        <v>14</v>
      </c>
      <c r="K742" s="53">
        <v>59</v>
      </c>
      <c r="L742" s="45">
        <v>81510</v>
      </c>
      <c r="M742" s="45">
        <v>42533</v>
      </c>
      <c r="N742" s="45">
        <v>38977</v>
      </c>
      <c r="O742" s="57">
        <v>6.1342166605324504</v>
      </c>
      <c r="P742" s="57" t="s">
        <v>297</v>
      </c>
      <c r="Q742" s="57">
        <v>14.722119985277882</v>
      </c>
      <c r="R742" s="57">
        <v>20.85633664581033</v>
      </c>
      <c r="S742" s="57">
        <v>13.495276653171389</v>
      </c>
      <c r="T742" s="57">
        <v>17.175806649490863</v>
      </c>
      <c r="U742" s="57">
        <v>72.383756594282914</v>
      </c>
    </row>
    <row r="743" spans="1:21">
      <c r="A743" s="55" t="s">
        <v>1952</v>
      </c>
      <c r="B743" s="53" t="s">
        <v>214</v>
      </c>
      <c r="C743" s="53" t="s">
        <v>259</v>
      </c>
      <c r="D743" s="51" t="s">
        <v>292</v>
      </c>
      <c r="E743" s="53">
        <v>0</v>
      </c>
      <c r="F743" s="53">
        <v>0</v>
      </c>
      <c r="G743" s="53">
        <v>6</v>
      </c>
      <c r="H743" s="53">
        <v>5</v>
      </c>
      <c r="I743" s="53">
        <v>6</v>
      </c>
      <c r="J743" s="53">
        <v>0</v>
      </c>
      <c r="K743" s="53">
        <v>17</v>
      </c>
      <c r="L743" s="45">
        <v>81510</v>
      </c>
      <c r="M743" s="45">
        <v>42533</v>
      </c>
      <c r="N743" s="45">
        <v>38977</v>
      </c>
      <c r="O743" s="57" t="s">
        <v>297</v>
      </c>
      <c r="P743" s="57" t="s">
        <v>297</v>
      </c>
      <c r="Q743" s="57">
        <v>7.3610599926389408</v>
      </c>
      <c r="R743" s="57">
        <v>6.1342166605324504</v>
      </c>
      <c r="S743" s="57">
        <v>7.3610599926389408</v>
      </c>
      <c r="T743" s="57" t="s">
        <v>297</v>
      </c>
      <c r="U743" s="57">
        <v>20.85633664581033</v>
      </c>
    </row>
    <row r="744" spans="1:21">
      <c r="A744" s="55" t="s">
        <v>1953</v>
      </c>
      <c r="B744" s="53" t="s">
        <v>214</v>
      </c>
      <c r="C744" s="53" t="s">
        <v>259</v>
      </c>
      <c r="D744" s="51" t="s">
        <v>201</v>
      </c>
      <c r="E744" s="53">
        <v>11</v>
      </c>
      <c r="F744" s="53">
        <v>5</v>
      </c>
      <c r="G744" s="53">
        <v>11</v>
      </c>
      <c r="H744" s="53">
        <v>5</v>
      </c>
      <c r="I744" s="53">
        <v>5</v>
      </c>
      <c r="J744" s="53">
        <v>5</v>
      </c>
      <c r="K744" s="53">
        <v>42</v>
      </c>
      <c r="L744" s="45">
        <v>81510</v>
      </c>
      <c r="M744" s="45">
        <v>42533</v>
      </c>
      <c r="N744" s="45">
        <v>38977</v>
      </c>
      <c r="O744" s="57">
        <v>13.495276653171389</v>
      </c>
      <c r="P744" s="57">
        <v>6.1342166605324504</v>
      </c>
      <c r="Q744" s="57">
        <v>13.495276653171389</v>
      </c>
      <c r="R744" s="57">
        <v>6.1342166605324504</v>
      </c>
      <c r="S744" s="57">
        <v>6.1342166605324504</v>
      </c>
      <c r="T744" s="57">
        <v>6.1342166605324504</v>
      </c>
      <c r="U744" s="57">
        <v>51.527419948472577</v>
      </c>
    </row>
    <row r="745" spans="1:21">
      <c r="A745" s="55" t="s">
        <v>1954</v>
      </c>
      <c r="B745" s="53" t="s">
        <v>214</v>
      </c>
      <c r="C745" s="53" t="s">
        <v>259</v>
      </c>
      <c r="D745" s="51" t="s">
        <v>150</v>
      </c>
      <c r="E745" s="53">
        <v>0</v>
      </c>
      <c r="F745" s="53">
        <v>0</v>
      </c>
      <c r="G745" s="53">
        <v>0</v>
      </c>
      <c r="H745" s="53">
        <v>0</v>
      </c>
      <c r="I745" s="53">
        <v>0</v>
      </c>
      <c r="J745" s="53">
        <v>0</v>
      </c>
      <c r="K745" s="53">
        <v>0</v>
      </c>
      <c r="L745" s="45">
        <v>81510</v>
      </c>
      <c r="M745" s="45">
        <v>42533</v>
      </c>
      <c r="N745" s="45">
        <v>38977</v>
      </c>
      <c r="O745" s="57" t="s">
        <v>297</v>
      </c>
      <c r="P745" s="57" t="s">
        <v>297</v>
      </c>
      <c r="Q745" s="57" t="s">
        <v>297</v>
      </c>
      <c r="R745" s="57" t="s">
        <v>297</v>
      </c>
      <c r="S745" s="57" t="s">
        <v>297</v>
      </c>
      <c r="T745" s="57" t="s">
        <v>297</v>
      </c>
      <c r="U745" s="57" t="s">
        <v>297</v>
      </c>
    </row>
    <row r="746" spans="1:21">
      <c r="A746" s="55" t="s">
        <v>1955</v>
      </c>
      <c r="B746" s="53" t="s">
        <v>214</v>
      </c>
      <c r="C746" s="53" t="s">
        <v>259</v>
      </c>
      <c r="D746" s="51" t="s">
        <v>94</v>
      </c>
      <c r="E746" s="53">
        <v>5</v>
      </c>
      <c r="F746" s="53">
        <v>0</v>
      </c>
      <c r="G746" s="53">
        <v>5</v>
      </c>
      <c r="H746" s="53">
        <v>11</v>
      </c>
      <c r="I746" s="53">
        <v>0</v>
      </c>
      <c r="J746" s="53">
        <v>0</v>
      </c>
      <c r="K746" s="53">
        <v>21</v>
      </c>
      <c r="L746" s="45">
        <v>81510</v>
      </c>
      <c r="M746" s="45">
        <v>42533</v>
      </c>
      <c r="N746" s="45">
        <v>38977</v>
      </c>
      <c r="O746" s="57">
        <v>6.1342166605324504</v>
      </c>
      <c r="P746" s="57" t="s">
        <v>297</v>
      </c>
      <c r="Q746" s="57">
        <v>6.1342166605324504</v>
      </c>
      <c r="R746" s="57">
        <v>13.495276653171389</v>
      </c>
      <c r="S746" s="57" t="s">
        <v>297</v>
      </c>
      <c r="T746" s="57" t="s">
        <v>297</v>
      </c>
      <c r="U746" s="57">
        <v>25.763709974236289</v>
      </c>
    </row>
    <row r="747" spans="1:21">
      <c r="A747" s="55" t="s">
        <v>1956</v>
      </c>
      <c r="B747" s="53" t="s">
        <v>214</v>
      </c>
      <c r="C747" s="53" t="s">
        <v>259</v>
      </c>
      <c r="D747" s="51" t="s">
        <v>153</v>
      </c>
      <c r="E747" s="53">
        <v>5</v>
      </c>
      <c r="F747" s="53">
        <v>0</v>
      </c>
      <c r="G747" s="53">
        <v>0</v>
      </c>
      <c r="H747" s="53">
        <v>0</v>
      </c>
      <c r="I747" s="53">
        <v>0</v>
      </c>
      <c r="J747" s="53">
        <v>0</v>
      </c>
      <c r="K747" s="53">
        <v>5</v>
      </c>
      <c r="L747" s="45">
        <v>81510</v>
      </c>
      <c r="M747" s="45">
        <v>42533</v>
      </c>
      <c r="N747" s="45">
        <v>38977</v>
      </c>
      <c r="O747" s="57">
        <v>6.1342166605324504</v>
      </c>
      <c r="P747" s="57" t="s">
        <v>297</v>
      </c>
      <c r="Q747" s="57" t="s">
        <v>297</v>
      </c>
      <c r="R747" s="57" t="s">
        <v>297</v>
      </c>
      <c r="S747" s="57" t="s">
        <v>297</v>
      </c>
      <c r="T747" s="57" t="s">
        <v>297</v>
      </c>
      <c r="U747" s="57">
        <v>6.1342166605324504</v>
      </c>
    </row>
    <row r="748" spans="1:21">
      <c r="A748" s="55" t="s">
        <v>1957</v>
      </c>
      <c r="B748" s="53" t="s">
        <v>214</v>
      </c>
      <c r="C748" s="53" t="s">
        <v>259</v>
      </c>
      <c r="D748" s="51" t="s">
        <v>154</v>
      </c>
      <c r="E748" s="53">
        <v>24</v>
      </c>
      <c r="F748" s="53">
        <v>10</v>
      </c>
      <c r="G748" s="53">
        <v>5</v>
      </c>
      <c r="H748" s="53">
        <v>9</v>
      </c>
      <c r="I748" s="53">
        <v>5</v>
      </c>
      <c r="J748" s="53">
        <v>5</v>
      </c>
      <c r="K748" s="53">
        <v>58</v>
      </c>
      <c r="L748" s="45">
        <v>81510</v>
      </c>
      <c r="M748" s="45">
        <v>42533</v>
      </c>
      <c r="N748" s="45">
        <v>38977</v>
      </c>
      <c r="O748" s="57">
        <v>29.444239970555763</v>
      </c>
      <c r="P748" s="57">
        <v>12.268433321064901</v>
      </c>
      <c r="Q748" s="57">
        <v>6.1342166605324504</v>
      </c>
      <c r="R748" s="57">
        <v>11.04158998895841</v>
      </c>
      <c r="S748" s="57">
        <v>6.1342166605324504</v>
      </c>
      <c r="T748" s="57">
        <v>6.1342166605324504</v>
      </c>
      <c r="U748" s="57">
        <v>71.156913262176417</v>
      </c>
    </row>
    <row r="749" spans="1:21">
      <c r="A749" s="55" t="s">
        <v>1958</v>
      </c>
      <c r="B749" s="53" t="s">
        <v>214</v>
      </c>
      <c r="C749" s="53" t="s">
        <v>259</v>
      </c>
      <c r="D749" s="51" t="s">
        <v>98</v>
      </c>
      <c r="E749" s="53">
        <v>13</v>
      </c>
      <c r="F749" s="53">
        <v>10</v>
      </c>
      <c r="G749" s="53">
        <v>15</v>
      </c>
      <c r="H749" s="53">
        <v>14</v>
      </c>
      <c r="I749" s="53">
        <v>10</v>
      </c>
      <c r="J749" s="53">
        <v>14</v>
      </c>
      <c r="K749" s="53">
        <v>76</v>
      </c>
      <c r="L749" s="45">
        <v>81510</v>
      </c>
      <c r="M749" s="45">
        <v>42533</v>
      </c>
      <c r="N749" s="45">
        <v>38977</v>
      </c>
      <c r="O749" s="57">
        <v>15.94896331738437</v>
      </c>
      <c r="P749" s="57">
        <v>12.268433321064901</v>
      </c>
      <c r="Q749" s="57">
        <v>18.402649981597349</v>
      </c>
      <c r="R749" s="57">
        <v>17.175806649490863</v>
      </c>
      <c r="S749" s="57">
        <v>12.268433321064901</v>
      </c>
      <c r="T749" s="57">
        <v>17.175806649490863</v>
      </c>
      <c r="U749" s="57">
        <v>93.240093240093245</v>
      </c>
    </row>
    <row r="750" spans="1:21">
      <c r="A750" s="55" t="s">
        <v>1959</v>
      </c>
      <c r="B750" s="53" t="s">
        <v>214</v>
      </c>
      <c r="C750" s="53" t="s">
        <v>259</v>
      </c>
      <c r="D750" s="51" t="s">
        <v>301</v>
      </c>
      <c r="E750" s="53">
        <v>0</v>
      </c>
      <c r="F750" s="53">
        <v>0</v>
      </c>
      <c r="G750" s="53">
        <v>5</v>
      </c>
      <c r="H750" s="53">
        <v>0</v>
      </c>
      <c r="I750" s="53">
        <v>0</v>
      </c>
      <c r="J750" s="53">
        <v>0</v>
      </c>
      <c r="K750" s="53">
        <v>5</v>
      </c>
      <c r="L750" s="45">
        <v>81510</v>
      </c>
      <c r="M750" s="45">
        <v>42533</v>
      </c>
      <c r="N750" s="45">
        <v>38977</v>
      </c>
      <c r="O750" s="57" t="s">
        <v>297</v>
      </c>
      <c r="P750" s="57" t="s">
        <v>297</v>
      </c>
      <c r="Q750" s="57">
        <v>6.1342166605324504</v>
      </c>
      <c r="R750" s="57" t="s">
        <v>297</v>
      </c>
      <c r="S750" s="57" t="s">
        <v>297</v>
      </c>
      <c r="T750" s="57" t="s">
        <v>297</v>
      </c>
      <c r="U750" s="57">
        <v>6.1342166605324504</v>
      </c>
    </row>
    <row r="751" spans="1:21">
      <c r="A751" s="55" t="s">
        <v>1960</v>
      </c>
      <c r="B751" s="53" t="s">
        <v>214</v>
      </c>
      <c r="C751" s="53" t="s">
        <v>259</v>
      </c>
      <c r="D751" s="51" t="s">
        <v>303</v>
      </c>
      <c r="E751" s="53">
        <v>7</v>
      </c>
      <c r="F751" s="53">
        <v>6</v>
      </c>
      <c r="G751" s="53">
        <v>10</v>
      </c>
      <c r="H751" s="53">
        <v>13</v>
      </c>
      <c r="I751" s="53">
        <v>7</v>
      </c>
      <c r="J751" s="53">
        <v>6</v>
      </c>
      <c r="K751" s="53">
        <v>49</v>
      </c>
      <c r="L751" s="45">
        <v>81510</v>
      </c>
      <c r="M751" s="45">
        <v>42533</v>
      </c>
      <c r="N751" s="45">
        <v>38977</v>
      </c>
      <c r="O751" s="57">
        <v>8.5879033247454313</v>
      </c>
      <c r="P751" s="57">
        <v>7.3610599926389408</v>
      </c>
      <c r="Q751" s="57">
        <v>12.268433321064901</v>
      </c>
      <c r="R751" s="57">
        <v>15.94896331738437</v>
      </c>
      <c r="S751" s="57">
        <v>8.5879033247454313</v>
      </c>
      <c r="T751" s="57">
        <v>7.3610599926389408</v>
      </c>
      <c r="U751" s="57">
        <v>60.11532327321801</v>
      </c>
    </row>
    <row r="752" spans="1:21">
      <c r="A752" s="55" t="s">
        <v>1961</v>
      </c>
      <c r="B752" s="53" t="s">
        <v>214</v>
      </c>
      <c r="C752" s="53" t="s">
        <v>259</v>
      </c>
      <c r="D752" s="51" t="s">
        <v>127</v>
      </c>
      <c r="E752" s="53">
        <v>8</v>
      </c>
      <c r="F752" s="53">
        <v>5</v>
      </c>
      <c r="G752" s="53">
        <v>5</v>
      </c>
      <c r="H752" s="53">
        <v>5</v>
      </c>
      <c r="I752" s="53">
        <v>0</v>
      </c>
      <c r="J752" s="53">
        <v>0</v>
      </c>
      <c r="K752" s="53">
        <v>23</v>
      </c>
      <c r="L752" s="45">
        <v>81510</v>
      </c>
      <c r="M752" s="45">
        <v>42533</v>
      </c>
      <c r="N752" s="45">
        <v>38977</v>
      </c>
      <c r="O752" s="57">
        <v>9.8147466568519199</v>
      </c>
      <c r="P752" s="57">
        <v>6.1342166605324504</v>
      </c>
      <c r="Q752" s="57">
        <v>6.1342166605324504</v>
      </c>
      <c r="R752" s="57">
        <v>6.1342166605324504</v>
      </c>
      <c r="S752" s="57" t="s">
        <v>297</v>
      </c>
      <c r="T752" s="57" t="s">
        <v>297</v>
      </c>
      <c r="U752" s="57">
        <v>28.217396638449269</v>
      </c>
    </row>
    <row r="753" spans="1:21">
      <c r="A753" s="55" t="s">
        <v>1962</v>
      </c>
      <c r="B753" s="53" t="s">
        <v>214</v>
      </c>
      <c r="C753" s="53" t="s">
        <v>259</v>
      </c>
      <c r="D753" s="51" t="s">
        <v>160</v>
      </c>
      <c r="E753" s="53">
        <v>0</v>
      </c>
      <c r="F753" s="53">
        <v>0</v>
      </c>
      <c r="G753" s="53">
        <v>0</v>
      </c>
      <c r="H753" s="53">
        <v>0</v>
      </c>
      <c r="I753" s="53">
        <v>0</v>
      </c>
      <c r="J753" s="53">
        <v>0</v>
      </c>
      <c r="K753" s="53">
        <v>0</v>
      </c>
      <c r="L753" s="45">
        <v>81510</v>
      </c>
      <c r="M753" s="45">
        <v>42533</v>
      </c>
      <c r="N753" s="45">
        <v>38977</v>
      </c>
      <c r="O753" s="57" t="s">
        <v>297</v>
      </c>
      <c r="P753" s="57" t="s">
        <v>297</v>
      </c>
      <c r="Q753" s="57" t="s">
        <v>297</v>
      </c>
      <c r="R753" s="57" t="s">
        <v>297</v>
      </c>
      <c r="S753" s="57" t="s">
        <v>297</v>
      </c>
      <c r="T753" s="57" t="s">
        <v>297</v>
      </c>
      <c r="U753" s="57" t="s">
        <v>297</v>
      </c>
    </row>
    <row r="754" spans="1:21">
      <c r="A754" s="55" t="s">
        <v>1963</v>
      </c>
      <c r="B754" s="53" t="s">
        <v>214</v>
      </c>
      <c r="C754" s="53" t="s">
        <v>259</v>
      </c>
      <c r="D754" s="51" t="s">
        <v>163</v>
      </c>
      <c r="E754" s="53">
        <v>31</v>
      </c>
      <c r="F754" s="53">
        <v>42</v>
      </c>
      <c r="G754" s="53">
        <v>69</v>
      </c>
      <c r="H754" s="53">
        <v>99</v>
      </c>
      <c r="I754" s="53">
        <v>25</v>
      </c>
      <c r="J754" s="53">
        <v>6</v>
      </c>
      <c r="K754" s="53">
        <v>272</v>
      </c>
      <c r="L754" s="45">
        <v>81510</v>
      </c>
      <c r="M754" s="45">
        <v>42533</v>
      </c>
      <c r="N754" s="45">
        <v>38977</v>
      </c>
      <c r="O754" s="57">
        <v>79.534084203504634</v>
      </c>
      <c r="P754" s="57">
        <v>107.75585601765142</v>
      </c>
      <c r="Q754" s="57">
        <v>177.02747774328449</v>
      </c>
      <c r="R754" s="57">
        <v>253.99594632732124</v>
      </c>
      <c r="S754" s="57">
        <v>64.140390486697285</v>
      </c>
      <c r="T754" s="57">
        <v>15.393693716807348</v>
      </c>
      <c r="U754" s="57">
        <v>697.84744849526646</v>
      </c>
    </row>
    <row r="755" spans="1:21">
      <c r="A755" s="55" t="s">
        <v>1964</v>
      </c>
      <c r="B755" s="53" t="s">
        <v>214</v>
      </c>
      <c r="C755" s="53" t="s">
        <v>259</v>
      </c>
      <c r="D755" s="51" t="s">
        <v>141</v>
      </c>
      <c r="E755" s="53">
        <v>5</v>
      </c>
      <c r="F755" s="53">
        <v>0</v>
      </c>
      <c r="G755" s="53">
        <v>8</v>
      </c>
      <c r="H755" s="53">
        <v>5</v>
      </c>
      <c r="I755" s="53">
        <v>5</v>
      </c>
      <c r="J755" s="53">
        <v>0</v>
      </c>
      <c r="K755" s="53">
        <v>23</v>
      </c>
      <c r="L755" s="45">
        <v>81510</v>
      </c>
      <c r="M755" s="45">
        <v>42533</v>
      </c>
      <c r="N755" s="45">
        <v>38977</v>
      </c>
      <c r="O755" s="57">
        <v>6.1342166605324504</v>
      </c>
      <c r="P755" s="57" t="s">
        <v>297</v>
      </c>
      <c r="Q755" s="57">
        <v>9.8147466568519199</v>
      </c>
      <c r="R755" s="57">
        <v>6.1342166605324504</v>
      </c>
      <c r="S755" s="57">
        <v>6.1342166605324504</v>
      </c>
      <c r="T755" s="57" t="s">
        <v>297</v>
      </c>
      <c r="U755" s="57">
        <v>28.217396638449269</v>
      </c>
    </row>
    <row r="756" spans="1:21">
      <c r="A756" s="55" t="s">
        <v>1965</v>
      </c>
      <c r="B756" s="53" t="s">
        <v>214</v>
      </c>
      <c r="C756" s="53" t="s">
        <v>260</v>
      </c>
      <c r="D756" s="51" t="s">
        <v>200</v>
      </c>
      <c r="E756" s="53">
        <v>7</v>
      </c>
      <c r="F756" s="53">
        <v>0</v>
      </c>
      <c r="G756" s="53">
        <v>11</v>
      </c>
      <c r="H756" s="53">
        <v>18</v>
      </c>
      <c r="I756" s="53">
        <v>13</v>
      </c>
      <c r="J756" s="53">
        <v>16</v>
      </c>
      <c r="K756" s="53">
        <v>65</v>
      </c>
      <c r="L756" s="45">
        <v>82360</v>
      </c>
      <c r="M756" s="45">
        <v>42788</v>
      </c>
      <c r="N756" s="45">
        <v>39572</v>
      </c>
      <c r="O756" s="57">
        <v>8.4992714910150564</v>
      </c>
      <c r="P756" s="57" t="s">
        <v>297</v>
      </c>
      <c r="Q756" s="57">
        <v>13.355998057309373</v>
      </c>
      <c r="R756" s="57">
        <v>21.855269548324429</v>
      </c>
      <c r="S756" s="57">
        <v>15.784361340456533</v>
      </c>
      <c r="T756" s="57">
        <v>19.426906265177269</v>
      </c>
      <c r="U756" s="57">
        <v>78.921806702282652</v>
      </c>
    </row>
    <row r="757" spans="1:21">
      <c r="A757" s="55" t="s">
        <v>1966</v>
      </c>
      <c r="B757" s="53" t="s">
        <v>214</v>
      </c>
      <c r="C757" s="53" t="s">
        <v>260</v>
      </c>
      <c r="D757" s="51" t="s">
        <v>292</v>
      </c>
      <c r="E757" s="53">
        <v>0</v>
      </c>
      <c r="F757" s="53">
        <v>0</v>
      </c>
      <c r="G757" s="53">
        <v>0</v>
      </c>
      <c r="H757" s="53">
        <v>6</v>
      </c>
      <c r="I757" s="53">
        <v>5</v>
      </c>
      <c r="J757" s="53">
        <v>0</v>
      </c>
      <c r="K757" s="53">
        <v>11</v>
      </c>
      <c r="L757" s="45">
        <v>82360</v>
      </c>
      <c r="M757" s="45">
        <v>42788</v>
      </c>
      <c r="N757" s="45">
        <v>39572</v>
      </c>
      <c r="O757" s="57" t="s">
        <v>297</v>
      </c>
      <c r="P757" s="57" t="s">
        <v>297</v>
      </c>
      <c r="Q757" s="57" t="s">
        <v>297</v>
      </c>
      <c r="R757" s="57">
        <v>7.2850898494414773</v>
      </c>
      <c r="S757" s="57">
        <v>6.0709082078678964</v>
      </c>
      <c r="T757" s="57" t="s">
        <v>297</v>
      </c>
      <c r="U757" s="57">
        <v>13.355998057309373</v>
      </c>
    </row>
    <row r="758" spans="1:21">
      <c r="A758" s="55" t="s">
        <v>1967</v>
      </c>
      <c r="B758" s="53" t="s">
        <v>214</v>
      </c>
      <c r="C758" s="53" t="s">
        <v>260</v>
      </c>
      <c r="D758" s="51" t="s">
        <v>201</v>
      </c>
      <c r="E758" s="53">
        <v>10</v>
      </c>
      <c r="F758" s="53">
        <v>7</v>
      </c>
      <c r="G758" s="53">
        <v>17</v>
      </c>
      <c r="H758" s="53">
        <v>9</v>
      </c>
      <c r="I758" s="53">
        <v>8</v>
      </c>
      <c r="J758" s="53">
        <v>5</v>
      </c>
      <c r="K758" s="53">
        <v>56</v>
      </c>
      <c r="L758" s="45">
        <v>82360</v>
      </c>
      <c r="M758" s="45">
        <v>42788</v>
      </c>
      <c r="N758" s="45">
        <v>39572</v>
      </c>
      <c r="O758" s="57">
        <v>12.141816415735793</v>
      </c>
      <c r="P758" s="57">
        <v>8.4992714910150564</v>
      </c>
      <c r="Q758" s="57">
        <v>20.641087906750851</v>
      </c>
      <c r="R758" s="57">
        <v>10.927634774162215</v>
      </c>
      <c r="S758" s="57">
        <v>9.7134531325886346</v>
      </c>
      <c r="T758" s="57">
        <v>6.0709082078678964</v>
      </c>
      <c r="U758" s="57">
        <v>67.994171928120451</v>
      </c>
    </row>
    <row r="759" spans="1:21">
      <c r="A759" s="55" t="s">
        <v>1968</v>
      </c>
      <c r="B759" s="53" t="s">
        <v>214</v>
      </c>
      <c r="C759" s="53" t="s">
        <v>260</v>
      </c>
      <c r="D759" s="51" t="s">
        <v>150</v>
      </c>
      <c r="E759" s="53">
        <v>0</v>
      </c>
      <c r="F759" s="53">
        <v>0</v>
      </c>
      <c r="G759" s="53">
        <v>0</v>
      </c>
      <c r="H759" s="53">
        <v>5</v>
      </c>
      <c r="I759" s="53">
        <v>0</v>
      </c>
      <c r="J759" s="53">
        <v>0</v>
      </c>
      <c r="K759" s="53">
        <v>5</v>
      </c>
      <c r="L759" s="45">
        <v>82360</v>
      </c>
      <c r="M759" s="45">
        <v>42788</v>
      </c>
      <c r="N759" s="45">
        <v>39572</v>
      </c>
      <c r="O759" s="57" t="s">
        <v>297</v>
      </c>
      <c r="P759" s="57" t="s">
        <v>297</v>
      </c>
      <c r="Q759" s="57" t="s">
        <v>297</v>
      </c>
      <c r="R759" s="57">
        <v>6.0709082078678964</v>
      </c>
      <c r="S759" s="57" t="s">
        <v>297</v>
      </c>
      <c r="T759" s="57" t="s">
        <v>297</v>
      </c>
      <c r="U759" s="57">
        <v>6.0709082078678964</v>
      </c>
    </row>
    <row r="760" spans="1:21">
      <c r="A760" s="55" t="s">
        <v>1969</v>
      </c>
      <c r="B760" s="53" t="s">
        <v>214</v>
      </c>
      <c r="C760" s="53" t="s">
        <v>260</v>
      </c>
      <c r="D760" s="51" t="s">
        <v>94</v>
      </c>
      <c r="E760" s="53">
        <v>7</v>
      </c>
      <c r="F760" s="53">
        <v>0</v>
      </c>
      <c r="G760" s="53">
        <v>8</v>
      </c>
      <c r="H760" s="53">
        <v>5</v>
      </c>
      <c r="I760" s="53">
        <v>0</v>
      </c>
      <c r="J760" s="53">
        <v>0</v>
      </c>
      <c r="K760" s="53">
        <v>20</v>
      </c>
      <c r="L760" s="45">
        <v>82360</v>
      </c>
      <c r="M760" s="45">
        <v>42788</v>
      </c>
      <c r="N760" s="45">
        <v>39572</v>
      </c>
      <c r="O760" s="57">
        <v>8.4992714910150564</v>
      </c>
      <c r="P760" s="57" t="s">
        <v>297</v>
      </c>
      <c r="Q760" s="57">
        <v>9.7134531325886346</v>
      </c>
      <c r="R760" s="57">
        <v>6.0709082078678964</v>
      </c>
      <c r="S760" s="57" t="s">
        <v>297</v>
      </c>
      <c r="T760" s="57" t="s">
        <v>297</v>
      </c>
      <c r="U760" s="57">
        <v>24.283632831471586</v>
      </c>
    </row>
    <row r="761" spans="1:21">
      <c r="A761" s="55" t="s">
        <v>1970</v>
      </c>
      <c r="B761" s="53" t="s">
        <v>214</v>
      </c>
      <c r="C761" s="53" t="s">
        <v>260</v>
      </c>
      <c r="D761" s="51" t="s">
        <v>153</v>
      </c>
      <c r="E761" s="53">
        <v>5</v>
      </c>
      <c r="F761" s="53">
        <v>0</v>
      </c>
      <c r="G761" s="53">
        <v>0</v>
      </c>
      <c r="H761" s="53">
        <v>0</v>
      </c>
      <c r="I761" s="53">
        <v>0</v>
      </c>
      <c r="J761" s="53">
        <v>0</v>
      </c>
      <c r="K761" s="53">
        <v>5</v>
      </c>
      <c r="L761" s="45">
        <v>82360</v>
      </c>
      <c r="M761" s="45">
        <v>42788</v>
      </c>
      <c r="N761" s="45">
        <v>39572</v>
      </c>
      <c r="O761" s="57">
        <v>6.0709082078678964</v>
      </c>
      <c r="P761" s="57" t="s">
        <v>297</v>
      </c>
      <c r="Q761" s="57" t="s">
        <v>297</v>
      </c>
      <c r="R761" s="57" t="s">
        <v>297</v>
      </c>
      <c r="S761" s="57" t="s">
        <v>297</v>
      </c>
      <c r="T761" s="57" t="s">
        <v>297</v>
      </c>
      <c r="U761" s="57">
        <v>6.0709082078678964</v>
      </c>
    </row>
    <row r="762" spans="1:21">
      <c r="A762" s="55" t="s">
        <v>1971</v>
      </c>
      <c r="B762" s="53" t="s">
        <v>214</v>
      </c>
      <c r="C762" s="53" t="s">
        <v>260</v>
      </c>
      <c r="D762" s="51" t="s">
        <v>154</v>
      </c>
      <c r="E762" s="53">
        <v>19</v>
      </c>
      <c r="F762" s="53">
        <v>11</v>
      </c>
      <c r="G762" s="53">
        <v>13</v>
      </c>
      <c r="H762" s="53">
        <v>9</v>
      </c>
      <c r="I762" s="53">
        <v>5</v>
      </c>
      <c r="J762" s="53">
        <v>5</v>
      </c>
      <c r="K762" s="53">
        <v>62</v>
      </c>
      <c r="L762" s="45">
        <v>82360</v>
      </c>
      <c r="M762" s="45">
        <v>42788</v>
      </c>
      <c r="N762" s="45">
        <v>39572</v>
      </c>
      <c r="O762" s="57">
        <v>23.069451189898007</v>
      </c>
      <c r="P762" s="57">
        <v>13.355998057309373</v>
      </c>
      <c r="Q762" s="57">
        <v>15.784361340456533</v>
      </c>
      <c r="R762" s="57">
        <v>10.927634774162215</v>
      </c>
      <c r="S762" s="57">
        <v>6.0709082078678964</v>
      </c>
      <c r="T762" s="57">
        <v>6.0709082078678964</v>
      </c>
      <c r="U762" s="57">
        <v>75.279261777561928</v>
      </c>
    </row>
    <row r="763" spans="1:21">
      <c r="A763" s="55" t="s">
        <v>1972</v>
      </c>
      <c r="B763" s="53" t="s">
        <v>214</v>
      </c>
      <c r="C763" s="53" t="s">
        <v>260</v>
      </c>
      <c r="D763" s="51" t="s">
        <v>98</v>
      </c>
      <c r="E763" s="53">
        <v>5</v>
      </c>
      <c r="F763" s="53">
        <v>5</v>
      </c>
      <c r="G763" s="53">
        <v>12</v>
      </c>
      <c r="H763" s="53">
        <v>21</v>
      </c>
      <c r="I763" s="53">
        <v>22</v>
      </c>
      <c r="J763" s="53">
        <v>6</v>
      </c>
      <c r="K763" s="53">
        <v>71</v>
      </c>
      <c r="L763" s="45">
        <v>82360</v>
      </c>
      <c r="M763" s="45">
        <v>42788</v>
      </c>
      <c r="N763" s="45">
        <v>39572</v>
      </c>
      <c r="O763" s="57">
        <v>6.0709082078678964</v>
      </c>
      <c r="P763" s="57">
        <v>6.0709082078678964</v>
      </c>
      <c r="Q763" s="57">
        <v>14.570179698882955</v>
      </c>
      <c r="R763" s="57">
        <v>25.497814473045167</v>
      </c>
      <c r="S763" s="57">
        <v>26.711996114618746</v>
      </c>
      <c r="T763" s="57">
        <v>7.2850898494414773</v>
      </c>
      <c r="U763" s="57">
        <v>86.206896551724142</v>
      </c>
    </row>
    <row r="764" spans="1:21">
      <c r="A764" s="55" t="s">
        <v>1973</v>
      </c>
      <c r="B764" s="53" t="s">
        <v>214</v>
      </c>
      <c r="C764" s="53" t="s">
        <v>260</v>
      </c>
      <c r="D764" s="51" t="s">
        <v>301</v>
      </c>
      <c r="E764" s="53">
        <v>0</v>
      </c>
      <c r="F764" s="53">
        <v>5</v>
      </c>
      <c r="G764" s="53">
        <v>6</v>
      </c>
      <c r="H764" s="53">
        <v>5</v>
      </c>
      <c r="I764" s="53">
        <v>0</v>
      </c>
      <c r="J764" s="53">
        <v>0</v>
      </c>
      <c r="K764" s="53">
        <v>16</v>
      </c>
      <c r="L764" s="45">
        <v>82360</v>
      </c>
      <c r="M764" s="45">
        <v>42788</v>
      </c>
      <c r="N764" s="45">
        <v>39572</v>
      </c>
      <c r="O764" s="57" t="s">
        <v>297</v>
      </c>
      <c r="P764" s="57">
        <v>6.0709082078678964</v>
      </c>
      <c r="Q764" s="57">
        <v>7.2850898494414773</v>
      </c>
      <c r="R764" s="57">
        <v>6.0709082078678964</v>
      </c>
      <c r="S764" s="57" t="s">
        <v>297</v>
      </c>
      <c r="T764" s="57" t="s">
        <v>297</v>
      </c>
      <c r="U764" s="57">
        <v>19.426906265177269</v>
      </c>
    </row>
    <row r="765" spans="1:21">
      <c r="A765" s="55" t="s">
        <v>1974</v>
      </c>
      <c r="B765" s="53" t="s">
        <v>214</v>
      </c>
      <c r="C765" s="53" t="s">
        <v>260</v>
      </c>
      <c r="D765" s="51" t="s">
        <v>303</v>
      </c>
      <c r="E765" s="53">
        <v>10</v>
      </c>
      <c r="F765" s="53">
        <v>8</v>
      </c>
      <c r="G765" s="53">
        <v>11</v>
      </c>
      <c r="H765" s="53">
        <v>23</v>
      </c>
      <c r="I765" s="53">
        <v>5</v>
      </c>
      <c r="J765" s="53">
        <v>5</v>
      </c>
      <c r="K765" s="53">
        <v>62</v>
      </c>
      <c r="L765" s="45">
        <v>82360</v>
      </c>
      <c r="M765" s="45">
        <v>42788</v>
      </c>
      <c r="N765" s="45">
        <v>39572</v>
      </c>
      <c r="O765" s="57">
        <v>12.141816415735793</v>
      </c>
      <c r="P765" s="57">
        <v>9.7134531325886346</v>
      </c>
      <c r="Q765" s="57">
        <v>13.355998057309373</v>
      </c>
      <c r="R765" s="57">
        <v>27.926177756192327</v>
      </c>
      <c r="S765" s="57">
        <v>6.0709082078678964</v>
      </c>
      <c r="T765" s="57">
        <v>6.0709082078678964</v>
      </c>
      <c r="U765" s="57">
        <v>75.279261777561928</v>
      </c>
    </row>
    <row r="766" spans="1:21">
      <c r="A766" s="55" t="s">
        <v>1975</v>
      </c>
      <c r="B766" s="53" t="s">
        <v>214</v>
      </c>
      <c r="C766" s="53" t="s">
        <v>260</v>
      </c>
      <c r="D766" s="51" t="s">
        <v>127</v>
      </c>
      <c r="E766" s="53">
        <v>5</v>
      </c>
      <c r="F766" s="53">
        <v>5</v>
      </c>
      <c r="G766" s="53">
        <v>0</v>
      </c>
      <c r="H766" s="53">
        <v>7</v>
      </c>
      <c r="I766" s="53">
        <v>0</v>
      </c>
      <c r="J766" s="53">
        <v>0</v>
      </c>
      <c r="K766" s="53">
        <v>17</v>
      </c>
      <c r="L766" s="45">
        <v>82360</v>
      </c>
      <c r="M766" s="45">
        <v>42788</v>
      </c>
      <c r="N766" s="45">
        <v>39572</v>
      </c>
      <c r="O766" s="57">
        <v>6.0709082078678964</v>
      </c>
      <c r="P766" s="57">
        <v>6.0709082078678964</v>
      </c>
      <c r="Q766" s="57" t="s">
        <v>297</v>
      </c>
      <c r="R766" s="57">
        <v>8.4992714910150564</v>
      </c>
      <c r="S766" s="57" t="s">
        <v>297</v>
      </c>
      <c r="T766" s="57" t="s">
        <v>297</v>
      </c>
      <c r="U766" s="57">
        <v>20.641087906750851</v>
      </c>
    </row>
    <row r="767" spans="1:21">
      <c r="A767" s="55" t="s">
        <v>1976</v>
      </c>
      <c r="B767" s="53" t="s">
        <v>214</v>
      </c>
      <c r="C767" s="53" t="s">
        <v>260</v>
      </c>
      <c r="D767" s="51" t="s">
        <v>160</v>
      </c>
      <c r="E767" s="53">
        <v>7</v>
      </c>
      <c r="F767" s="53">
        <v>0</v>
      </c>
      <c r="G767" s="53">
        <v>0</v>
      </c>
      <c r="H767" s="53">
        <v>0</v>
      </c>
      <c r="I767" s="53">
        <v>0</v>
      </c>
      <c r="J767" s="53">
        <v>0</v>
      </c>
      <c r="K767" s="53">
        <v>7</v>
      </c>
      <c r="L767" s="45">
        <v>82360</v>
      </c>
      <c r="M767" s="45">
        <v>42788</v>
      </c>
      <c r="N767" s="45">
        <v>39572</v>
      </c>
      <c r="O767" s="57">
        <v>8.4992714910150564</v>
      </c>
      <c r="P767" s="57" t="s">
        <v>297</v>
      </c>
      <c r="Q767" s="57" t="s">
        <v>297</v>
      </c>
      <c r="R767" s="57" t="s">
        <v>297</v>
      </c>
      <c r="S767" s="57" t="s">
        <v>297</v>
      </c>
      <c r="T767" s="57" t="s">
        <v>297</v>
      </c>
      <c r="U767" s="57">
        <v>8.4992714910150564</v>
      </c>
    </row>
    <row r="768" spans="1:21">
      <c r="A768" s="55" t="s">
        <v>1977</v>
      </c>
      <c r="B768" s="53" t="s">
        <v>214</v>
      </c>
      <c r="C768" s="53" t="s">
        <v>260</v>
      </c>
      <c r="D768" s="51" t="s">
        <v>163</v>
      </c>
      <c r="E768" s="53">
        <v>47</v>
      </c>
      <c r="F768" s="53">
        <v>43</v>
      </c>
      <c r="G768" s="53">
        <v>120</v>
      </c>
      <c r="H768" s="53">
        <v>94</v>
      </c>
      <c r="I768" s="53">
        <v>43</v>
      </c>
      <c r="J768" s="53">
        <v>17</v>
      </c>
      <c r="K768" s="53">
        <v>364</v>
      </c>
      <c r="L768" s="45">
        <v>82360</v>
      </c>
      <c r="M768" s="45">
        <v>42788</v>
      </c>
      <c r="N768" s="45">
        <v>39572</v>
      </c>
      <c r="O768" s="57">
        <v>118.77084807439604</v>
      </c>
      <c r="P768" s="57">
        <v>108.66269079146871</v>
      </c>
      <c r="Q768" s="57">
        <v>303.24471848781968</v>
      </c>
      <c r="R768" s="57">
        <v>237.54169614879208</v>
      </c>
      <c r="S768" s="57">
        <v>108.66269079146871</v>
      </c>
      <c r="T768" s="57">
        <v>42.959668452441122</v>
      </c>
      <c r="U768" s="57">
        <v>919.84231274638626</v>
      </c>
    </row>
    <row r="769" spans="1:21">
      <c r="A769" s="55" t="s">
        <v>1978</v>
      </c>
      <c r="B769" s="53" t="s">
        <v>214</v>
      </c>
      <c r="C769" s="53" t="s">
        <v>260</v>
      </c>
      <c r="D769" s="51" t="s">
        <v>141</v>
      </c>
      <c r="E769" s="53">
        <v>0</v>
      </c>
      <c r="F769" s="53">
        <v>0</v>
      </c>
      <c r="G769" s="53">
        <v>5</v>
      </c>
      <c r="H769" s="53">
        <v>5</v>
      </c>
      <c r="I769" s="53">
        <v>5</v>
      </c>
      <c r="J769" s="53">
        <v>5</v>
      </c>
      <c r="K769" s="53">
        <v>20</v>
      </c>
      <c r="L769" s="45">
        <v>82360</v>
      </c>
      <c r="M769" s="45">
        <v>42788</v>
      </c>
      <c r="N769" s="45">
        <v>39572</v>
      </c>
      <c r="O769" s="57" t="s">
        <v>297</v>
      </c>
      <c r="P769" s="57" t="s">
        <v>297</v>
      </c>
      <c r="Q769" s="57">
        <v>6.0709082078678964</v>
      </c>
      <c r="R769" s="57">
        <v>6.0709082078678964</v>
      </c>
      <c r="S769" s="57">
        <v>6.0709082078678964</v>
      </c>
      <c r="T769" s="57">
        <v>6.0709082078678964</v>
      </c>
      <c r="U769" s="57">
        <v>24.283632831471586</v>
      </c>
    </row>
    <row r="770" spans="1:21">
      <c r="A770" s="55" t="s">
        <v>1979</v>
      </c>
      <c r="B770" s="53" t="s">
        <v>214</v>
      </c>
      <c r="C770" s="53" t="s">
        <v>261</v>
      </c>
      <c r="D770" s="51" t="s">
        <v>200</v>
      </c>
      <c r="E770" s="53">
        <v>5</v>
      </c>
      <c r="F770" s="53">
        <v>5</v>
      </c>
      <c r="G770" s="53">
        <v>8</v>
      </c>
      <c r="H770" s="53">
        <v>13</v>
      </c>
      <c r="I770" s="53">
        <v>11</v>
      </c>
      <c r="J770" s="53">
        <v>14</v>
      </c>
      <c r="K770" s="53">
        <v>56</v>
      </c>
      <c r="L770" s="45">
        <v>93690</v>
      </c>
      <c r="M770" s="45">
        <v>47284</v>
      </c>
      <c r="N770" s="45">
        <v>46406</v>
      </c>
      <c r="O770" s="57">
        <v>5.3367488525989968</v>
      </c>
      <c r="P770" s="57">
        <v>5.3367488525989968</v>
      </c>
      <c r="Q770" s="57">
        <v>8.5387981641583952</v>
      </c>
      <c r="R770" s="57">
        <v>13.875547016757391</v>
      </c>
      <c r="S770" s="57">
        <v>11.740847475717793</v>
      </c>
      <c r="T770" s="57">
        <v>14.94289678727719</v>
      </c>
      <c r="U770" s="57">
        <v>59.771587149108761</v>
      </c>
    </row>
    <row r="771" spans="1:21">
      <c r="A771" s="55" t="s">
        <v>1980</v>
      </c>
      <c r="B771" s="53" t="s">
        <v>214</v>
      </c>
      <c r="C771" s="53" t="s">
        <v>261</v>
      </c>
      <c r="D771" s="51" t="s">
        <v>292</v>
      </c>
      <c r="E771" s="53">
        <v>0</v>
      </c>
      <c r="F771" s="53">
        <v>0</v>
      </c>
      <c r="G771" s="53">
        <v>5</v>
      </c>
      <c r="H771" s="53">
        <v>7</v>
      </c>
      <c r="I771" s="53">
        <v>5</v>
      </c>
      <c r="J771" s="53">
        <v>8</v>
      </c>
      <c r="K771" s="53">
        <v>25</v>
      </c>
      <c r="L771" s="45">
        <v>93690</v>
      </c>
      <c r="M771" s="45">
        <v>47284</v>
      </c>
      <c r="N771" s="45">
        <v>46406</v>
      </c>
      <c r="O771" s="57" t="s">
        <v>297</v>
      </c>
      <c r="P771" s="57" t="s">
        <v>297</v>
      </c>
      <c r="Q771" s="57">
        <v>5.3367488525989968</v>
      </c>
      <c r="R771" s="57">
        <v>7.4714483936385951</v>
      </c>
      <c r="S771" s="57">
        <v>5.3367488525989968</v>
      </c>
      <c r="T771" s="57">
        <v>8.5387981641583952</v>
      </c>
      <c r="U771" s="57">
        <v>26.683744262994985</v>
      </c>
    </row>
    <row r="772" spans="1:21">
      <c r="A772" s="55" t="s">
        <v>1981</v>
      </c>
      <c r="B772" s="53" t="s">
        <v>214</v>
      </c>
      <c r="C772" s="53" t="s">
        <v>261</v>
      </c>
      <c r="D772" s="51" t="s">
        <v>201</v>
      </c>
      <c r="E772" s="53">
        <v>5</v>
      </c>
      <c r="F772" s="53">
        <v>7</v>
      </c>
      <c r="G772" s="53">
        <v>9</v>
      </c>
      <c r="H772" s="53">
        <v>13</v>
      </c>
      <c r="I772" s="53">
        <v>6</v>
      </c>
      <c r="J772" s="53">
        <v>0</v>
      </c>
      <c r="K772" s="53">
        <v>40</v>
      </c>
      <c r="L772" s="45">
        <v>93690</v>
      </c>
      <c r="M772" s="45">
        <v>47284</v>
      </c>
      <c r="N772" s="45">
        <v>46406</v>
      </c>
      <c r="O772" s="57">
        <v>5.3367488525989968</v>
      </c>
      <c r="P772" s="57">
        <v>7.4714483936385951</v>
      </c>
      <c r="Q772" s="57">
        <v>9.6061479346781944</v>
      </c>
      <c r="R772" s="57">
        <v>13.875547016757391</v>
      </c>
      <c r="S772" s="57">
        <v>6.404098623118796</v>
      </c>
      <c r="T772" s="57" t="s">
        <v>297</v>
      </c>
      <c r="U772" s="57">
        <v>42.693990820791974</v>
      </c>
    </row>
    <row r="773" spans="1:21">
      <c r="A773" s="55" t="s">
        <v>1982</v>
      </c>
      <c r="B773" s="53" t="s">
        <v>214</v>
      </c>
      <c r="C773" s="53" t="s">
        <v>261</v>
      </c>
      <c r="D773" s="51" t="s">
        <v>150</v>
      </c>
      <c r="E773" s="53">
        <v>0</v>
      </c>
      <c r="F773" s="53">
        <v>0</v>
      </c>
      <c r="G773" s="53">
        <v>0</v>
      </c>
      <c r="H773" s="53">
        <v>0</v>
      </c>
      <c r="I773" s="53">
        <v>0</v>
      </c>
      <c r="J773" s="53">
        <v>0</v>
      </c>
      <c r="K773" s="53">
        <v>0</v>
      </c>
      <c r="L773" s="45">
        <v>93690</v>
      </c>
      <c r="M773" s="45">
        <v>47284</v>
      </c>
      <c r="N773" s="45">
        <v>46406</v>
      </c>
      <c r="O773" s="57" t="s">
        <v>297</v>
      </c>
      <c r="P773" s="57" t="s">
        <v>297</v>
      </c>
      <c r="Q773" s="57" t="s">
        <v>297</v>
      </c>
      <c r="R773" s="57" t="s">
        <v>297</v>
      </c>
      <c r="S773" s="57" t="s">
        <v>297</v>
      </c>
      <c r="T773" s="57" t="s">
        <v>297</v>
      </c>
      <c r="U773" s="57" t="s">
        <v>297</v>
      </c>
    </row>
    <row r="774" spans="1:21">
      <c r="A774" s="55" t="s">
        <v>1983</v>
      </c>
      <c r="B774" s="53" t="s">
        <v>214</v>
      </c>
      <c r="C774" s="53" t="s">
        <v>261</v>
      </c>
      <c r="D774" s="51" t="s">
        <v>94</v>
      </c>
      <c r="E774" s="53">
        <v>5</v>
      </c>
      <c r="F774" s="53">
        <v>0</v>
      </c>
      <c r="G774" s="53">
        <v>9</v>
      </c>
      <c r="H774" s="53">
        <v>6</v>
      </c>
      <c r="I774" s="53">
        <v>5</v>
      </c>
      <c r="J774" s="53">
        <v>5</v>
      </c>
      <c r="K774" s="53">
        <v>30</v>
      </c>
      <c r="L774" s="45">
        <v>93690</v>
      </c>
      <c r="M774" s="45">
        <v>47284</v>
      </c>
      <c r="N774" s="45">
        <v>46406</v>
      </c>
      <c r="O774" s="57">
        <v>5.3367488525989968</v>
      </c>
      <c r="P774" s="57" t="s">
        <v>297</v>
      </c>
      <c r="Q774" s="57">
        <v>9.6061479346781944</v>
      </c>
      <c r="R774" s="57">
        <v>6.404098623118796</v>
      </c>
      <c r="S774" s="57">
        <v>5.3367488525989968</v>
      </c>
      <c r="T774" s="57">
        <v>5.3367488525989968</v>
      </c>
      <c r="U774" s="57">
        <v>32.020493115593979</v>
      </c>
    </row>
    <row r="775" spans="1:21">
      <c r="A775" s="55" t="s">
        <v>1984</v>
      </c>
      <c r="B775" s="53" t="s">
        <v>214</v>
      </c>
      <c r="C775" s="53" t="s">
        <v>261</v>
      </c>
      <c r="D775" s="51" t="s">
        <v>153</v>
      </c>
      <c r="E775" s="53">
        <v>0</v>
      </c>
      <c r="F775" s="53">
        <v>0</v>
      </c>
      <c r="G775" s="53">
        <v>0</v>
      </c>
      <c r="H775" s="53">
        <v>0</v>
      </c>
      <c r="I775" s="53">
        <v>0</v>
      </c>
      <c r="J775" s="53">
        <v>0</v>
      </c>
      <c r="K775" s="53">
        <v>0</v>
      </c>
      <c r="L775" s="45">
        <v>93690</v>
      </c>
      <c r="M775" s="45">
        <v>47284</v>
      </c>
      <c r="N775" s="45">
        <v>46406</v>
      </c>
      <c r="O775" s="57" t="s">
        <v>297</v>
      </c>
      <c r="P775" s="57" t="s">
        <v>297</v>
      </c>
      <c r="Q775" s="57" t="s">
        <v>297</v>
      </c>
      <c r="R775" s="57" t="s">
        <v>297</v>
      </c>
      <c r="S775" s="57" t="s">
        <v>297</v>
      </c>
      <c r="T775" s="57" t="s">
        <v>297</v>
      </c>
      <c r="U775" s="57" t="s">
        <v>297</v>
      </c>
    </row>
    <row r="776" spans="1:21">
      <c r="A776" s="55" t="s">
        <v>1985</v>
      </c>
      <c r="B776" s="53" t="s">
        <v>214</v>
      </c>
      <c r="C776" s="53" t="s">
        <v>261</v>
      </c>
      <c r="D776" s="51" t="s">
        <v>154</v>
      </c>
      <c r="E776" s="53">
        <v>18</v>
      </c>
      <c r="F776" s="53">
        <v>8</v>
      </c>
      <c r="G776" s="53">
        <v>8</v>
      </c>
      <c r="H776" s="53">
        <v>7</v>
      </c>
      <c r="I776" s="53">
        <v>8</v>
      </c>
      <c r="J776" s="53">
        <v>0</v>
      </c>
      <c r="K776" s="53">
        <v>49</v>
      </c>
      <c r="L776" s="45">
        <v>93690</v>
      </c>
      <c r="M776" s="45">
        <v>47284</v>
      </c>
      <c r="N776" s="45">
        <v>46406</v>
      </c>
      <c r="O776" s="57">
        <v>19.212295869356389</v>
      </c>
      <c r="P776" s="57">
        <v>8.5387981641583952</v>
      </c>
      <c r="Q776" s="57">
        <v>8.5387981641583952</v>
      </c>
      <c r="R776" s="57">
        <v>7.4714483936385951</v>
      </c>
      <c r="S776" s="57">
        <v>8.5387981641583952</v>
      </c>
      <c r="T776" s="57" t="s">
        <v>297</v>
      </c>
      <c r="U776" s="57">
        <v>52.300138755470172</v>
      </c>
    </row>
    <row r="777" spans="1:21">
      <c r="A777" s="55" t="s">
        <v>1986</v>
      </c>
      <c r="B777" s="53" t="s">
        <v>214</v>
      </c>
      <c r="C777" s="53" t="s">
        <v>261</v>
      </c>
      <c r="D777" s="51" t="s">
        <v>98</v>
      </c>
      <c r="E777" s="53">
        <v>5</v>
      </c>
      <c r="F777" s="53">
        <v>6</v>
      </c>
      <c r="G777" s="53">
        <v>14</v>
      </c>
      <c r="H777" s="53">
        <v>21</v>
      </c>
      <c r="I777" s="53">
        <v>9</v>
      </c>
      <c r="J777" s="53">
        <v>9</v>
      </c>
      <c r="K777" s="53">
        <v>64</v>
      </c>
      <c r="L777" s="45">
        <v>93690</v>
      </c>
      <c r="M777" s="45">
        <v>47284</v>
      </c>
      <c r="N777" s="45">
        <v>46406</v>
      </c>
      <c r="O777" s="57">
        <v>5.3367488525989968</v>
      </c>
      <c r="P777" s="57">
        <v>6.404098623118796</v>
      </c>
      <c r="Q777" s="57">
        <v>14.94289678727719</v>
      </c>
      <c r="R777" s="57">
        <v>22.414345180915785</v>
      </c>
      <c r="S777" s="57">
        <v>9.6061479346781944</v>
      </c>
      <c r="T777" s="57">
        <v>9.6061479346781944</v>
      </c>
      <c r="U777" s="57">
        <v>68.310385313267162</v>
      </c>
    </row>
    <row r="778" spans="1:21">
      <c r="A778" s="55" t="s">
        <v>1987</v>
      </c>
      <c r="B778" s="53" t="s">
        <v>214</v>
      </c>
      <c r="C778" s="53" t="s">
        <v>261</v>
      </c>
      <c r="D778" s="51" t="s">
        <v>301</v>
      </c>
      <c r="E778" s="53">
        <v>5</v>
      </c>
      <c r="F778" s="53">
        <v>0</v>
      </c>
      <c r="G778" s="53">
        <v>0</v>
      </c>
      <c r="H778" s="53">
        <v>5</v>
      </c>
      <c r="I778" s="53">
        <v>0</v>
      </c>
      <c r="J778" s="53">
        <v>0</v>
      </c>
      <c r="K778" s="53">
        <v>10</v>
      </c>
      <c r="L778" s="45">
        <v>93690</v>
      </c>
      <c r="M778" s="45">
        <v>47284</v>
      </c>
      <c r="N778" s="45">
        <v>46406</v>
      </c>
      <c r="O778" s="57">
        <v>5.3367488525989968</v>
      </c>
      <c r="P778" s="57" t="s">
        <v>297</v>
      </c>
      <c r="Q778" s="57" t="s">
        <v>297</v>
      </c>
      <c r="R778" s="57">
        <v>5.3367488525989968</v>
      </c>
      <c r="S778" s="57" t="s">
        <v>297</v>
      </c>
      <c r="T778" s="57" t="s">
        <v>297</v>
      </c>
      <c r="U778" s="57">
        <v>10.673497705197994</v>
      </c>
    </row>
    <row r="779" spans="1:21">
      <c r="A779" s="55" t="s">
        <v>1988</v>
      </c>
      <c r="B779" s="53" t="s">
        <v>214</v>
      </c>
      <c r="C779" s="53" t="s">
        <v>261</v>
      </c>
      <c r="D779" s="51" t="s">
        <v>303</v>
      </c>
      <c r="E779" s="53">
        <v>9</v>
      </c>
      <c r="F779" s="53">
        <v>5</v>
      </c>
      <c r="G779" s="53">
        <v>17</v>
      </c>
      <c r="H779" s="53">
        <v>13</v>
      </c>
      <c r="I779" s="53">
        <v>8</v>
      </c>
      <c r="J779" s="53">
        <v>6</v>
      </c>
      <c r="K779" s="53">
        <v>58</v>
      </c>
      <c r="L779" s="45">
        <v>93690</v>
      </c>
      <c r="M779" s="45">
        <v>47284</v>
      </c>
      <c r="N779" s="45">
        <v>46406</v>
      </c>
      <c r="O779" s="57">
        <v>9.6061479346781944</v>
      </c>
      <c r="P779" s="57">
        <v>5.3367488525989968</v>
      </c>
      <c r="Q779" s="57">
        <v>18.144946098836588</v>
      </c>
      <c r="R779" s="57">
        <v>13.875547016757391</v>
      </c>
      <c r="S779" s="57">
        <v>8.5387981641583952</v>
      </c>
      <c r="T779" s="57">
        <v>6.404098623118796</v>
      </c>
      <c r="U779" s="57">
        <v>61.906286690148363</v>
      </c>
    </row>
    <row r="780" spans="1:21">
      <c r="A780" s="55" t="s">
        <v>1989</v>
      </c>
      <c r="B780" s="53" t="s">
        <v>214</v>
      </c>
      <c r="C780" s="53" t="s">
        <v>261</v>
      </c>
      <c r="D780" s="51" t="s">
        <v>127</v>
      </c>
      <c r="E780" s="53">
        <v>7</v>
      </c>
      <c r="F780" s="53">
        <v>0</v>
      </c>
      <c r="G780" s="53">
        <v>0</v>
      </c>
      <c r="H780" s="53">
        <v>0</v>
      </c>
      <c r="I780" s="53">
        <v>0</v>
      </c>
      <c r="J780" s="53">
        <v>0</v>
      </c>
      <c r="K780" s="53">
        <v>7</v>
      </c>
      <c r="L780" s="45">
        <v>93690</v>
      </c>
      <c r="M780" s="45">
        <v>47284</v>
      </c>
      <c r="N780" s="45">
        <v>46406</v>
      </c>
      <c r="O780" s="57">
        <v>7.4714483936385951</v>
      </c>
      <c r="P780" s="57" t="s">
        <v>297</v>
      </c>
      <c r="Q780" s="57" t="s">
        <v>297</v>
      </c>
      <c r="R780" s="57" t="s">
        <v>297</v>
      </c>
      <c r="S780" s="57" t="s">
        <v>297</v>
      </c>
      <c r="T780" s="57" t="s">
        <v>297</v>
      </c>
      <c r="U780" s="57">
        <v>7.4714483936385951</v>
      </c>
    </row>
    <row r="781" spans="1:21">
      <c r="A781" s="55" t="s">
        <v>1990</v>
      </c>
      <c r="B781" s="53" t="s">
        <v>214</v>
      </c>
      <c r="C781" s="53" t="s">
        <v>261</v>
      </c>
      <c r="D781" s="51" t="s">
        <v>160</v>
      </c>
      <c r="E781" s="53">
        <v>0</v>
      </c>
      <c r="F781" s="53">
        <v>0</v>
      </c>
      <c r="G781" s="53">
        <v>0</v>
      </c>
      <c r="H781" s="53">
        <v>0</v>
      </c>
      <c r="I781" s="53">
        <v>0</v>
      </c>
      <c r="J781" s="53">
        <v>0</v>
      </c>
      <c r="K781" s="53">
        <v>0</v>
      </c>
      <c r="L781" s="45">
        <v>93690</v>
      </c>
      <c r="M781" s="45">
        <v>47284</v>
      </c>
      <c r="N781" s="45">
        <v>46406</v>
      </c>
      <c r="O781" s="57" t="s">
        <v>297</v>
      </c>
      <c r="P781" s="57" t="s">
        <v>297</v>
      </c>
      <c r="Q781" s="57" t="s">
        <v>297</v>
      </c>
      <c r="R781" s="57" t="s">
        <v>297</v>
      </c>
      <c r="S781" s="57" t="s">
        <v>297</v>
      </c>
      <c r="T781" s="57" t="s">
        <v>297</v>
      </c>
      <c r="U781" s="57" t="s">
        <v>297</v>
      </c>
    </row>
    <row r="782" spans="1:21">
      <c r="A782" s="55" t="s">
        <v>1991</v>
      </c>
      <c r="B782" s="53" t="s">
        <v>214</v>
      </c>
      <c r="C782" s="53" t="s">
        <v>261</v>
      </c>
      <c r="D782" s="51" t="s">
        <v>163</v>
      </c>
      <c r="E782" s="53">
        <v>34</v>
      </c>
      <c r="F782" s="53">
        <v>48</v>
      </c>
      <c r="G782" s="53">
        <v>73</v>
      </c>
      <c r="H782" s="53">
        <v>93</v>
      </c>
      <c r="I782" s="53">
        <v>32</v>
      </c>
      <c r="J782" s="53">
        <v>11</v>
      </c>
      <c r="K782" s="53">
        <v>291</v>
      </c>
      <c r="L782" s="45">
        <v>93690</v>
      </c>
      <c r="M782" s="45">
        <v>47284</v>
      </c>
      <c r="N782" s="45">
        <v>46406</v>
      </c>
      <c r="O782" s="57">
        <v>73.266387967073229</v>
      </c>
      <c r="P782" s="57">
        <v>103.43490065939748</v>
      </c>
      <c r="Q782" s="57">
        <v>157.3072447528337</v>
      </c>
      <c r="R782" s="57">
        <v>200.40512002758265</v>
      </c>
      <c r="S782" s="57">
        <v>68.956600439598333</v>
      </c>
      <c r="T782" s="57">
        <v>23.703831401111927</v>
      </c>
      <c r="U782" s="57">
        <v>627.07408524759728</v>
      </c>
    </row>
    <row r="783" spans="1:21">
      <c r="A783" s="55" t="s">
        <v>1992</v>
      </c>
      <c r="B783" s="53" t="s">
        <v>214</v>
      </c>
      <c r="C783" s="53" t="s">
        <v>261</v>
      </c>
      <c r="D783" s="51" t="s">
        <v>141</v>
      </c>
      <c r="E783" s="53">
        <v>7</v>
      </c>
      <c r="F783" s="53">
        <v>0</v>
      </c>
      <c r="G783" s="53">
        <v>7</v>
      </c>
      <c r="H783" s="53">
        <v>6</v>
      </c>
      <c r="I783" s="53">
        <v>0</v>
      </c>
      <c r="J783" s="53">
        <v>5</v>
      </c>
      <c r="K783" s="53">
        <v>25</v>
      </c>
      <c r="L783" s="45">
        <v>93690</v>
      </c>
      <c r="M783" s="45">
        <v>47284</v>
      </c>
      <c r="N783" s="45">
        <v>46406</v>
      </c>
      <c r="O783" s="57">
        <v>7.4714483936385951</v>
      </c>
      <c r="P783" s="57" t="s">
        <v>297</v>
      </c>
      <c r="Q783" s="57">
        <v>7.4714483936385951</v>
      </c>
      <c r="R783" s="57">
        <v>6.404098623118796</v>
      </c>
      <c r="S783" s="57" t="s">
        <v>297</v>
      </c>
      <c r="T783" s="57">
        <v>5.3367488525989968</v>
      </c>
      <c r="U783" s="57">
        <v>26.683744262994985</v>
      </c>
    </row>
    <row r="784" spans="1:21">
      <c r="A784" s="55" t="s">
        <v>1993</v>
      </c>
      <c r="B784" s="53" t="s">
        <v>214</v>
      </c>
      <c r="C784" s="53" t="s">
        <v>262</v>
      </c>
      <c r="D784" s="51" t="s">
        <v>200</v>
      </c>
      <c r="E784" s="53">
        <v>8</v>
      </c>
      <c r="F784" s="53">
        <v>11</v>
      </c>
      <c r="G784" s="53">
        <v>24</v>
      </c>
      <c r="H784" s="53">
        <v>21</v>
      </c>
      <c r="I784" s="53">
        <v>19</v>
      </c>
      <c r="J784" s="53">
        <v>19</v>
      </c>
      <c r="K784" s="53">
        <v>102</v>
      </c>
      <c r="L784" s="45">
        <v>137790</v>
      </c>
      <c r="M784" s="45">
        <v>72315</v>
      </c>
      <c r="N784" s="45">
        <v>65475</v>
      </c>
      <c r="O784" s="57">
        <v>5.805936570142971</v>
      </c>
      <c r="P784" s="57">
        <v>7.983162783946586</v>
      </c>
      <c r="Q784" s="57">
        <v>17.417809710428912</v>
      </c>
      <c r="R784" s="57">
        <v>15.2405834966253</v>
      </c>
      <c r="S784" s="57">
        <v>13.789099354089558</v>
      </c>
      <c r="T784" s="57">
        <v>13.789099354089558</v>
      </c>
      <c r="U784" s="57">
        <v>74.025691269322877</v>
      </c>
    </row>
    <row r="785" spans="1:21">
      <c r="A785" s="55" t="s">
        <v>1994</v>
      </c>
      <c r="B785" s="53" t="s">
        <v>214</v>
      </c>
      <c r="C785" s="53" t="s">
        <v>262</v>
      </c>
      <c r="D785" s="51" t="s">
        <v>292</v>
      </c>
      <c r="E785" s="53">
        <v>0</v>
      </c>
      <c r="F785" s="53">
        <v>0</v>
      </c>
      <c r="G785" s="53">
        <v>5</v>
      </c>
      <c r="H785" s="53">
        <v>5</v>
      </c>
      <c r="I785" s="53">
        <v>5</v>
      </c>
      <c r="J785" s="53">
        <v>5</v>
      </c>
      <c r="K785" s="53">
        <v>20</v>
      </c>
      <c r="L785" s="45">
        <v>137790</v>
      </c>
      <c r="M785" s="45">
        <v>72315</v>
      </c>
      <c r="N785" s="45">
        <v>65475</v>
      </c>
      <c r="O785" s="57" t="s">
        <v>297</v>
      </c>
      <c r="P785" s="57" t="s">
        <v>297</v>
      </c>
      <c r="Q785" s="57">
        <v>3.628710356339357</v>
      </c>
      <c r="R785" s="57">
        <v>3.628710356339357</v>
      </c>
      <c r="S785" s="57">
        <v>3.628710356339357</v>
      </c>
      <c r="T785" s="57">
        <v>3.628710356339357</v>
      </c>
      <c r="U785" s="57">
        <v>14.514841425357428</v>
      </c>
    </row>
    <row r="786" spans="1:21">
      <c r="A786" s="55" t="s">
        <v>1995</v>
      </c>
      <c r="B786" s="53" t="s">
        <v>214</v>
      </c>
      <c r="C786" s="53" t="s">
        <v>262</v>
      </c>
      <c r="D786" s="51" t="s">
        <v>201</v>
      </c>
      <c r="E786" s="53">
        <v>10</v>
      </c>
      <c r="F786" s="53">
        <v>7</v>
      </c>
      <c r="G786" s="53">
        <v>18</v>
      </c>
      <c r="H786" s="53">
        <v>11</v>
      </c>
      <c r="I786" s="53">
        <v>18</v>
      </c>
      <c r="J786" s="53">
        <v>5</v>
      </c>
      <c r="K786" s="53">
        <v>69</v>
      </c>
      <c r="L786" s="45">
        <v>137790</v>
      </c>
      <c r="M786" s="45">
        <v>72315</v>
      </c>
      <c r="N786" s="45">
        <v>65475</v>
      </c>
      <c r="O786" s="57">
        <v>7.257420712678714</v>
      </c>
      <c r="P786" s="57">
        <v>5.0801944988751</v>
      </c>
      <c r="Q786" s="57">
        <v>13.063357282821686</v>
      </c>
      <c r="R786" s="57">
        <v>7.983162783946586</v>
      </c>
      <c r="S786" s="57">
        <v>13.063357282821686</v>
      </c>
      <c r="T786" s="57">
        <v>3.628710356339357</v>
      </c>
      <c r="U786" s="57">
        <v>50.076202917483123</v>
      </c>
    </row>
    <row r="787" spans="1:21">
      <c r="A787" s="55" t="s">
        <v>1996</v>
      </c>
      <c r="B787" s="53" t="s">
        <v>214</v>
      </c>
      <c r="C787" s="53" t="s">
        <v>262</v>
      </c>
      <c r="D787" s="51" t="s">
        <v>150</v>
      </c>
      <c r="E787" s="53">
        <v>5</v>
      </c>
      <c r="F787" s="53">
        <v>0</v>
      </c>
      <c r="G787" s="53">
        <v>0</v>
      </c>
      <c r="H787" s="53">
        <v>0</v>
      </c>
      <c r="I787" s="53">
        <v>0</v>
      </c>
      <c r="J787" s="53">
        <v>0</v>
      </c>
      <c r="K787" s="53">
        <v>5</v>
      </c>
      <c r="L787" s="45">
        <v>137790</v>
      </c>
      <c r="M787" s="45">
        <v>72315</v>
      </c>
      <c r="N787" s="45">
        <v>65475</v>
      </c>
      <c r="O787" s="57">
        <v>3.628710356339357</v>
      </c>
      <c r="P787" s="57" t="s">
        <v>297</v>
      </c>
      <c r="Q787" s="57" t="s">
        <v>297</v>
      </c>
      <c r="R787" s="57" t="s">
        <v>297</v>
      </c>
      <c r="S787" s="57" t="s">
        <v>297</v>
      </c>
      <c r="T787" s="57" t="s">
        <v>297</v>
      </c>
      <c r="U787" s="57">
        <v>3.628710356339357</v>
      </c>
    </row>
    <row r="788" spans="1:21">
      <c r="A788" s="55" t="s">
        <v>1997</v>
      </c>
      <c r="B788" s="53" t="s">
        <v>214</v>
      </c>
      <c r="C788" s="53" t="s">
        <v>262</v>
      </c>
      <c r="D788" s="51" t="s">
        <v>94</v>
      </c>
      <c r="E788" s="53">
        <v>5</v>
      </c>
      <c r="F788" s="53">
        <v>5</v>
      </c>
      <c r="G788" s="53">
        <v>8</v>
      </c>
      <c r="H788" s="53">
        <v>15</v>
      </c>
      <c r="I788" s="53">
        <v>8</v>
      </c>
      <c r="J788" s="53">
        <v>5</v>
      </c>
      <c r="K788" s="53">
        <v>46</v>
      </c>
      <c r="L788" s="45">
        <v>137790</v>
      </c>
      <c r="M788" s="45">
        <v>72315</v>
      </c>
      <c r="N788" s="45">
        <v>65475</v>
      </c>
      <c r="O788" s="57">
        <v>3.628710356339357</v>
      </c>
      <c r="P788" s="57">
        <v>3.628710356339357</v>
      </c>
      <c r="Q788" s="57">
        <v>5.805936570142971</v>
      </c>
      <c r="R788" s="57">
        <v>10.88613106901807</v>
      </c>
      <c r="S788" s="57">
        <v>5.805936570142971</v>
      </c>
      <c r="T788" s="57">
        <v>3.628710356339357</v>
      </c>
      <c r="U788" s="57">
        <v>33.384135278322084</v>
      </c>
    </row>
    <row r="789" spans="1:21">
      <c r="A789" s="55" t="s">
        <v>1998</v>
      </c>
      <c r="B789" s="53" t="s">
        <v>214</v>
      </c>
      <c r="C789" s="53" t="s">
        <v>262</v>
      </c>
      <c r="D789" s="51" t="s">
        <v>153</v>
      </c>
      <c r="E789" s="53">
        <v>5</v>
      </c>
      <c r="F789" s="53">
        <v>0</v>
      </c>
      <c r="G789" s="53">
        <v>0</v>
      </c>
      <c r="H789" s="53">
        <v>0</v>
      </c>
      <c r="I789" s="53">
        <v>0</v>
      </c>
      <c r="J789" s="53">
        <v>0</v>
      </c>
      <c r="K789" s="53">
        <v>5</v>
      </c>
      <c r="L789" s="45">
        <v>137790</v>
      </c>
      <c r="M789" s="45">
        <v>72315</v>
      </c>
      <c r="N789" s="45">
        <v>65475</v>
      </c>
      <c r="O789" s="57">
        <v>3.628710356339357</v>
      </c>
      <c r="P789" s="57" t="s">
        <v>297</v>
      </c>
      <c r="Q789" s="57" t="s">
        <v>297</v>
      </c>
      <c r="R789" s="57" t="s">
        <v>297</v>
      </c>
      <c r="S789" s="57" t="s">
        <v>297</v>
      </c>
      <c r="T789" s="57" t="s">
        <v>297</v>
      </c>
      <c r="U789" s="57">
        <v>3.628710356339357</v>
      </c>
    </row>
    <row r="790" spans="1:21">
      <c r="A790" s="55" t="s">
        <v>1999</v>
      </c>
      <c r="B790" s="53" t="s">
        <v>214</v>
      </c>
      <c r="C790" s="53" t="s">
        <v>262</v>
      </c>
      <c r="D790" s="51" t="s">
        <v>154</v>
      </c>
      <c r="E790" s="53">
        <v>40</v>
      </c>
      <c r="F790" s="53">
        <v>15</v>
      </c>
      <c r="G790" s="53">
        <v>17</v>
      </c>
      <c r="H790" s="53">
        <v>16</v>
      </c>
      <c r="I790" s="53">
        <v>5</v>
      </c>
      <c r="J790" s="53">
        <v>6</v>
      </c>
      <c r="K790" s="53">
        <v>99</v>
      </c>
      <c r="L790" s="45">
        <v>137790</v>
      </c>
      <c r="M790" s="45">
        <v>72315</v>
      </c>
      <c r="N790" s="45">
        <v>65475</v>
      </c>
      <c r="O790" s="57">
        <v>29.029682850714856</v>
      </c>
      <c r="P790" s="57">
        <v>10.88613106901807</v>
      </c>
      <c r="Q790" s="57">
        <v>12.337615211553814</v>
      </c>
      <c r="R790" s="57">
        <v>11.611873140285942</v>
      </c>
      <c r="S790" s="57">
        <v>3.628710356339357</v>
      </c>
      <c r="T790" s="57">
        <v>4.3544524276072281</v>
      </c>
      <c r="U790" s="57">
        <v>71.84846505551927</v>
      </c>
    </row>
    <row r="791" spans="1:21">
      <c r="A791" s="55" t="s">
        <v>2000</v>
      </c>
      <c r="B791" s="53" t="s">
        <v>214</v>
      </c>
      <c r="C791" s="53" t="s">
        <v>262</v>
      </c>
      <c r="D791" s="51" t="s">
        <v>98</v>
      </c>
      <c r="E791" s="53">
        <v>11</v>
      </c>
      <c r="F791" s="53">
        <v>15</v>
      </c>
      <c r="G791" s="53">
        <v>23</v>
      </c>
      <c r="H791" s="53">
        <v>31</v>
      </c>
      <c r="I791" s="53">
        <v>19</v>
      </c>
      <c r="J791" s="53">
        <v>14</v>
      </c>
      <c r="K791" s="53">
        <v>113</v>
      </c>
      <c r="L791" s="45">
        <v>137790</v>
      </c>
      <c r="M791" s="45">
        <v>72315</v>
      </c>
      <c r="N791" s="45">
        <v>65475</v>
      </c>
      <c r="O791" s="57">
        <v>7.983162783946586</v>
      </c>
      <c r="P791" s="57">
        <v>10.88613106901807</v>
      </c>
      <c r="Q791" s="57">
        <v>16.692067639161042</v>
      </c>
      <c r="R791" s="57">
        <v>22.498004209304014</v>
      </c>
      <c r="S791" s="57">
        <v>13.789099354089558</v>
      </c>
      <c r="T791" s="57">
        <v>10.1603889977502</v>
      </c>
      <c r="U791" s="57">
        <v>82.008854053269474</v>
      </c>
    </row>
    <row r="792" spans="1:21">
      <c r="A792" s="55" t="s">
        <v>2001</v>
      </c>
      <c r="B792" s="53" t="s">
        <v>214</v>
      </c>
      <c r="C792" s="53" t="s">
        <v>262</v>
      </c>
      <c r="D792" s="51" t="s">
        <v>301</v>
      </c>
      <c r="E792" s="53">
        <v>7</v>
      </c>
      <c r="F792" s="53">
        <v>5</v>
      </c>
      <c r="G792" s="53">
        <v>7</v>
      </c>
      <c r="H792" s="53">
        <v>0</v>
      </c>
      <c r="I792" s="53">
        <v>0</v>
      </c>
      <c r="J792" s="53">
        <v>0</v>
      </c>
      <c r="K792" s="53">
        <v>19</v>
      </c>
      <c r="L792" s="45">
        <v>137790</v>
      </c>
      <c r="M792" s="45">
        <v>72315</v>
      </c>
      <c r="N792" s="45">
        <v>65475</v>
      </c>
      <c r="O792" s="57">
        <v>5.0801944988751</v>
      </c>
      <c r="P792" s="57">
        <v>3.628710356339357</v>
      </c>
      <c r="Q792" s="57">
        <v>5.0801944988751</v>
      </c>
      <c r="R792" s="57" t="s">
        <v>297</v>
      </c>
      <c r="S792" s="57" t="s">
        <v>297</v>
      </c>
      <c r="T792" s="57" t="s">
        <v>297</v>
      </c>
      <c r="U792" s="57">
        <v>13.789099354089558</v>
      </c>
    </row>
    <row r="793" spans="1:21">
      <c r="A793" s="55" t="s">
        <v>2002</v>
      </c>
      <c r="B793" s="53" t="s">
        <v>214</v>
      </c>
      <c r="C793" s="53" t="s">
        <v>262</v>
      </c>
      <c r="D793" s="51" t="s">
        <v>303</v>
      </c>
      <c r="E793" s="53">
        <v>12</v>
      </c>
      <c r="F793" s="53">
        <v>6</v>
      </c>
      <c r="G793" s="53">
        <v>20</v>
      </c>
      <c r="H793" s="53">
        <v>19</v>
      </c>
      <c r="I793" s="53">
        <v>13</v>
      </c>
      <c r="J793" s="53">
        <v>9</v>
      </c>
      <c r="K793" s="53">
        <v>79</v>
      </c>
      <c r="L793" s="45">
        <v>137790</v>
      </c>
      <c r="M793" s="45">
        <v>72315</v>
      </c>
      <c r="N793" s="45">
        <v>65475</v>
      </c>
      <c r="O793" s="57">
        <v>8.7089048552144561</v>
      </c>
      <c r="P793" s="57">
        <v>4.3544524276072281</v>
      </c>
      <c r="Q793" s="57">
        <v>14.514841425357428</v>
      </c>
      <c r="R793" s="57">
        <v>13.789099354089558</v>
      </c>
      <c r="S793" s="57">
        <v>9.4346469264823281</v>
      </c>
      <c r="T793" s="57">
        <v>6.531678641410843</v>
      </c>
      <c r="U793" s="57">
        <v>57.333623630161838</v>
      </c>
    </row>
    <row r="794" spans="1:21">
      <c r="A794" s="55" t="s">
        <v>2003</v>
      </c>
      <c r="B794" s="53" t="s">
        <v>214</v>
      </c>
      <c r="C794" s="53" t="s">
        <v>262</v>
      </c>
      <c r="D794" s="51" t="s">
        <v>127</v>
      </c>
      <c r="E794" s="53">
        <v>13</v>
      </c>
      <c r="F794" s="53">
        <v>6</v>
      </c>
      <c r="G794" s="53">
        <v>9</v>
      </c>
      <c r="H794" s="53">
        <v>6</v>
      </c>
      <c r="I794" s="53">
        <v>5</v>
      </c>
      <c r="J794" s="53">
        <v>0</v>
      </c>
      <c r="K794" s="53">
        <v>39</v>
      </c>
      <c r="L794" s="45">
        <v>137790</v>
      </c>
      <c r="M794" s="45">
        <v>72315</v>
      </c>
      <c r="N794" s="45">
        <v>65475</v>
      </c>
      <c r="O794" s="57">
        <v>9.4346469264823281</v>
      </c>
      <c r="P794" s="57">
        <v>4.3544524276072281</v>
      </c>
      <c r="Q794" s="57">
        <v>6.531678641410843</v>
      </c>
      <c r="R794" s="57">
        <v>4.3544524276072281</v>
      </c>
      <c r="S794" s="57">
        <v>3.628710356339357</v>
      </c>
      <c r="T794" s="57" t="s">
        <v>297</v>
      </c>
      <c r="U794" s="57">
        <v>28.303940779446986</v>
      </c>
    </row>
    <row r="795" spans="1:21">
      <c r="A795" s="55" t="s">
        <v>2004</v>
      </c>
      <c r="B795" s="53" t="s">
        <v>214</v>
      </c>
      <c r="C795" s="53" t="s">
        <v>262</v>
      </c>
      <c r="D795" s="51" t="s">
        <v>160</v>
      </c>
      <c r="E795" s="53">
        <v>5</v>
      </c>
      <c r="F795" s="53">
        <v>0</v>
      </c>
      <c r="G795" s="53">
        <v>0</v>
      </c>
      <c r="H795" s="53">
        <v>0</v>
      </c>
      <c r="I795" s="53">
        <v>0</v>
      </c>
      <c r="J795" s="53">
        <v>0</v>
      </c>
      <c r="K795" s="53">
        <v>5</v>
      </c>
      <c r="L795" s="45">
        <v>137790</v>
      </c>
      <c r="M795" s="45">
        <v>72315</v>
      </c>
      <c r="N795" s="45">
        <v>65475</v>
      </c>
      <c r="O795" s="57">
        <v>3.628710356339357</v>
      </c>
      <c r="P795" s="57" t="s">
        <v>297</v>
      </c>
      <c r="Q795" s="57" t="s">
        <v>297</v>
      </c>
      <c r="R795" s="57" t="s">
        <v>297</v>
      </c>
      <c r="S795" s="57" t="s">
        <v>297</v>
      </c>
      <c r="T795" s="57" t="s">
        <v>297</v>
      </c>
      <c r="U795" s="57">
        <v>3.628710356339357</v>
      </c>
    </row>
    <row r="796" spans="1:21">
      <c r="A796" s="55" t="s">
        <v>2005</v>
      </c>
      <c r="B796" s="53" t="s">
        <v>214</v>
      </c>
      <c r="C796" s="53" t="s">
        <v>262</v>
      </c>
      <c r="D796" s="51" t="s">
        <v>163</v>
      </c>
      <c r="E796" s="53">
        <v>77</v>
      </c>
      <c r="F796" s="53">
        <v>60</v>
      </c>
      <c r="G796" s="53">
        <v>166</v>
      </c>
      <c r="H796" s="53">
        <v>182</v>
      </c>
      <c r="I796" s="53">
        <v>53</v>
      </c>
      <c r="J796" s="53">
        <v>9</v>
      </c>
      <c r="K796" s="53">
        <v>547</v>
      </c>
      <c r="L796" s="45">
        <v>137790</v>
      </c>
      <c r="M796" s="45">
        <v>72315</v>
      </c>
      <c r="N796" s="45">
        <v>65475</v>
      </c>
      <c r="O796" s="57">
        <v>117.60213822069493</v>
      </c>
      <c r="P796" s="57">
        <v>91.638029782359681</v>
      </c>
      <c r="Q796" s="57">
        <v>253.53188239786178</v>
      </c>
      <c r="R796" s="57">
        <v>277.96869033982438</v>
      </c>
      <c r="S796" s="57">
        <v>80.946926307751042</v>
      </c>
      <c r="T796" s="57">
        <v>13.745704467353951</v>
      </c>
      <c r="U796" s="57">
        <v>835.43337151584569</v>
      </c>
    </row>
    <row r="797" spans="1:21">
      <c r="A797" s="55" t="s">
        <v>2006</v>
      </c>
      <c r="B797" s="53" t="s">
        <v>214</v>
      </c>
      <c r="C797" s="53" t="s">
        <v>262</v>
      </c>
      <c r="D797" s="51" t="s">
        <v>141</v>
      </c>
      <c r="E797" s="53">
        <v>9</v>
      </c>
      <c r="F797" s="53">
        <v>6</v>
      </c>
      <c r="G797" s="53">
        <v>10</v>
      </c>
      <c r="H797" s="53">
        <v>9</v>
      </c>
      <c r="I797" s="53">
        <v>0</v>
      </c>
      <c r="J797" s="53">
        <v>0</v>
      </c>
      <c r="K797" s="53">
        <v>34</v>
      </c>
      <c r="L797" s="45">
        <v>137790</v>
      </c>
      <c r="M797" s="45">
        <v>72315</v>
      </c>
      <c r="N797" s="45">
        <v>65475</v>
      </c>
      <c r="O797" s="57">
        <v>6.531678641410843</v>
      </c>
      <c r="P797" s="57">
        <v>4.3544524276072281</v>
      </c>
      <c r="Q797" s="57">
        <v>7.257420712678714</v>
      </c>
      <c r="R797" s="57">
        <v>6.531678641410843</v>
      </c>
      <c r="S797" s="57" t="s">
        <v>297</v>
      </c>
      <c r="T797" s="57" t="s">
        <v>297</v>
      </c>
      <c r="U797" s="57">
        <v>24.675230423107628</v>
      </c>
    </row>
    <row r="798" spans="1:21">
      <c r="A798" s="55" t="s">
        <v>2007</v>
      </c>
      <c r="B798" s="53" t="s">
        <v>214</v>
      </c>
      <c r="C798" s="53" t="s">
        <v>263</v>
      </c>
      <c r="D798" s="51" t="s">
        <v>200</v>
      </c>
      <c r="E798" s="53">
        <v>29</v>
      </c>
      <c r="F798" s="53">
        <v>8</v>
      </c>
      <c r="G798" s="53">
        <v>48</v>
      </c>
      <c r="H798" s="53">
        <v>71</v>
      </c>
      <c r="I798" s="53">
        <v>39</v>
      </c>
      <c r="J798" s="53">
        <v>40</v>
      </c>
      <c r="K798" s="53">
        <v>235</v>
      </c>
      <c r="L798" s="45">
        <v>336280</v>
      </c>
      <c r="M798" s="45">
        <v>173843</v>
      </c>
      <c r="N798" s="45">
        <v>162437</v>
      </c>
      <c r="O798" s="57">
        <v>8.6237659093612464</v>
      </c>
      <c r="P798" s="57">
        <v>2.3789699060306888</v>
      </c>
      <c r="Q798" s="57">
        <v>14.273819436184132</v>
      </c>
      <c r="R798" s="57">
        <v>21.113357916022363</v>
      </c>
      <c r="S798" s="57">
        <v>11.597478291899607</v>
      </c>
      <c r="T798" s="57">
        <v>11.894849530153444</v>
      </c>
      <c r="U798" s="57">
        <v>69.882240989651478</v>
      </c>
    </row>
    <row r="799" spans="1:21">
      <c r="A799" s="55" t="s">
        <v>2008</v>
      </c>
      <c r="B799" s="53" t="s">
        <v>214</v>
      </c>
      <c r="C799" s="53" t="s">
        <v>263</v>
      </c>
      <c r="D799" s="51" t="s">
        <v>292</v>
      </c>
      <c r="E799" s="53">
        <v>6</v>
      </c>
      <c r="F799" s="53">
        <v>11</v>
      </c>
      <c r="G799" s="53">
        <v>13</v>
      </c>
      <c r="H799" s="53">
        <v>15</v>
      </c>
      <c r="I799" s="53">
        <v>16</v>
      </c>
      <c r="J799" s="53">
        <v>12</v>
      </c>
      <c r="K799" s="53">
        <v>73</v>
      </c>
      <c r="L799" s="45">
        <v>336280</v>
      </c>
      <c r="M799" s="45">
        <v>173843</v>
      </c>
      <c r="N799" s="45">
        <v>162437</v>
      </c>
      <c r="O799" s="57">
        <v>1.7842274295230165</v>
      </c>
      <c r="P799" s="57">
        <v>3.2710836207921967</v>
      </c>
      <c r="Q799" s="57">
        <v>3.8658260972998693</v>
      </c>
      <c r="R799" s="57">
        <v>4.4605685738075413</v>
      </c>
      <c r="S799" s="57">
        <v>4.7579398120613776</v>
      </c>
      <c r="T799" s="57">
        <v>3.568454859046033</v>
      </c>
      <c r="U799" s="57">
        <v>21.708100392530035</v>
      </c>
    </row>
    <row r="800" spans="1:21">
      <c r="A800" s="55" t="s">
        <v>2009</v>
      </c>
      <c r="B800" s="53" t="s">
        <v>214</v>
      </c>
      <c r="C800" s="53" t="s">
        <v>263</v>
      </c>
      <c r="D800" s="51" t="s">
        <v>201</v>
      </c>
      <c r="E800" s="53">
        <v>37</v>
      </c>
      <c r="F800" s="53">
        <v>13</v>
      </c>
      <c r="G800" s="53">
        <v>29</v>
      </c>
      <c r="H800" s="53">
        <v>30</v>
      </c>
      <c r="I800" s="53">
        <v>17</v>
      </c>
      <c r="J800" s="53">
        <v>12</v>
      </c>
      <c r="K800" s="53">
        <v>138</v>
      </c>
      <c r="L800" s="45">
        <v>336280</v>
      </c>
      <c r="M800" s="45">
        <v>173843</v>
      </c>
      <c r="N800" s="45">
        <v>162437</v>
      </c>
      <c r="O800" s="57">
        <v>11.002735815391937</v>
      </c>
      <c r="P800" s="57">
        <v>3.8658260972998693</v>
      </c>
      <c r="Q800" s="57">
        <v>8.6237659093612464</v>
      </c>
      <c r="R800" s="57">
        <v>8.9211371476150827</v>
      </c>
      <c r="S800" s="57">
        <v>5.0553110503152139</v>
      </c>
      <c r="T800" s="57">
        <v>3.568454859046033</v>
      </c>
      <c r="U800" s="57">
        <v>41.03723087902938</v>
      </c>
    </row>
    <row r="801" spans="1:21">
      <c r="A801" s="55" t="s">
        <v>2010</v>
      </c>
      <c r="B801" s="53" t="s">
        <v>214</v>
      </c>
      <c r="C801" s="53" t="s">
        <v>263</v>
      </c>
      <c r="D801" s="51" t="s">
        <v>150</v>
      </c>
      <c r="E801" s="53">
        <v>5</v>
      </c>
      <c r="F801" s="53">
        <v>0</v>
      </c>
      <c r="G801" s="53">
        <v>5</v>
      </c>
      <c r="H801" s="53">
        <v>0</v>
      </c>
      <c r="I801" s="53">
        <v>5</v>
      </c>
      <c r="J801" s="53">
        <v>0</v>
      </c>
      <c r="K801" s="53">
        <v>15</v>
      </c>
      <c r="L801" s="45">
        <v>336280</v>
      </c>
      <c r="M801" s="45">
        <v>173843</v>
      </c>
      <c r="N801" s="45">
        <v>162437</v>
      </c>
      <c r="O801" s="57">
        <v>1.4868561912691804</v>
      </c>
      <c r="P801" s="57" t="s">
        <v>297</v>
      </c>
      <c r="Q801" s="57">
        <v>1.4868561912691804</v>
      </c>
      <c r="R801" s="57" t="s">
        <v>297</v>
      </c>
      <c r="S801" s="57">
        <v>1.4868561912691804</v>
      </c>
      <c r="T801" s="57" t="s">
        <v>297</v>
      </c>
      <c r="U801" s="57">
        <v>4.4605685738075413</v>
      </c>
    </row>
    <row r="802" spans="1:21">
      <c r="A802" s="55" t="s">
        <v>2011</v>
      </c>
      <c r="B802" s="53" t="s">
        <v>214</v>
      </c>
      <c r="C802" s="53" t="s">
        <v>263</v>
      </c>
      <c r="D802" s="51" t="s">
        <v>94</v>
      </c>
      <c r="E802" s="53">
        <v>9</v>
      </c>
      <c r="F802" s="53">
        <v>5</v>
      </c>
      <c r="G802" s="53">
        <v>15</v>
      </c>
      <c r="H802" s="53">
        <v>15</v>
      </c>
      <c r="I802" s="53">
        <v>15</v>
      </c>
      <c r="J802" s="53">
        <v>0</v>
      </c>
      <c r="K802" s="53">
        <v>59</v>
      </c>
      <c r="L802" s="45">
        <v>336280</v>
      </c>
      <c r="M802" s="45">
        <v>173843</v>
      </c>
      <c r="N802" s="45">
        <v>162437</v>
      </c>
      <c r="O802" s="57">
        <v>2.6763411442845251</v>
      </c>
      <c r="P802" s="57">
        <v>1.4868561912691804</v>
      </c>
      <c r="Q802" s="57">
        <v>4.4605685738075413</v>
      </c>
      <c r="R802" s="57">
        <v>4.4605685738075413</v>
      </c>
      <c r="S802" s="57">
        <v>4.4605685738075413</v>
      </c>
      <c r="T802" s="57" t="s">
        <v>297</v>
      </c>
      <c r="U802" s="57">
        <v>17.544903056976331</v>
      </c>
    </row>
    <row r="803" spans="1:21">
      <c r="A803" s="55" t="s">
        <v>2012</v>
      </c>
      <c r="B803" s="53" t="s">
        <v>214</v>
      </c>
      <c r="C803" s="53" t="s">
        <v>263</v>
      </c>
      <c r="D803" s="51" t="s">
        <v>153</v>
      </c>
      <c r="E803" s="53">
        <v>8</v>
      </c>
      <c r="F803" s="53">
        <v>5</v>
      </c>
      <c r="G803" s="53">
        <v>5</v>
      </c>
      <c r="H803" s="53">
        <v>0</v>
      </c>
      <c r="I803" s="53">
        <v>0</v>
      </c>
      <c r="J803" s="53">
        <v>0</v>
      </c>
      <c r="K803" s="53">
        <v>18</v>
      </c>
      <c r="L803" s="45">
        <v>336280</v>
      </c>
      <c r="M803" s="45">
        <v>173843</v>
      </c>
      <c r="N803" s="45">
        <v>162437</v>
      </c>
      <c r="O803" s="57">
        <v>2.3789699060306888</v>
      </c>
      <c r="P803" s="57">
        <v>1.4868561912691804</v>
      </c>
      <c r="Q803" s="57">
        <v>1.4868561912691804</v>
      </c>
      <c r="R803" s="57" t="s">
        <v>297</v>
      </c>
      <c r="S803" s="57" t="s">
        <v>297</v>
      </c>
      <c r="T803" s="57" t="s">
        <v>297</v>
      </c>
      <c r="U803" s="57">
        <v>5.3526822885690502</v>
      </c>
    </row>
    <row r="804" spans="1:21">
      <c r="A804" s="55" t="s">
        <v>2013</v>
      </c>
      <c r="B804" s="53" t="s">
        <v>214</v>
      </c>
      <c r="C804" s="53" t="s">
        <v>263</v>
      </c>
      <c r="D804" s="51" t="s">
        <v>154</v>
      </c>
      <c r="E804" s="53">
        <v>91</v>
      </c>
      <c r="F804" s="53">
        <v>36</v>
      </c>
      <c r="G804" s="53">
        <v>62</v>
      </c>
      <c r="H804" s="53">
        <v>30</v>
      </c>
      <c r="I804" s="53">
        <v>13</v>
      </c>
      <c r="J804" s="53">
        <v>8</v>
      </c>
      <c r="K804" s="53">
        <v>240</v>
      </c>
      <c r="L804" s="45">
        <v>336280</v>
      </c>
      <c r="M804" s="45">
        <v>173843</v>
      </c>
      <c r="N804" s="45">
        <v>162437</v>
      </c>
      <c r="O804" s="57">
        <v>27.060782681099084</v>
      </c>
      <c r="P804" s="57">
        <v>10.7053645771381</v>
      </c>
      <c r="Q804" s="57">
        <v>18.437016771737838</v>
      </c>
      <c r="R804" s="57">
        <v>8.9211371476150827</v>
      </c>
      <c r="S804" s="57">
        <v>3.8658260972998693</v>
      </c>
      <c r="T804" s="57">
        <v>2.3789699060306888</v>
      </c>
      <c r="U804" s="57">
        <v>71.369097180920662</v>
      </c>
    </row>
    <row r="805" spans="1:21">
      <c r="A805" s="55" t="s">
        <v>2014</v>
      </c>
      <c r="B805" s="53" t="s">
        <v>214</v>
      </c>
      <c r="C805" s="53" t="s">
        <v>263</v>
      </c>
      <c r="D805" s="51" t="s">
        <v>98</v>
      </c>
      <c r="E805" s="53">
        <v>31</v>
      </c>
      <c r="F805" s="53">
        <v>25</v>
      </c>
      <c r="G805" s="53">
        <v>62</v>
      </c>
      <c r="H805" s="53">
        <v>63</v>
      </c>
      <c r="I805" s="53">
        <v>24</v>
      </c>
      <c r="J805" s="53">
        <v>19</v>
      </c>
      <c r="K805" s="53">
        <v>224</v>
      </c>
      <c r="L805" s="45">
        <v>336280</v>
      </c>
      <c r="M805" s="45">
        <v>173843</v>
      </c>
      <c r="N805" s="45">
        <v>162437</v>
      </c>
      <c r="O805" s="57">
        <v>9.218508385868919</v>
      </c>
      <c r="P805" s="57">
        <v>7.4342809563459022</v>
      </c>
      <c r="Q805" s="57">
        <v>18.437016771737838</v>
      </c>
      <c r="R805" s="57">
        <v>18.734388009991676</v>
      </c>
      <c r="S805" s="57">
        <v>7.136909718092066</v>
      </c>
      <c r="T805" s="57">
        <v>5.6500535268228855</v>
      </c>
      <c r="U805" s="57">
        <v>66.611157368859281</v>
      </c>
    </row>
    <row r="806" spans="1:21">
      <c r="A806" s="55" t="s">
        <v>2015</v>
      </c>
      <c r="B806" s="53" t="s">
        <v>214</v>
      </c>
      <c r="C806" s="53" t="s">
        <v>263</v>
      </c>
      <c r="D806" s="51" t="s">
        <v>301</v>
      </c>
      <c r="E806" s="53">
        <v>10</v>
      </c>
      <c r="F806" s="53">
        <v>14</v>
      </c>
      <c r="G806" s="53">
        <v>11</v>
      </c>
      <c r="H806" s="53">
        <v>11</v>
      </c>
      <c r="I806" s="53">
        <v>0</v>
      </c>
      <c r="J806" s="53">
        <v>0</v>
      </c>
      <c r="K806" s="53">
        <v>46</v>
      </c>
      <c r="L806" s="45">
        <v>336280</v>
      </c>
      <c r="M806" s="45">
        <v>173843</v>
      </c>
      <c r="N806" s="45">
        <v>162437</v>
      </c>
      <c r="O806" s="57">
        <v>2.9737123825383609</v>
      </c>
      <c r="P806" s="57">
        <v>4.1631973355537051</v>
      </c>
      <c r="Q806" s="57">
        <v>3.2710836207921967</v>
      </c>
      <c r="R806" s="57">
        <v>3.2710836207921967</v>
      </c>
      <c r="S806" s="57" t="s">
        <v>297</v>
      </c>
      <c r="T806" s="57" t="s">
        <v>297</v>
      </c>
      <c r="U806" s="57">
        <v>13.679076959676459</v>
      </c>
    </row>
    <row r="807" spans="1:21">
      <c r="A807" s="55" t="s">
        <v>2016</v>
      </c>
      <c r="B807" s="53" t="s">
        <v>214</v>
      </c>
      <c r="C807" s="53" t="s">
        <v>263</v>
      </c>
      <c r="D807" s="51" t="s">
        <v>303</v>
      </c>
      <c r="E807" s="53">
        <v>21</v>
      </c>
      <c r="F807" s="53">
        <v>19</v>
      </c>
      <c r="G807" s="53">
        <v>44</v>
      </c>
      <c r="H807" s="53">
        <v>39</v>
      </c>
      <c r="I807" s="53">
        <v>27</v>
      </c>
      <c r="J807" s="53">
        <v>9</v>
      </c>
      <c r="K807" s="53">
        <v>159</v>
      </c>
      <c r="L807" s="45">
        <v>336280</v>
      </c>
      <c r="M807" s="45">
        <v>173843</v>
      </c>
      <c r="N807" s="45">
        <v>162437</v>
      </c>
      <c r="O807" s="57">
        <v>6.2447960033305572</v>
      </c>
      <c r="P807" s="57">
        <v>5.6500535268228855</v>
      </c>
      <c r="Q807" s="57">
        <v>13.084334483168787</v>
      </c>
      <c r="R807" s="57">
        <v>11.597478291899607</v>
      </c>
      <c r="S807" s="57">
        <v>8.0290234328535739</v>
      </c>
      <c r="T807" s="57">
        <v>2.6763411442845251</v>
      </c>
      <c r="U807" s="57">
        <v>47.282026882359936</v>
      </c>
    </row>
    <row r="808" spans="1:21">
      <c r="A808" s="55" t="s">
        <v>2017</v>
      </c>
      <c r="B808" s="53" t="s">
        <v>214</v>
      </c>
      <c r="C808" s="53" t="s">
        <v>263</v>
      </c>
      <c r="D808" s="51" t="s">
        <v>127</v>
      </c>
      <c r="E808" s="53">
        <v>16</v>
      </c>
      <c r="F808" s="53">
        <v>10</v>
      </c>
      <c r="G808" s="53">
        <v>17</v>
      </c>
      <c r="H808" s="53">
        <v>9</v>
      </c>
      <c r="I808" s="53">
        <v>11</v>
      </c>
      <c r="J808" s="53">
        <v>5</v>
      </c>
      <c r="K808" s="53">
        <v>68</v>
      </c>
      <c r="L808" s="45">
        <v>336280</v>
      </c>
      <c r="M808" s="45">
        <v>173843</v>
      </c>
      <c r="N808" s="45">
        <v>162437</v>
      </c>
      <c r="O808" s="57">
        <v>4.7579398120613776</v>
      </c>
      <c r="P808" s="57">
        <v>2.9737123825383609</v>
      </c>
      <c r="Q808" s="57">
        <v>5.0553110503152139</v>
      </c>
      <c r="R808" s="57">
        <v>2.6763411442845251</v>
      </c>
      <c r="S808" s="57">
        <v>3.2710836207921967</v>
      </c>
      <c r="T808" s="57">
        <v>1.4868561912691804</v>
      </c>
      <c r="U808" s="57">
        <v>20.221244201260856</v>
      </c>
    </row>
    <row r="809" spans="1:21">
      <c r="A809" s="55" t="s">
        <v>2018</v>
      </c>
      <c r="B809" s="53" t="s">
        <v>214</v>
      </c>
      <c r="C809" s="53" t="s">
        <v>263</v>
      </c>
      <c r="D809" s="51" t="s">
        <v>160</v>
      </c>
      <c r="E809" s="53">
        <v>7</v>
      </c>
      <c r="F809" s="53">
        <v>5</v>
      </c>
      <c r="G809" s="53">
        <v>5</v>
      </c>
      <c r="H809" s="53">
        <v>0</v>
      </c>
      <c r="I809" s="53">
        <v>0</v>
      </c>
      <c r="J809" s="53">
        <v>0</v>
      </c>
      <c r="K809" s="53">
        <v>17</v>
      </c>
      <c r="L809" s="45">
        <v>336280</v>
      </c>
      <c r="M809" s="45">
        <v>173843</v>
      </c>
      <c r="N809" s="45">
        <v>162437</v>
      </c>
      <c r="O809" s="57">
        <v>2.0815986677768525</v>
      </c>
      <c r="P809" s="57">
        <v>1.4868561912691804</v>
      </c>
      <c r="Q809" s="57">
        <v>1.4868561912691804</v>
      </c>
      <c r="R809" s="57" t="s">
        <v>297</v>
      </c>
      <c r="S809" s="57" t="s">
        <v>297</v>
      </c>
      <c r="T809" s="57" t="s">
        <v>297</v>
      </c>
      <c r="U809" s="57">
        <v>5.0553110503152139</v>
      </c>
    </row>
    <row r="810" spans="1:21">
      <c r="A810" s="55" t="s">
        <v>2019</v>
      </c>
      <c r="B810" s="53" t="s">
        <v>214</v>
      </c>
      <c r="C810" s="53" t="s">
        <v>263</v>
      </c>
      <c r="D810" s="51" t="s">
        <v>163</v>
      </c>
      <c r="E810" s="53">
        <v>121</v>
      </c>
      <c r="F810" s="53">
        <v>144</v>
      </c>
      <c r="G810" s="53">
        <v>252</v>
      </c>
      <c r="H810" s="53">
        <v>192</v>
      </c>
      <c r="I810" s="53">
        <v>74</v>
      </c>
      <c r="J810" s="53">
        <v>30</v>
      </c>
      <c r="K810" s="53">
        <v>813</v>
      </c>
      <c r="L810" s="45">
        <v>336280</v>
      </c>
      <c r="M810" s="45">
        <v>173843</v>
      </c>
      <c r="N810" s="45">
        <v>162437</v>
      </c>
      <c r="O810" s="57">
        <v>74.490417823525419</v>
      </c>
      <c r="P810" s="57">
        <v>88.649753442873234</v>
      </c>
      <c r="Q810" s="57">
        <v>155.13706852502818</v>
      </c>
      <c r="R810" s="57">
        <v>118.19967125716433</v>
      </c>
      <c r="S810" s="57">
        <v>45.55612329703208</v>
      </c>
      <c r="T810" s="57">
        <v>18.468698633931922</v>
      </c>
      <c r="U810" s="57">
        <v>500.50173297955519</v>
      </c>
    </row>
    <row r="811" spans="1:21">
      <c r="A811" s="55" t="s">
        <v>2020</v>
      </c>
      <c r="B811" s="53" t="s">
        <v>214</v>
      </c>
      <c r="C811" s="53" t="s">
        <v>263</v>
      </c>
      <c r="D811" s="51" t="s">
        <v>141</v>
      </c>
      <c r="E811" s="53">
        <v>25</v>
      </c>
      <c r="F811" s="53">
        <v>9</v>
      </c>
      <c r="G811" s="53">
        <v>14</v>
      </c>
      <c r="H811" s="53">
        <v>14</v>
      </c>
      <c r="I811" s="53">
        <v>5</v>
      </c>
      <c r="J811" s="53">
        <v>5</v>
      </c>
      <c r="K811" s="53">
        <v>72</v>
      </c>
      <c r="L811" s="45">
        <v>336280</v>
      </c>
      <c r="M811" s="45">
        <v>173843</v>
      </c>
      <c r="N811" s="45">
        <v>162437</v>
      </c>
      <c r="O811" s="57">
        <v>7.4342809563459022</v>
      </c>
      <c r="P811" s="57">
        <v>2.6763411442845251</v>
      </c>
      <c r="Q811" s="57">
        <v>4.1631973355537051</v>
      </c>
      <c r="R811" s="57">
        <v>4.1631973355537051</v>
      </c>
      <c r="S811" s="57">
        <v>1.4868561912691804</v>
      </c>
      <c r="T811" s="57">
        <v>1.4868561912691804</v>
      </c>
      <c r="U811" s="57">
        <v>21.410729154276201</v>
      </c>
    </row>
    <row r="812" spans="1:21">
      <c r="A812" s="55" t="s">
        <v>2021</v>
      </c>
      <c r="B812" s="53" t="s">
        <v>214</v>
      </c>
      <c r="C812" s="53" t="s">
        <v>264</v>
      </c>
      <c r="D812" s="51" t="s">
        <v>200</v>
      </c>
      <c r="E812" s="53">
        <v>0</v>
      </c>
      <c r="F812" s="53">
        <v>0</v>
      </c>
      <c r="G812" s="53">
        <v>0</v>
      </c>
      <c r="H812" s="53">
        <v>5</v>
      </c>
      <c r="I812" s="53">
        <v>0</v>
      </c>
      <c r="J812" s="53">
        <v>0</v>
      </c>
      <c r="K812" s="53">
        <v>5</v>
      </c>
      <c r="L812" s="45">
        <v>21220</v>
      </c>
      <c r="M812" s="45">
        <v>10749</v>
      </c>
      <c r="N812" s="45">
        <v>10471</v>
      </c>
      <c r="O812" s="57" t="s">
        <v>297</v>
      </c>
      <c r="P812" s="57" t="s">
        <v>297</v>
      </c>
      <c r="Q812" s="57" t="s">
        <v>297</v>
      </c>
      <c r="R812" s="57">
        <v>23.562676720075402</v>
      </c>
      <c r="S812" s="57" t="s">
        <v>297</v>
      </c>
      <c r="T812" s="57" t="s">
        <v>297</v>
      </c>
      <c r="U812" s="57">
        <v>23.562676720075402</v>
      </c>
    </row>
    <row r="813" spans="1:21">
      <c r="A813" s="55" t="s">
        <v>2022</v>
      </c>
      <c r="B813" s="53" t="s">
        <v>214</v>
      </c>
      <c r="C813" s="53" t="s">
        <v>264</v>
      </c>
      <c r="D813" s="51" t="s">
        <v>292</v>
      </c>
      <c r="E813" s="53">
        <v>0</v>
      </c>
      <c r="F813" s="53">
        <v>0</v>
      </c>
      <c r="G813" s="53">
        <v>0</v>
      </c>
      <c r="H813" s="53">
        <v>0</v>
      </c>
      <c r="I813" s="53">
        <v>0</v>
      </c>
      <c r="J813" s="53">
        <v>0</v>
      </c>
      <c r="K813" s="53">
        <v>0</v>
      </c>
      <c r="L813" s="45">
        <v>21220</v>
      </c>
      <c r="M813" s="45">
        <v>10749</v>
      </c>
      <c r="N813" s="45">
        <v>10471</v>
      </c>
      <c r="O813" s="57" t="s">
        <v>297</v>
      </c>
      <c r="P813" s="57" t="s">
        <v>297</v>
      </c>
      <c r="Q813" s="57" t="s">
        <v>297</v>
      </c>
      <c r="R813" s="57" t="s">
        <v>297</v>
      </c>
      <c r="S813" s="57" t="s">
        <v>297</v>
      </c>
      <c r="T813" s="57" t="s">
        <v>297</v>
      </c>
      <c r="U813" s="57" t="s">
        <v>297</v>
      </c>
    </row>
    <row r="814" spans="1:21">
      <c r="A814" s="55" t="s">
        <v>2023</v>
      </c>
      <c r="B814" s="53" t="s">
        <v>214</v>
      </c>
      <c r="C814" s="53" t="s">
        <v>264</v>
      </c>
      <c r="D814" s="51" t="s">
        <v>201</v>
      </c>
      <c r="E814" s="53">
        <v>0</v>
      </c>
      <c r="F814" s="53">
        <v>0</v>
      </c>
      <c r="G814" s="53">
        <v>5</v>
      </c>
      <c r="H814" s="53">
        <v>5</v>
      </c>
      <c r="I814" s="53">
        <v>0</v>
      </c>
      <c r="J814" s="53">
        <v>0</v>
      </c>
      <c r="K814" s="53">
        <v>10</v>
      </c>
      <c r="L814" s="45">
        <v>21220</v>
      </c>
      <c r="M814" s="45">
        <v>10749</v>
      </c>
      <c r="N814" s="45">
        <v>10471</v>
      </c>
      <c r="O814" s="57" t="s">
        <v>297</v>
      </c>
      <c r="P814" s="57" t="s">
        <v>297</v>
      </c>
      <c r="Q814" s="57">
        <v>23.562676720075402</v>
      </c>
      <c r="R814" s="57">
        <v>23.562676720075402</v>
      </c>
      <c r="S814" s="57" t="s">
        <v>297</v>
      </c>
      <c r="T814" s="57" t="s">
        <v>297</v>
      </c>
      <c r="U814" s="57">
        <v>47.125353440150803</v>
      </c>
    </row>
    <row r="815" spans="1:21">
      <c r="A815" s="55" t="s">
        <v>2024</v>
      </c>
      <c r="B815" s="53" t="s">
        <v>214</v>
      </c>
      <c r="C815" s="53" t="s">
        <v>264</v>
      </c>
      <c r="D815" s="51" t="s">
        <v>94</v>
      </c>
      <c r="E815" s="53">
        <v>0</v>
      </c>
      <c r="F815" s="53">
        <v>0</v>
      </c>
      <c r="G815" s="53">
        <v>0</v>
      </c>
      <c r="H815" s="53">
        <v>0</v>
      </c>
      <c r="I815" s="53">
        <v>0</v>
      </c>
      <c r="J815" s="53">
        <v>0</v>
      </c>
      <c r="K815" s="53">
        <v>0</v>
      </c>
      <c r="L815" s="45">
        <v>21220</v>
      </c>
      <c r="M815" s="45">
        <v>10749</v>
      </c>
      <c r="N815" s="45">
        <v>10471</v>
      </c>
      <c r="O815" s="57" t="s">
        <v>297</v>
      </c>
      <c r="P815" s="57" t="s">
        <v>297</v>
      </c>
      <c r="Q815" s="57" t="s">
        <v>297</v>
      </c>
      <c r="R815" s="57" t="s">
        <v>297</v>
      </c>
      <c r="S815" s="57" t="s">
        <v>297</v>
      </c>
      <c r="T815" s="57" t="s">
        <v>297</v>
      </c>
      <c r="U815" s="57" t="s">
        <v>297</v>
      </c>
    </row>
    <row r="816" spans="1:21">
      <c r="A816" s="55" t="s">
        <v>2025</v>
      </c>
      <c r="B816" s="53" t="s">
        <v>214</v>
      </c>
      <c r="C816" s="53" t="s">
        <v>264</v>
      </c>
      <c r="D816" s="51" t="s">
        <v>153</v>
      </c>
      <c r="E816" s="53">
        <v>0</v>
      </c>
      <c r="F816" s="53">
        <v>0</v>
      </c>
      <c r="G816" s="53">
        <v>0</v>
      </c>
      <c r="H816" s="53">
        <v>0</v>
      </c>
      <c r="I816" s="53">
        <v>0</v>
      </c>
      <c r="J816" s="53">
        <v>0</v>
      </c>
      <c r="K816" s="53">
        <v>0</v>
      </c>
      <c r="L816" s="45">
        <v>21220</v>
      </c>
      <c r="M816" s="45">
        <v>10749</v>
      </c>
      <c r="N816" s="45">
        <v>10471</v>
      </c>
      <c r="O816" s="57" t="s">
        <v>297</v>
      </c>
      <c r="P816" s="57" t="s">
        <v>297</v>
      </c>
      <c r="Q816" s="57" t="s">
        <v>297</v>
      </c>
      <c r="R816" s="57" t="s">
        <v>297</v>
      </c>
      <c r="S816" s="57" t="s">
        <v>297</v>
      </c>
      <c r="T816" s="57" t="s">
        <v>297</v>
      </c>
      <c r="U816" s="57" t="s">
        <v>297</v>
      </c>
    </row>
    <row r="817" spans="1:21">
      <c r="A817" s="55" t="s">
        <v>2026</v>
      </c>
      <c r="B817" s="53" t="s">
        <v>214</v>
      </c>
      <c r="C817" s="53" t="s">
        <v>264</v>
      </c>
      <c r="D817" s="51" t="s">
        <v>154</v>
      </c>
      <c r="E817" s="53">
        <v>5</v>
      </c>
      <c r="F817" s="53">
        <v>5</v>
      </c>
      <c r="G817" s="53">
        <v>5</v>
      </c>
      <c r="H817" s="53">
        <v>0</v>
      </c>
      <c r="I817" s="53">
        <v>0</v>
      </c>
      <c r="J817" s="53">
        <v>0</v>
      </c>
      <c r="K817" s="53">
        <v>15</v>
      </c>
      <c r="L817" s="45">
        <v>21220</v>
      </c>
      <c r="M817" s="45">
        <v>10749</v>
      </c>
      <c r="N817" s="45">
        <v>10471</v>
      </c>
      <c r="O817" s="57">
        <v>23.562676720075402</v>
      </c>
      <c r="P817" s="57">
        <v>23.562676720075402</v>
      </c>
      <c r="Q817" s="57">
        <v>23.562676720075402</v>
      </c>
      <c r="R817" s="57" t="s">
        <v>297</v>
      </c>
      <c r="S817" s="57" t="s">
        <v>297</v>
      </c>
      <c r="T817" s="57" t="s">
        <v>297</v>
      </c>
      <c r="U817" s="57">
        <v>70.688030160226205</v>
      </c>
    </row>
    <row r="818" spans="1:21">
      <c r="A818" s="55" t="s">
        <v>2027</v>
      </c>
      <c r="B818" s="53" t="s">
        <v>214</v>
      </c>
      <c r="C818" s="53" t="s">
        <v>264</v>
      </c>
      <c r="D818" s="51" t="s">
        <v>98</v>
      </c>
      <c r="E818" s="53">
        <v>5</v>
      </c>
      <c r="F818" s="53">
        <v>0</v>
      </c>
      <c r="G818" s="53">
        <v>0</v>
      </c>
      <c r="H818" s="53">
        <v>5</v>
      </c>
      <c r="I818" s="53">
        <v>0</v>
      </c>
      <c r="J818" s="53">
        <v>0</v>
      </c>
      <c r="K818" s="53">
        <v>10</v>
      </c>
      <c r="L818" s="45">
        <v>21220</v>
      </c>
      <c r="M818" s="45">
        <v>10749</v>
      </c>
      <c r="N818" s="45">
        <v>10471</v>
      </c>
      <c r="O818" s="57">
        <v>23.562676720075402</v>
      </c>
      <c r="P818" s="57" t="s">
        <v>297</v>
      </c>
      <c r="Q818" s="57" t="s">
        <v>297</v>
      </c>
      <c r="R818" s="57">
        <v>23.562676720075402</v>
      </c>
      <c r="S818" s="57" t="s">
        <v>297</v>
      </c>
      <c r="T818" s="57" t="s">
        <v>297</v>
      </c>
      <c r="U818" s="57">
        <v>47.125353440150803</v>
      </c>
    </row>
    <row r="819" spans="1:21">
      <c r="A819" s="55" t="s">
        <v>2028</v>
      </c>
      <c r="B819" s="53" t="s">
        <v>214</v>
      </c>
      <c r="C819" s="53" t="s">
        <v>264</v>
      </c>
      <c r="D819" s="51" t="s">
        <v>301</v>
      </c>
      <c r="E819" s="53">
        <v>0</v>
      </c>
      <c r="F819" s="53">
        <v>0</v>
      </c>
      <c r="G819" s="53">
        <v>0</v>
      </c>
      <c r="H819" s="53">
        <v>0</v>
      </c>
      <c r="I819" s="53">
        <v>0</v>
      </c>
      <c r="J819" s="53">
        <v>0</v>
      </c>
      <c r="K819" s="53">
        <v>0</v>
      </c>
      <c r="L819" s="45">
        <v>21220</v>
      </c>
      <c r="M819" s="45">
        <v>10749</v>
      </c>
      <c r="N819" s="45">
        <v>10471</v>
      </c>
      <c r="O819" s="57" t="s">
        <v>297</v>
      </c>
      <c r="P819" s="57" t="s">
        <v>297</v>
      </c>
      <c r="Q819" s="57" t="s">
        <v>297</v>
      </c>
      <c r="R819" s="57" t="s">
        <v>297</v>
      </c>
      <c r="S819" s="57" t="s">
        <v>297</v>
      </c>
      <c r="T819" s="57" t="s">
        <v>297</v>
      </c>
      <c r="U819" s="57" t="s">
        <v>297</v>
      </c>
    </row>
    <row r="820" spans="1:21">
      <c r="A820" s="55" t="s">
        <v>2029</v>
      </c>
      <c r="B820" s="53" t="s">
        <v>214</v>
      </c>
      <c r="C820" s="53" t="s">
        <v>264</v>
      </c>
      <c r="D820" s="51" t="s">
        <v>303</v>
      </c>
      <c r="E820" s="53">
        <v>0</v>
      </c>
      <c r="F820" s="53">
        <v>5</v>
      </c>
      <c r="G820" s="53">
        <v>0</v>
      </c>
      <c r="H820" s="53">
        <v>0</v>
      </c>
      <c r="I820" s="53">
        <v>0</v>
      </c>
      <c r="J820" s="53">
        <v>0</v>
      </c>
      <c r="K820" s="53">
        <v>5</v>
      </c>
      <c r="L820" s="45">
        <v>21220</v>
      </c>
      <c r="M820" s="45">
        <v>10749</v>
      </c>
      <c r="N820" s="45">
        <v>10471</v>
      </c>
      <c r="O820" s="57" t="s">
        <v>297</v>
      </c>
      <c r="P820" s="57">
        <v>23.562676720075402</v>
      </c>
      <c r="Q820" s="57" t="s">
        <v>297</v>
      </c>
      <c r="R820" s="57" t="s">
        <v>297</v>
      </c>
      <c r="S820" s="57" t="s">
        <v>297</v>
      </c>
      <c r="T820" s="57" t="s">
        <v>297</v>
      </c>
      <c r="U820" s="57">
        <v>23.562676720075402</v>
      </c>
    </row>
    <row r="821" spans="1:21">
      <c r="A821" s="55" t="s">
        <v>2030</v>
      </c>
      <c r="B821" s="53" t="s">
        <v>214</v>
      </c>
      <c r="C821" s="53" t="s">
        <v>264</v>
      </c>
      <c r="D821" s="51" t="s">
        <v>127</v>
      </c>
      <c r="E821" s="53">
        <v>0</v>
      </c>
      <c r="F821" s="53">
        <v>0</v>
      </c>
      <c r="G821" s="53">
        <v>5</v>
      </c>
      <c r="H821" s="53">
        <v>0</v>
      </c>
      <c r="I821" s="53">
        <v>0</v>
      </c>
      <c r="J821" s="53">
        <v>0</v>
      </c>
      <c r="K821" s="53">
        <v>5</v>
      </c>
      <c r="L821" s="45">
        <v>21220</v>
      </c>
      <c r="M821" s="45">
        <v>10749</v>
      </c>
      <c r="N821" s="45">
        <v>10471</v>
      </c>
      <c r="O821" s="57" t="s">
        <v>297</v>
      </c>
      <c r="P821" s="57" t="s">
        <v>297</v>
      </c>
      <c r="Q821" s="57">
        <v>23.562676720075402</v>
      </c>
      <c r="R821" s="57" t="s">
        <v>297</v>
      </c>
      <c r="S821" s="57" t="s">
        <v>297</v>
      </c>
      <c r="T821" s="57" t="s">
        <v>297</v>
      </c>
      <c r="U821" s="57">
        <v>23.562676720075402</v>
      </c>
    </row>
    <row r="822" spans="1:21">
      <c r="A822" s="55" t="s">
        <v>2031</v>
      </c>
      <c r="B822" s="53" t="s">
        <v>214</v>
      </c>
      <c r="C822" s="53" t="s">
        <v>264</v>
      </c>
      <c r="D822" s="51" t="s">
        <v>160</v>
      </c>
      <c r="E822" s="53">
        <v>0</v>
      </c>
      <c r="F822" s="53">
        <v>0</v>
      </c>
      <c r="G822" s="53">
        <v>0</v>
      </c>
      <c r="H822" s="53">
        <v>0</v>
      </c>
      <c r="I822" s="53">
        <v>0</v>
      </c>
      <c r="J822" s="53">
        <v>0</v>
      </c>
      <c r="K822" s="53">
        <v>0</v>
      </c>
      <c r="L822" s="45">
        <v>21220</v>
      </c>
      <c r="M822" s="45">
        <v>10749</v>
      </c>
      <c r="N822" s="45">
        <v>10471</v>
      </c>
      <c r="O822" s="57" t="s">
        <v>297</v>
      </c>
      <c r="P822" s="57" t="s">
        <v>297</v>
      </c>
      <c r="Q822" s="57" t="s">
        <v>297</v>
      </c>
      <c r="R822" s="57" t="s">
        <v>297</v>
      </c>
      <c r="S822" s="57" t="s">
        <v>297</v>
      </c>
      <c r="T822" s="57" t="s">
        <v>297</v>
      </c>
      <c r="U822" s="57" t="s">
        <v>297</v>
      </c>
    </row>
    <row r="823" spans="1:21">
      <c r="A823" s="55" t="s">
        <v>2032</v>
      </c>
      <c r="B823" s="53" t="s">
        <v>214</v>
      </c>
      <c r="C823" s="53" t="s">
        <v>264</v>
      </c>
      <c r="D823" s="51" t="s">
        <v>163</v>
      </c>
      <c r="E823" s="53">
        <v>12</v>
      </c>
      <c r="F823" s="53">
        <v>9</v>
      </c>
      <c r="G823" s="53">
        <v>25</v>
      </c>
      <c r="H823" s="53">
        <v>29</v>
      </c>
      <c r="I823" s="53">
        <v>6</v>
      </c>
      <c r="J823" s="53">
        <v>0</v>
      </c>
      <c r="K823" s="53">
        <v>81</v>
      </c>
      <c r="L823" s="45">
        <v>21220</v>
      </c>
      <c r="M823" s="45">
        <v>10749</v>
      </c>
      <c r="N823" s="45">
        <v>10471</v>
      </c>
      <c r="O823" s="57">
        <v>114.6022347435775</v>
      </c>
      <c r="P823" s="57">
        <v>85.95167605768313</v>
      </c>
      <c r="Q823" s="57">
        <v>238.75465571578644</v>
      </c>
      <c r="R823" s="57">
        <v>276.95540063031228</v>
      </c>
      <c r="S823" s="57">
        <v>57.301117371788749</v>
      </c>
      <c r="T823" s="57" t="s">
        <v>297</v>
      </c>
      <c r="U823" s="57">
        <v>773.56508451914817</v>
      </c>
    </row>
    <row r="824" spans="1:21">
      <c r="A824" s="55" t="s">
        <v>2033</v>
      </c>
      <c r="B824" s="53" t="s">
        <v>214</v>
      </c>
      <c r="C824" s="53" t="s">
        <v>265</v>
      </c>
      <c r="D824" s="51" t="s">
        <v>200</v>
      </c>
      <c r="E824" s="53">
        <v>13</v>
      </c>
      <c r="F824" s="53">
        <v>7</v>
      </c>
      <c r="G824" s="53">
        <v>18</v>
      </c>
      <c r="H824" s="53">
        <v>27</v>
      </c>
      <c r="I824" s="53">
        <v>22</v>
      </c>
      <c r="J824" s="53">
        <v>25</v>
      </c>
      <c r="K824" s="53">
        <v>112</v>
      </c>
      <c r="L824" s="45">
        <v>145600</v>
      </c>
      <c r="M824" s="45">
        <v>74850</v>
      </c>
      <c r="N824" s="45">
        <v>70750</v>
      </c>
      <c r="O824" s="57">
        <v>8.9285714285714288</v>
      </c>
      <c r="P824" s="57">
        <v>4.8076923076923075</v>
      </c>
      <c r="Q824" s="57">
        <v>12.362637362637363</v>
      </c>
      <c r="R824" s="57">
        <v>18.543956043956044</v>
      </c>
      <c r="S824" s="57">
        <v>15.109890109890109</v>
      </c>
      <c r="T824" s="57">
        <v>17.170329670329672</v>
      </c>
      <c r="U824" s="57">
        <v>76.92307692307692</v>
      </c>
    </row>
    <row r="825" spans="1:21">
      <c r="A825" s="55" t="s">
        <v>2034</v>
      </c>
      <c r="B825" s="53" t="s">
        <v>214</v>
      </c>
      <c r="C825" s="53" t="s">
        <v>265</v>
      </c>
      <c r="D825" s="51" t="s">
        <v>292</v>
      </c>
      <c r="E825" s="53">
        <v>0</v>
      </c>
      <c r="F825" s="53">
        <v>5</v>
      </c>
      <c r="G825" s="53">
        <v>5</v>
      </c>
      <c r="H825" s="53">
        <v>11</v>
      </c>
      <c r="I825" s="53">
        <v>5</v>
      </c>
      <c r="J825" s="53">
        <v>5</v>
      </c>
      <c r="K825" s="53">
        <v>31</v>
      </c>
      <c r="L825" s="45">
        <v>145600</v>
      </c>
      <c r="M825" s="45">
        <v>74850</v>
      </c>
      <c r="N825" s="45">
        <v>70750</v>
      </c>
      <c r="O825" s="57" t="s">
        <v>297</v>
      </c>
      <c r="P825" s="57">
        <v>3.4340659340659339</v>
      </c>
      <c r="Q825" s="57">
        <v>3.4340659340659339</v>
      </c>
      <c r="R825" s="57">
        <v>7.5549450549450547</v>
      </c>
      <c r="S825" s="57">
        <v>3.4340659340659339</v>
      </c>
      <c r="T825" s="57">
        <v>3.4340659340659339</v>
      </c>
      <c r="U825" s="57">
        <v>21.291208791208792</v>
      </c>
    </row>
    <row r="826" spans="1:21">
      <c r="A826" s="55" t="s">
        <v>2035</v>
      </c>
      <c r="B826" s="53" t="s">
        <v>214</v>
      </c>
      <c r="C826" s="53" t="s">
        <v>265</v>
      </c>
      <c r="D826" s="51" t="s">
        <v>201</v>
      </c>
      <c r="E826" s="53">
        <v>12</v>
      </c>
      <c r="F826" s="53">
        <v>10</v>
      </c>
      <c r="G826" s="53">
        <v>23</v>
      </c>
      <c r="H826" s="53">
        <v>17</v>
      </c>
      <c r="I826" s="53">
        <v>9</v>
      </c>
      <c r="J826" s="53">
        <v>7</v>
      </c>
      <c r="K826" s="53">
        <v>78</v>
      </c>
      <c r="L826" s="45">
        <v>145600</v>
      </c>
      <c r="M826" s="45">
        <v>74850</v>
      </c>
      <c r="N826" s="45">
        <v>70750</v>
      </c>
      <c r="O826" s="57">
        <v>8.2417582417582409</v>
      </c>
      <c r="P826" s="57">
        <v>6.8681318681318677</v>
      </c>
      <c r="Q826" s="57">
        <v>15.796703296703297</v>
      </c>
      <c r="R826" s="57">
        <v>11.675824175824175</v>
      </c>
      <c r="S826" s="57">
        <v>6.1813186813186816</v>
      </c>
      <c r="T826" s="57">
        <v>4.8076923076923075</v>
      </c>
      <c r="U826" s="57">
        <v>53.571428571428577</v>
      </c>
    </row>
    <row r="827" spans="1:21">
      <c r="A827" s="55" t="s">
        <v>2036</v>
      </c>
      <c r="B827" s="53" t="s">
        <v>214</v>
      </c>
      <c r="C827" s="53" t="s">
        <v>265</v>
      </c>
      <c r="D827" s="51" t="s">
        <v>150</v>
      </c>
      <c r="E827" s="53">
        <v>0</v>
      </c>
      <c r="F827" s="53">
        <v>0</v>
      </c>
      <c r="G827" s="53">
        <v>5</v>
      </c>
      <c r="H827" s="53">
        <v>0</v>
      </c>
      <c r="I827" s="53">
        <v>0</v>
      </c>
      <c r="J827" s="53">
        <v>0</v>
      </c>
      <c r="K827" s="53">
        <v>5</v>
      </c>
      <c r="L827" s="45">
        <v>145600</v>
      </c>
      <c r="M827" s="45">
        <v>74850</v>
      </c>
      <c r="N827" s="45">
        <v>70750</v>
      </c>
      <c r="O827" s="57" t="s">
        <v>297</v>
      </c>
      <c r="P827" s="57" t="s">
        <v>297</v>
      </c>
      <c r="Q827" s="57">
        <v>3.4340659340659339</v>
      </c>
      <c r="R827" s="57" t="s">
        <v>297</v>
      </c>
      <c r="S827" s="57" t="s">
        <v>297</v>
      </c>
      <c r="T827" s="57" t="s">
        <v>297</v>
      </c>
      <c r="U827" s="57">
        <v>3.4340659340659339</v>
      </c>
    </row>
    <row r="828" spans="1:21">
      <c r="A828" s="55" t="s">
        <v>2037</v>
      </c>
      <c r="B828" s="53" t="s">
        <v>214</v>
      </c>
      <c r="C828" s="53" t="s">
        <v>265</v>
      </c>
      <c r="D828" s="51" t="s">
        <v>94</v>
      </c>
      <c r="E828" s="53">
        <v>5</v>
      </c>
      <c r="F828" s="53">
        <v>0</v>
      </c>
      <c r="G828" s="53">
        <v>11</v>
      </c>
      <c r="H828" s="53">
        <v>11</v>
      </c>
      <c r="I828" s="53">
        <v>0</v>
      </c>
      <c r="J828" s="53">
        <v>0</v>
      </c>
      <c r="K828" s="53">
        <v>27</v>
      </c>
      <c r="L828" s="45">
        <v>145600</v>
      </c>
      <c r="M828" s="45">
        <v>74850</v>
      </c>
      <c r="N828" s="45">
        <v>70750</v>
      </c>
      <c r="O828" s="57">
        <v>3.4340659340659339</v>
      </c>
      <c r="P828" s="57" t="s">
        <v>297</v>
      </c>
      <c r="Q828" s="57">
        <v>7.5549450549450547</v>
      </c>
      <c r="R828" s="57">
        <v>7.5549450549450547</v>
      </c>
      <c r="S828" s="57" t="s">
        <v>297</v>
      </c>
      <c r="T828" s="57" t="s">
        <v>297</v>
      </c>
      <c r="U828" s="57">
        <v>18.543956043956044</v>
      </c>
    </row>
    <row r="829" spans="1:21">
      <c r="A829" s="55" t="s">
        <v>2038</v>
      </c>
      <c r="B829" s="53" t="s">
        <v>214</v>
      </c>
      <c r="C829" s="53" t="s">
        <v>265</v>
      </c>
      <c r="D829" s="51" t="s">
        <v>153</v>
      </c>
      <c r="E829" s="53">
        <v>8</v>
      </c>
      <c r="F829" s="53">
        <v>0</v>
      </c>
      <c r="G829" s="53">
        <v>5</v>
      </c>
      <c r="H829" s="53">
        <v>0</v>
      </c>
      <c r="I829" s="53">
        <v>0</v>
      </c>
      <c r="J829" s="53">
        <v>0</v>
      </c>
      <c r="K829" s="53">
        <v>13</v>
      </c>
      <c r="L829" s="45">
        <v>145600</v>
      </c>
      <c r="M829" s="45">
        <v>74850</v>
      </c>
      <c r="N829" s="45">
        <v>70750</v>
      </c>
      <c r="O829" s="57">
        <v>5.4945054945054945</v>
      </c>
      <c r="P829" s="57" t="s">
        <v>297</v>
      </c>
      <c r="Q829" s="57">
        <v>3.4340659340659339</v>
      </c>
      <c r="R829" s="57" t="s">
        <v>297</v>
      </c>
      <c r="S829" s="57" t="s">
        <v>297</v>
      </c>
      <c r="T829" s="57" t="s">
        <v>297</v>
      </c>
      <c r="U829" s="57">
        <v>8.9285714285714288</v>
      </c>
    </row>
    <row r="830" spans="1:21">
      <c r="A830" s="55" t="s">
        <v>2039</v>
      </c>
      <c r="B830" s="53" t="s">
        <v>214</v>
      </c>
      <c r="C830" s="53" t="s">
        <v>265</v>
      </c>
      <c r="D830" s="51" t="s">
        <v>154</v>
      </c>
      <c r="E830" s="53">
        <v>26</v>
      </c>
      <c r="F830" s="53">
        <v>10</v>
      </c>
      <c r="G830" s="53">
        <v>16</v>
      </c>
      <c r="H830" s="53">
        <v>10</v>
      </c>
      <c r="I830" s="53">
        <v>5</v>
      </c>
      <c r="J830" s="53">
        <v>5</v>
      </c>
      <c r="K830" s="53">
        <v>72</v>
      </c>
      <c r="L830" s="45">
        <v>145600</v>
      </c>
      <c r="M830" s="45">
        <v>74850</v>
      </c>
      <c r="N830" s="45">
        <v>70750</v>
      </c>
      <c r="O830" s="57">
        <v>17.857142857142858</v>
      </c>
      <c r="P830" s="57">
        <v>6.8681318681318677</v>
      </c>
      <c r="Q830" s="57">
        <v>10.989010989010989</v>
      </c>
      <c r="R830" s="57">
        <v>6.8681318681318677</v>
      </c>
      <c r="S830" s="57">
        <v>3.4340659340659339</v>
      </c>
      <c r="T830" s="57">
        <v>3.4340659340659339</v>
      </c>
      <c r="U830" s="57">
        <v>49.450549450549453</v>
      </c>
    </row>
    <row r="831" spans="1:21">
      <c r="A831" s="55" t="s">
        <v>2040</v>
      </c>
      <c r="B831" s="53" t="s">
        <v>214</v>
      </c>
      <c r="C831" s="53" t="s">
        <v>265</v>
      </c>
      <c r="D831" s="51" t="s">
        <v>98</v>
      </c>
      <c r="E831" s="53">
        <v>16</v>
      </c>
      <c r="F831" s="53">
        <v>11</v>
      </c>
      <c r="G831" s="53">
        <v>46</v>
      </c>
      <c r="H831" s="53">
        <v>43</v>
      </c>
      <c r="I831" s="53">
        <v>16</v>
      </c>
      <c r="J831" s="53">
        <v>21</v>
      </c>
      <c r="K831" s="53">
        <v>153</v>
      </c>
      <c r="L831" s="45">
        <v>145600</v>
      </c>
      <c r="M831" s="45">
        <v>74850</v>
      </c>
      <c r="N831" s="45">
        <v>70750</v>
      </c>
      <c r="O831" s="57">
        <v>10.989010989010989</v>
      </c>
      <c r="P831" s="57">
        <v>7.5549450549450547</v>
      </c>
      <c r="Q831" s="57">
        <v>31.593406593406595</v>
      </c>
      <c r="R831" s="57">
        <v>29.532967032967033</v>
      </c>
      <c r="S831" s="57">
        <v>10.989010989010989</v>
      </c>
      <c r="T831" s="57">
        <v>14.423076923076925</v>
      </c>
      <c r="U831" s="57">
        <v>105.08241758241759</v>
      </c>
    </row>
    <row r="832" spans="1:21">
      <c r="A832" s="55" t="s">
        <v>2041</v>
      </c>
      <c r="B832" s="53" t="s">
        <v>214</v>
      </c>
      <c r="C832" s="53" t="s">
        <v>265</v>
      </c>
      <c r="D832" s="51" t="s">
        <v>301</v>
      </c>
      <c r="E832" s="53">
        <v>5</v>
      </c>
      <c r="F832" s="53">
        <v>5</v>
      </c>
      <c r="G832" s="53">
        <v>10</v>
      </c>
      <c r="H832" s="53">
        <v>11</v>
      </c>
      <c r="I832" s="53">
        <v>0</v>
      </c>
      <c r="J832" s="53">
        <v>0</v>
      </c>
      <c r="K832" s="53">
        <v>31</v>
      </c>
      <c r="L832" s="45">
        <v>145600</v>
      </c>
      <c r="M832" s="45">
        <v>74850</v>
      </c>
      <c r="N832" s="45">
        <v>70750</v>
      </c>
      <c r="O832" s="57">
        <v>3.4340659340659339</v>
      </c>
      <c r="P832" s="57">
        <v>3.4340659340659339</v>
      </c>
      <c r="Q832" s="57">
        <v>6.8681318681318677</v>
      </c>
      <c r="R832" s="57">
        <v>7.5549450549450547</v>
      </c>
      <c r="S832" s="57" t="s">
        <v>297</v>
      </c>
      <c r="T832" s="57" t="s">
        <v>297</v>
      </c>
      <c r="U832" s="57">
        <v>21.291208791208792</v>
      </c>
    </row>
    <row r="833" spans="1:21">
      <c r="A833" s="55" t="s">
        <v>2042</v>
      </c>
      <c r="B833" s="53" t="s">
        <v>214</v>
      </c>
      <c r="C833" s="53" t="s">
        <v>265</v>
      </c>
      <c r="D833" s="51" t="s">
        <v>303</v>
      </c>
      <c r="E833" s="53">
        <v>12</v>
      </c>
      <c r="F833" s="53">
        <v>10</v>
      </c>
      <c r="G833" s="53">
        <v>28</v>
      </c>
      <c r="H833" s="53">
        <v>21</v>
      </c>
      <c r="I833" s="53">
        <v>22</v>
      </c>
      <c r="J833" s="53">
        <v>14</v>
      </c>
      <c r="K833" s="53">
        <v>107</v>
      </c>
      <c r="L833" s="45">
        <v>145600</v>
      </c>
      <c r="M833" s="45">
        <v>74850</v>
      </c>
      <c r="N833" s="45">
        <v>70750</v>
      </c>
      <c r="O833" s="57">
        <v>8.2417582417582409</v>
      </c>
      <c r="P833" s="57">
        <v>6.8681318681318677</v>
      </c>
      <c r="Q833" s="57">
        <v>19.23076923076923</v>
      </c>
      <c r="R833" s="57">
        <v>14.423076923076925</v>
      </c>
      <c r="S833" s="57">
        <v>15.109890109890109</v>
      </c>
      <c r="T833" s="57">
        <v>9.615384615384615</v>
      </c>
      <c r="U833" s="57">
        <v>73.489010989010993</v>
      </c>
    </row>
    <row r="834" spans="1:21">
      <c r="A834" s="55" t="s">
        <v>2043</v>
      </c>
      <c r="B834" s="53" t="s">
        <v>214</v>
      </c>
      <c r="C834" s="53" t="s">
        <v>265</v>
      </c>
      <c r="D834" s="51" t="s">
        <v>127</v>
      </c>
      <c r="E834" s="53">
        <v>10</v>
      </c>
      <c r="F834" s="53">
        <v>0</v>
      </c>
      <c r="G834" s="53">
        <v>12</v>
      </c>
      <c r="H834" s="53">
        <v>5</v>
      </c>
      <c r="I834" s="53">
        <v>8</v>
      </c>
      <c r="J834" s="53">
        <v>0</v>
      </c>
      <c r="K834" s="53">
        <v>35</v>
      </c>
      <c r="L834" s="45">
        <v>145600</v>
      </c>
      <c r="M834" s="45">
        <v>74850</v>
      </c>
      <c r="N834" s="45">
        <v>70750</v>
      </c>
      <c r="O834" s="57">
        <v>6.8681318681318677</v>
      </c>
      <c r="P834" s="57" t="s">
        <v>297</v>
      </c>
      <c r="Q834" s="57">
        <v>8.2417582417582409</v>
      </c>
      <c r="R834" s="57">
        <v>3.4340659340659339</v>
      </c>
      <c r="S834" s="57">
        <v>5.4945054945054945</v>
      </c>
      <c r="T834" s="57" t="s">
        <v>297</v>
      </c>
      <c r="U834" s="57">
        <v>24.03846153846154</v>
      </c>
    </row>
    <row r="835" spans="1:21">
      <c r="A835" s="55" t="s">
        <v>2044</v>
      </c>
      <c r="B835" s="53" t="s">
        <v>214</v>
      </c>
      <c r="C835" s="53" t="s">
        <v>265</v>
      </c>
      <c r="D835" s="51" t="s">
        <v>160</v>
      </c>
      <c r="E835" s="53">
        <v>5</v>
      </c>
      <c r="F835" s="53">
        <v>0</v>
      </c>
      <c r="G835" s="53">
        <v>5</v>
      </c>
      <c r="H835" s="53">
        <v>0</v>
      </c>
      <c r="I835" s="53">
        <v>0</v>
      </c>
      <c r="J835" s="53">
        <v>0</v>
      </c>
      <c r="K835" s="53">
        <v>10</v>
      </c>
      <c r="L835" s="45">
        <v>145600</v>
      </c>
      <c r="M835" s="45">
        <v>74850</v>
      </c>
      <c r="N835" s="45">
        <v>70750</v>
      </c>
      <c r="O835" s="57">
        <v>3.4340659340659339</v>
      </c>
      <c r="P835" s="57" t="s">
        <v>297</v>
      </c>
      <c r="Q835" s="57">
        <v>3.4340659340659339</v>
      </c>
      <c r="R835" s="57" t="s">
        <v>297</v>
      </c>
      <c r="S835" s="57" t="s">
        <v>297</v>
      </c>
      <c r="T835" s="57" t="s">
        <v>297</v>
      </c>
      <c r="U835" s="57">
        <v>6.8681318681318677</v>
      </c>
    </row>
    <row r="836" spans="1:21">
      <c r="A836" s="55" t="s">
        <v>2045</v>
      </c>
      <c r="B836" s="53" t="s">
        <v>214</v>
      </c>
      <c r="C836" s="53" t="s">
        <v>265</v>
      </c>
      <c r="D836" s="51" t="s">
        <v>163</v>
      </c>
      <c r="E836" s="53">
        <v>87</v>
      </c>
      <c r="F836" s="53">
        <v>90</v>
      </c>
      <c r="G836" s="53">
        <v>201</v>
      </c>
      <c r="H836" s="53">
        <v>200</v>
      </c>
      <c r="I836" s="53">
        <v>63</v>
      </c>
      <c r="J836" s="53">
        <v>16</v>
      </c>
      <c r="K836" s="53">
        <v>657</v>
      </c>
      <c r="L836" s="45">
        <v>145600</v>
      </c>
      <c r="M836" s="45">
        <v>74850</v>
      </c>
      <c r="N836" s="45">
        <v>70750</v>
      </c>
      <c r="O836" s="57">
        <v>122.96819787985865</v>
      </c>
      <c r="P836" s="57">
        <v>127.20848056537103</v>
      </c>
      <c r="Q836" s="57">
        <v>284.09893992932865</v>
      </c>
      <c r="R836" s="57">
        <v>282.68551236749113</v>
      </c>
      <c r="S836" s="57">
        <v>89.045936395759711</v>
      </c>
      <c r="T836" s="57">
        <v>22.614840989399294</v>
      </c>
      <c r="U836" s="57">
        <v>928.62190812720848</v>
      </c>
    </row>
    <row r="837" spans="1:21">
      <c r="A837" s="55" t="s">
        <v>2046</v>
      </c>
      <c r="B837" s="53" t="s">
        <v>214</v>
      </c>
      <c r="C837" s="53" t="s">
        <v>265</v>
      </c>
      <c r="D837" s="51" t="s">
        <v>141</v>
      </c>
      <c r="E837" s="53">
        <v>0</v>
      </c>
      <c r="F837" s="53">
        <v>0</v>
      </c>
      <c r="G837" s="53">
        <v>0</v>
      </c>
      <c r="H837" s="53">
        <v>6</v>
      </c>
      <c r="I837" s="53">
        <v>5</v>
      </c>
      <c r="J837" s="53">
        <v>5</v>
      </c>
      <c r="K837" s="53">
        <v>16</v>
      </c>
      <c r="L837" s="45">
        <v>145600</v>
      </c>
      <c r="M837" s="45">
        <v>74850</v>
      </c>
      <c r="N837" s="45">
        <v>70750</v>
      </c>
      <c r="O837" s="57" t="s">
        <v>297</v>
      </c>
      <c r="P837" s="57" t="s">
        <v>297</v>
      </c>
      <c r="Q837" s="57" t="s">
        <v>297</v>
      </c>
      <c r="R837" s="57">
        <v>4.1208791208791204</v>
      </c>
      <c r="S837" s="57">
        <v>3.4340659340659339</v>
      </c>
      <c r="T837" s="57">
        <v>3.4340659340659339</v>
      </c>
      <c r="U837" s="57">
        <v>10.989010989010989</v>
      </c>
    </row>
    <row r="838" spans="1:21">
      <c r="A838" s="55" t="s">
        <v>2047</v>
      </c>
      <c r="B838" s="53" t="s">
        <v>214</v>
      </c>
      <c r="C838" s="53" t="s">
        <v>266</v>
      </c>
      <c r="D838" s="51" t="s">
        <v>200</v>
      </c>
      <c r="E838" s="53">
        <v>14</v>
      </c>
      <c r="F838" s="53">
        <v>8</v>
      </c>
      <c r="G838" s="53">
        <v>18</v>
      </c>
      <c r="H838" s="53">
        <v>21</v>
      </c>
      <c r="I838" s="53">
        <v>23</v>
      </c>
      <c r="J838" s="53">
        <v>38</v>
      </c>
      <c r="K838" s="53">
        <v>122</v>
      </c>
      <c r="L838" s="45">
        <v>173700</v>
      </c>
      <c r="M838" s="45">
        <v>90358</v>
      </c>
      <c r="N838" s="45">
        <v>83342</v>
      </c>
      <c r="O838" s="57">
        <v>8.0598733448474373</v>
      </c>
      <c r="P838" s="57">
        <v>4.6056419113413929</v>
      </c>
      <c r="Q838" s="57">
        <v>10.362694300518134</v>
      </c>
      <c r="R838" s="57">
        <v>12.089810017271157</v>
      </c>
      <c r="S838" s="57">
        <v>13.241220495106507</v>
      </c>
      <c r="T838" s="57">
        <v>21.876799078871617</v>
      </c>
      <c r="U838" s="57">
        <v>70.236039147956248</v>
      </c>
    </row>
    <row r="839" spans="1:21">
      <c r="A839" s="55" t="s">
        <v>2048</v>
      </c>
      <c r="B839" s="53" t="s">
        <v>214</v>
      </c>
      <c r="C839" s="53" t="s">
        <v>266</v>
      </c>
      <c r="D839" s="51" t="s">
        <v>292</v>
      </c>
      <c r="E839" s="53">
        <v>5</v>
      </c>
      <c r="F839" s="53">
        <v>5</v>
      </c>
      <c r="G839" s="53">
        <v>8</v>
      </c>
      <c r="H839" s="53">
        <v>9</v>
      </c>
      <c r="I839" s="53">
        <v>6</v>
      </c>
      <c r="J839" s="53">
        <v>6</v>
      </c>
      <c r="K839" s="53">
        <v>39</v>
      </c>
      <c r="L839" s="45">
        <v>173700</v>
      </c>
      <c r="M839" s="45">
        <v>90358</v>
      </c>
      <c r="N839" s="45">
        <v>83342</v>
      </c>
      <c r="O839" s="57">
        <v>2.8785261945883707</v>
      </c>
      <c r="P839" s="57">
        <v>2.8785261945883707</v>
      </c>
      <c r="Q839" s="57">
        <v>4.6056419113413929</v>
      </c>
      <c r="R839" s="57">
        <v>5.1813471502590671</v>
      </c>
      <c r="S839" s="57">
        <v>3.4542314335060453</v>
      </c>
      <c r="T839" s="57">
        <v>3.4542314335060453</v>
      </c>
      <c r="U839" s="57">
        <v>22.452504317789291</v>
      </c>
    </row>
    <row r="840" spans="1:21">
      <c r="A840" s="55" t="s">
        <v>2049</v>
      </c>
      <c r="B840" s="53" t="s">
        <v>214</v>
      </c>
      <c r="C840" s="53" t="s">
        <v>266</v>
      </c>
      <c r="D840" s="51" t="s">
        <v>201</v>
      </c>
      <c r="E840" s="53">
        <v>11</v>
      </c>
      <c r="F840" s="53">
        <v>10</v>
      </c>
      <c r="G840" s="53">
        <v>14</v>
      </c>
      <c r="H840" s="53">
        <v>17</v>
      </c>
      <c r="I840" s="53">
        <v>10</v>
      </c>
      <c r="J840" s="53">
        <v>14</v>
      </c>
      <c r="K840" s="53">
        <v>76</v>
      </c>
      <c r="L840" s="45">
        <v>173700</v>
      </c>
      <c r="M840" s="45">
        <v>90358</v>
      </c>
      <c r="N840" s="45">
        <v>83342</v>
      </c>
      <c r="O840" s="57">
        <v>6.3327576280944156</v>
      </c>
      <c r="P840" s="57">
        <v>5.7570523891767413</v>
      </c>
      <c r="Q840" s="57">
        <v>8.0598733448474373</v>
      </c>
      <c r="R840" s="57">
        <v>9.78698906160046</v>
      </c>
      <c r="S840" s="57">
        <v>5.7570523891767413</v>
      </c>
      <c r="T840" s="57">
        <v>8.0598733448474373</v>
      </c>
      <c r="U840" s="57">
        <v>43.753598157743234</v>
      </c>
    </row>
    <row r="841" spans="1:21">
      <c r="A841" s="55" t="s">
        <v>2050</v>
      </c>
      <c r="B841" s="53" t="s">
        <v>214</v>
      </c>
      <c r="C841" s="53" t="s">
        <v>266</v>
      </c>
      <c r="D841" s="51" t="s">
        <v>150</v>
      </c>
      <c r="E841" s="53">
        <v>0</v>
      </c>
      <c r="F841" s="53">
        <v>0</v>
      </c>
      <c r="G841" s="53">
        <v>0</v>
      </c>
      <c r="H841" s="53">
        <v>0</v>
      </c>
      <c r="I841" s="53">
        <v>0</v>
      </c>
      <c r="J841" s="53">
        <v>0</v>
      </c>
      <c r="K841" s="53">
        <v>0</v>
      </c>
      <c r="L841" s="45">
        <v>173700</v>
      </c>
      <c r="M841" s="45">
        <v>90358</v>
      </c>
      <c r="N841" s="45">
        <v>83342</v>
      </c>
      <c r="O841" s="57" t="s">
        <v>297</v>
      </c>
      <c r="P841" s="57" t="s">
        <v>297</v>
      </c>
      <c r="Q841" s="57" t="s">
        <v>297</v>
      </c>
      <c r="R841" s="57" t="s">
        <v>297</v>
      </c>
      <c r="S841" s="57" t="s">
        <v>297</v>
      </c>
      <c r="T841" s="57" t="s">
        <v>297</v>
      </c>
      <c r="U841" s="57" t="s">
        <v>297</v>
      </c>
    </row>
    <row r="842" spans="1:21">
      <c r="A842" s="55" t="s">
        <v>2051</v>
      </c>
      <c r="B842" s="53" t="s">
        <v>214</v>
      </c>
      <c r="C842" s="53" t="s">
        <v>266</v>
      </c>
      <c r="D842" s="51" t="s">
        <v>94</v>
      </c>
      <c r="E842" s="53">
        <v>5</v>
      </c>
      <c r="F842" s="53">
        <v>5</v>
      </c>
      <c r="G842" s="53">
        <v>16</v>
      </c>
      <c r="H842" s="53">
        <v>18</v>
      </c>
      <c r="I842" s="53">
        <v>11</v>
      </c>
      <c r="J842" s="53">
        <v>0</v>
      </c>
      <c r="K842" s="53">
        <v>55</v>
      </c>
      <c r="L842" s="45">
        <v>173700</v>
      </c>
      <c r="M842" s="45">
        <v>90358</v>
      </c>
      <c r="N842" s="45">
        <v>83342</v>
      </c>
      <c r="O842" s="57">
        <v>2.8785261945883707</v>
      </c>
      <c r="P842" s="57">
        <v>2.8785261945883707</v>
      </c>
      <c r="Q842" s="57">
        <v>9.2112838226827858</v>
      </c>
      <c r="R842" s="57">
        <v>10.362694300518134</v>
      </c>
      <c r="S842" s="57">
        <v>6.3327576280944156</v>
      </c>
      <c r="T842" s="57" t="s">
        <v>297</v>
      </c>
      <c r="U842" s="57">
        <v>31.663788140472079</v>
      </c>
    </row>
    <row r="843" spans="1:21">
      <c r="A843" s="55" t="s">
        <v>2052</v>
      </c>
      <c r="B843" s="53" t="s">
        <v>214</v>
      </c>
      <c r="C843" s="53" t="s">
        <v>266</v>
      </c>
      <c r="D843" s="51" t="s">
        <v>153</v>
      </c>
      <c r="E843" s="53">
        <v>5</v>
      </c>
      <c r="F843" s="53">
        <v>5</v>
      </c>
      <c r="G843" s="53">
        <v>5</v>
      </c>
      <c r="H843" s="53">
        <v>0</v>
      </c>
      <c r="I843" s="53">
        <v>0</v>
      </c>
      <c r="J843" s="53">
        <v>0</v>
      </c>
      <c r="K843" s="53">
        <v>15</v>
      </c>
      <c r="L843" s="45">
        <v>173700</v>
      </c>
      <c r="M843" s="45">
        <v>90358</v>
      </c>
      <c r="N843" s="45">
        <v>83342</v>
      </c>
      <c r="O843" s="57">
        <v>2.8785261945883707</v>
      </c>
      <c r="P843" s="57">
        <v>2.8785261945883707</v>
      </c>
      <c r="Q843" s="57">
        <v>2.8785261945883707</v>
      </c>
      <c r="R843" s="57" t="s">
        <v>297</v>
      </c>
      <c r="S843" s="57" t="s">
        <v>297</v>
      </c>
      <c r="T843" s="57" t="s">
        <v>297</v>
      </c>
      <c r="U843" s="57">
        <v>8.6355785837651116</v>
      </c>
    </row>
    <row r="844" spans="1:21">
      <c r="A844" s="55" t="s">
        <v>2053</v>
      </c>
      <c r="B844" s="53" t="s">
        <v>214</v>
      </c>
      <c r="C844" s="53" t="s">
        <v>266</v>
      </c>
      <c r="D844" s="51" t="s">
        <v>154</v>
      </c>
      <c r="E844" s="53">
        <v>52</v>
      </c>
      <c r="F844" s="53">
        <v>21</v>
      </c>
      <c r="G844" s="53">
        <v>20</v>
      </c>
      <c r="H844" s="53">
        <v>27</v>
      </c>
      <c r="I844" s="53">
        <v>5</v>
      </c>
      <c r="J844" s="53">
        <v>9</v>
      </c>
      <c r="K844" s="53">
        <v>134</v>
      </c>
      <c r="L844" s="45">
        <v>173700</v>
      </c>
      <c r="M844" s="45">
        <v>90358</v>
      </c>
      <c r="N844" s="45">
        <v>83342</v>
      </c>
      <c r="O844" s="57">
        <v>29.93667242371906</v>
      </c>
      <c r="P844" s="57">
        <v>12.089810017271157</v>
      </c>
      <c r="Q844" s="57">
        <v>11.514104778353483</v>
      </c>
      <c r="R844" s="57">
        <v>15.5440414507772</v>
      </c>
      <c r="S844" s="57">
        <v>2.8785261945883707</v>
      </c>
      <c r="T844" s="57">
        <v>5.1813471502590671</v>
      </c>
      <c r="U844" s="57">
        <v>77.144502014968339</v>
      </c>
    </row>
    <row r="845" spans="1:21">
      <c r="A845" s="55" t="s">
        <v>2054</v>
      </c>
      <c r="B845" s="53" t="s">
        <v>214</v>
      </c>
      <c r="C845" s="53" t="s">
        <v>266</v>
      </c>
      <c r="D845" s="51" t="s">
        <v>98</v>
      </c>
      <c r="E845" s="53">
        <v>16</v>
      </c>
      <c r="F845" s="53">
        <v>17</v>
      </c>
      <c r="G845" s="53">
        <v>36</v>
      </c>
      <c r="H845" s="53">
        <v>43</v>
      </c>
      <c r="I845" s="53">
        <v>22</v>
      </c>
      <c r="J845" s="53">
        <v>12</v>
      </c>
      <c r="K845" s="53">
        <v>146</v>
      </c>
      <c r="L845" s="45">
        <v>173700</v>
      </c>
      <c r="M845" s="45">
        <v>90358</v>
      </c>
      <c r="N845" s="45">
        <v>83342</v>
      </c>
      <c r="O845" s="57">
        <v>9.2112838226827858</v>
      </c>
      <c r="P845" s="57">
        <v>9.78698906160046</v>
      </c>
      <c r="Q845" s="57">
        <v>20.725388601036268</v>
      </c>
      <c r="R845" s="57">
        <v>24.755325273459988</v>
      </c>
      <c r="S845" s="57">
        <v>12.665515256188831</v>
      </c>
      <c r="T845" s="57">
        <v>6.9084628670120907</v>
      </c>
      <c r="U845" s="57">
        <v>84.052964881980415</v>
      </c>
    </row>
    <row r="846" spans="1:21">
      <c r="A846" s="55" t="s">
        <v>2055</v>
      </c>
      <c r="B846" s="53" t="s">
        <v>214</v>
      </c>
      <c r="C846" s="53" t="s">
        <v>266</v>
      </c>
      <c r="D846" s="51" t="s">
        <v>301</v>
      </c>
      <c r="E846" s="53">
        <v>9</v>
      </c>
      <c r="F846" s="53">
        <v>9</v>
      </c>
      <c r="G846" s="53">
        <v>8</v>
      </c>
      <c r="H846" s="53">
        <v>0</v>
      </c>
      <c r="I846" s="53">
        <v>0</v>
      </c>
      <c r="J846" s="53">
        <v>0</v>
      </c>
      <c r="K846" s="53">
        <v>26</v>
      </c>
      <c r="L846" s="45">
        <v>173700</v>
      </c>
      <c r="M846" s="45">
        <v>90358</v>
      </c>
      <c r="N846" s="45">
        <v>83342</v>
      </c>
      <c r="O846" s="57">
        <v>5.1813471502590671</v>
      </c>
      <c r="P846" s="57">
        <v>5.1813471502590671</v>
      </c>
      <c r="Q846" s="57">
        <v>4.6056419113413929</v>
      </c>
      <c r="R846" s="57" t="s">
        <v>297</v>
      </c>
      <c r="S846" s="57" t="s">
        <v>297</v>
      </c>
      <c r="T846" s="57" t="s">
        <v>297</v>
      </c>
      <c r="U846" s="57">
        <v>14.96833621185953</v>
      </c>
    </row>
    <row r="847" spans="1:21">
      <c r="A847" s="55" t="s">
        <v>2056</v>
      </c>
      <c r="B847" s="53" t="s">
        <v>214</v>
      </c>
      <c r="C847" s="53" t="s">
        <v>266</v>
      </c>
      <c r="D847" s="51" t="s">
        <v>303</v>
      </c>
      <c r="E847" s="53">
        <v>5</v>
      </c>
      <c r="F847" s="53">
        <v>6</v>
      </c>
      <c r="G847" s="53">
        <v>26</v>
      </c>
      <c r="H847" s="53">
        <v>24</v>
      </c>
      <c r="I847" s="53">
        <v>19</v>
      </c>
      <c r="J847" s="53">
        <v>9</v>
      </c>
      <c r="K847" s="53">
        <v>89</v>
      </c>
      <c r="L847" s="45">
        <v>173700</v>
      </c>
      <c r="M847" s="45">
        <v>90358</v>
      </c>
      <c r="N847" s="45">
        <v>83342</v>
      </c>
      <c r="O847" s="57">
        <v>2.8785261945883707</v>
      </c>
      <c r="P847" s="57">
        <v>3.4542314335060453</v>
      </c>
      <c r="Q847" s="57">
        <v>14.96833621185953</v>
      </c>
      <c r="R847" s="57">
        <v>13.816925734024181</v>
      </c>
      <c r="S847" s="57">
        <v>10.938399539435808</v>
      </c>
      <c r="T847" s="57">
        <v>5.1813471502590671</v>
      </c>
      <c r="U847" s="57">
        <v>51.237766263672995</v>
      </c>
    </row>
    <row r="848" spans="1:21">
      <c r="A848" s="55" t="s">
        <v>2057</v>
      </c>
      <c r="B848" s="53" t="s">
        <v>214</v>
      </c>
      <c r="C848" s="53" t="s">
        <v>266</v>
      </c>
      <c r="D848" s="51" t="s">
        <v>127</v>
      </c>
      <c r="E848" s="53">
        <v>10</v>
      </c>
      <c r="F848" s="53">
        <v>5</v>
      </c>
      <c r="G848" s="53">
        <v>6</v>
      </c>
      <c r="H848" s="53">
        <v>5</v>
      </c>
      <c r="I848" s="53">
        <v>0</v>
      </c>
      <c r="J848" s="53">
        <v>0</v>
      </c>
      <c r="K848" s="53">
        <v>26</v>
      </c>
      <c r="L848" s="45">
        <v>173700</v>
      </c>
      <c r="M848" s="45">
        <v>90358</v>
      </c>
      <c r="N848" s="45">
        <v>83342</v>
      </c>
      <c r="O848" s="57">
        <v>5.7570523891767413</v>
      </c>
      <c r="P848" s="57">
        <v>2.8785261945883707</v>
      </c>
      <c r="Q848" s="57">
        <v>3.4542314335060453</v>
      </c>
      <c r="R848" s="57">
        <v>2.8785261945883707</v>
      </c>
      <c r="S848" s="57" t="s">
        <v>297</v>
      </c>
      <c r="T848" s="57" t="s">
        <v>297</v>
      </c>
      <c r="U848" s="57">
        <v>14.96833621185953</v>
      </c>
    </row>
    <row r="849" spans="1:21">
      <c r="A849" s="55" t="s">
        <v>2058</v>
      </c>
      <c r="B849" s="53" t="s">
        <v>214</v>
      </c>
      <c r="C849" s="53" t="s">
        <v>266</v>
      </c>
      <c r="D849" s="51" t="s">
        <v>160</v>
      </c>
      <c r="E849" s="53">
        <v>5</v>
      </c>
      <c r="F849" s="53">
        <v>0</v>
      </c>
      <c r="G849" s="53">
        <v>0</v>
      </c>
      <c r="H849" s="53">
        <v>0</v>
      </c>
      <c r="I849" s="53">
        <v>0</v>
      </c>
      <c r="J849" s="53">
        <v>0</v>
      </c>
      <c r="K849" s="53">
        <v>5</v>
      </c>
      <c r="L849" s="45">
        <v>173700</v>
      </c>
      <c r="M849" s="45">
        <v>90358</v>
      </c>
      <c r="N849" s="45">
        <v>83342</v>
      </c>
      <c r="O849" s="57">
        <v>2.8785261945883707</v>
      </c>
      <c r="P849" s="57" t="s">
        <v>297</v>
      </c>
      <c r="Q849" s="57" t="s">
        <v>297</v>
      </c>
      <c r="R849" s="57" t="s">
        <v>297</v>
      </c>
      <c r="S849" s="57" t="s">
        <v>297</v>
      </c>
      <c r="T849" s="57" t="s">
        <v>297</v>
      </c>
      <c r="U849" s="57">
        <v>2.8785261945883707</v>
      </c>
    </row>
    <row r="850" spans="1:21">
      <c r="A850" s="55" t="s">
        <v>2059</v>
      </c>
      <c r="B850" s="53" t="s">
        <v>214</v>
      </c>
      <c r="C850" s="53" t="s">
        <v>266</v>
      </c>
      <c r="D850" s="51" t="s">
        <v>163</v>
      </c>
      <c r="E850" s="53">
        <v>64</v>
      </c>
      <c r="F850" s="53">
        <v>60</v>
      </c>
      <c r="G850" s="53">
        <v>120</v>
      </c>
      <c r="H850" s="53">
        <v>118</v>
      </c>
      <c r="I850" s="53">
        <v>55</v>
      </c>
      <c r="J850" s="53">
        <v>22</v>
      </c>
      <c r="K850" s="53">
        <v>439</v>
      </c>
      <c r="L850" s="45">
        <v>173700</v>
      </c>
      <c r="M850" s="45">
        <v>90358</v>
      </c>
      <c r="N850" s="45">
        <v>83342</v>
      </c>
      <c r="O850" s="57">
        <v>76.792013630582417</v>
      </c>
      <c r="P850" s="57">
        <v>71.992512778671014</v>
      </c>
      <c r="Q850" s="57">
        <v>143.98502555734203</v>
      </c>
      <c r="R850" s="57">
        <v>141.58527513138634</v>
      </c>
      <c r="S850" s="57">
        <v>65.993136713781766</v>
      </c>
      <c r="T850" s="57">
        <v>26.397254685512706</v>
      </c>
      <c r="U850" s="57">
        <v>526.74521849727626</v>
      </c>
    </row>
    <row r="851" spans="1:21">
      <c r="A851" s="55" t="s">
        <v>2060</v>
      </c>
      <c r="B851" s="53" t="s">
        <v>214</v>
      </c>
      <c r="C851" s="53" t="s">
        <v>266</v>
      </c>
      <c r="D851" s="51" t="s">
        <v>141</v>
      </c>
      <c r="E851" s="53">
        <v>9</v>
      </c>
      <c r="F851" s="53">
        <v>5</v>
      </c>
      <c r="G851" s="53">
        <v>6</v>
      </c>
      <c r="H851" s="53">
        <v>8</v>
      </c>
      <c r="I851" s="53">
        <v>6</v>
      </c>
      <c r="J851" s="53">
        <v>0</v>
      </c>
      <c r="K851" s="53">
        <v>34</v>
      </c>
      <c r="L851" s="45">
        <v>173700</v>
      </c>
      <c r="M851" s="45">
        <v>90358</v>
      </c>
      <c r="N851" s="45">
        <v>83342</v>
      </c>
      <c r="O851" s="57">
        <v>5.1813471502590671</v>
      </c>
      <c r="P851" s="57">
        <v>2.8785261945883707</v>
      </c>
      <c r="Q851" s="57">
        <v>3.4542314335060453</v>
      </c>
      <c r="R851" s="57">
        <v>4.6056419113413929</v>
      </c>
      <c r="S851" s="57">
        <v>3.4542314335060453</v>
      </c>
      <c r="T851" s="57" t="s">
        <v>297</v>
      </c>
      <c r="U851" s="57">
        <v>19.57397812320092</v>
      </c>
    </row>
    <row r="852" spans="1:21">
      <c r="A852" s="55" t="s">
        <v>2061</v>
      </c>
      <c r="B852" s="53" t="s">
        <v>214</v>
      </c>
      <c r="C852" s="53" t="s">
        <v>267</v>
      </c>
      <c r="D852" s="51" t="s">
        <v>200</v>
      </c>
      <c r="E852" s="53">
        <v>14</v>
      </c>
      <c r="F852" s="53">
        <v>10</v>
      </c>
      <c r="G852" s="53">
        <v>15</v>
      </c>
      <c r="H852" s="53">
        <v>13</v>
      </c>
      <c r="I852" s="53">
        <v>18</v>
      </c>
      <c r="J852" s="53">
        <v>15</v>
      </c>
      <c r="K852" s="53">
        <v>85</v>
      </c>
      <c r="L852" s="45">
        <v>113690</v>
      </c>
      <c r="M852" s="45">
        <v>58753</v>
      </c>
      <c r="N852" s="45">
        <v>54937</v>
      </c>
      <c r="O852" s="57">
        <v>12.314187703403993</v>
      </c>
      <c r="P852" s="57">
        <v>8.7958483595742809</v>
      </c>
      <c r="Q852" s="57">
        <v>13.19377253936142</v>
      </c>
      <c r="R852" s="57">
        <v>11.434602867446566</v>
      </c>
      <c r="S852" s="57">
        <v>15.832527047233706</v>
      </c>
      <c r="T852" s="57">
        <v>13.19377253936142</v>
      </c>
      <c r="U852" s="57">
        <v>74.764711056381387</v>
      </c>
    </row>
    <row r="853" spans="1:21">
      <c r="A853" s="55" t="s">
        <v>2062</v>
      </c>
      <c r="B853" s="53" t="s">
        <v>214</v>
      </c>
      <c r="C853" s="53" t="s">
        <v>267</v>
      </c>
      <c r="D853" s="51" t="s">
        <v>292</v>
      </c>
      <c r="E853" s="53">
        <v>5</v>
      </c>
      <c r="F853" s="53">
        <v>0</v>
      </c>
      <c r="G853" s="53">
        <v>7</v>
      </c>
      <c r="H853" s="53">
        <v>13</v>
      </c>
      <c r="I853" s="53">
        <v>5</v>
      </c>
      <c r="J853" s="53">
        <v>5</v>
      </c>
      <c r="K853" s="53">
        <v>35</v>
      </c>
      <c r="L853" s="45">
        <v>113690</v>
      </c>
      <c r="M853" s="45">
        <v>58753</v>
      </c>
      <c r="N853" s="45">
        <v>54937</v>
      </c>
      <c r="O853" s="57">
        <v>4.3979241797871405</v>
      </c>
      <c r="P853" s="57" t="s">
        <v>297</v>
      </c>
      <c r="Q853" s="57">
        <v>6.1570938517019966</v>
      </c>
      <c r="R853" s="57">
        <v>11.434602867446566</v>
      </c>
      <c r="S853" s="57">
        <v>4.3979241797871405</v>
      </c>
      <c r="T853" s="57">
        <v>4.3979241797871405</v>
      </c>
      <c r="U853" s="57">
        <v>30.785469258509984</v>
      </c>
    </row>
    <row r="854" spans="1:21">
      <c r="A854" s="55" t="s">
        <v>2063</v>
      </c>
      <c r="B854" s="53" t="s">
        <v>214</v>
      </c>
      <c r="C854" s="53" t="s">
        <v>267</v>
      </c>
      <c r="D854" s="51" t="s">
        <v>201</v>
      </c>
      <c r="E854" s="53">
        <v>7</v>
      </c>
      <c r="F854" s="53">
        <v>0</v>
      </c>
      <c r="G854" s="53">
        <v>29</v>
      </c>
      <c r="H854" s="53">
        <v>21</v>
      </c>
      <c r="I854" s="53">
        <v>8</v>
      </c>
      <c r="J854" s="53">
        <v>5</v>
      </c>
      <c r="K854" s="53">
        <v>70</v>
      </c>
      <c r="L854" s="45">
        <v>113690</v>
      </c>
      <c r="M854" s="45">
        <v>58753</v>
      </c>
      <c r="N854" s="45">
        <v>54937</v>
      </c>
      <c r="O854" s="57">
        <v>6.1570938517019966</v>
      </c>
      <c r="P854" s="57" t="s">
        <v>297</v>
      </c>
      <c r="Q854" s="57">
        <v>25.507960242765417</v>
      </c>
      <c r="R854" s="57">
        <v>18.471281555105989</v>
      </c>
      <c r="S854" s="57">
        <v>7.0366786876594247</v>
      </c>
      <c r="T854" s="57">
        <v>4.3979241797871405</v>
      </c>
      <c r="U854" s="57">
        <v>61.570938517019968</v>
      </c>
    </row>
    <row r="855" spans="1:21">
      <c r="A855" s="55" t="s">
        <v>2064</v>
      </c>
      <c r="B855" s="53" t="s">
        <v>214</v>
      </c>
      <c r="C855" s="53" t="s">
        <v>267</v>
      </c>
      <c r="D855" s="51" t="s">
        <v>150</v>
      </c>
      <c r="E855" s="53">
        <v>5</v>
      </c>
      <c r="F855" s="53">
        <v>0</v>
      </c>
      <c r="G855" s="53">
        <v>0</v>
      </c>
      <c r="H855" s="53">
        <v>0</v>
      </c>
      <c r="I855" s="53">
        <v>0</v>
      </c>
      <c r="J855" s="53">
        <v>0</v>
      </c>
      <c r="K855" s="53">
        <v>5</v>
      </c>
      <c r="L855" s="45">
        <v>113690</v>
      </c>
      <c r="M855" s="45">
        <v>58753</v>
      </c>
      <c r="N855" s="45">
        <v>54937</v>
      </c>
      <c r="O855" s="57">
        <v>4.3979241797871405</v>
      </c>
      <c r="P855" s="57" t="s">
        <v>297</v>
      </c>
      <c r="Q855" s="57" t="s">
        <v>297</v>
      </c>
      <c r="R855" s="57" t="s">
        <v>297</v>
      </c>
      <c r="S855" s="57" t="s">
        <v>297</v>
      </c>
      <c r="T855" s="57" t="s">
        <v>297</v>
      </c>
      <c r="U855" s="57">
        <v>4.3979241797871405</v>
      </c>
    </row>
    <row r="856" spans="1:21">
      <c r="A856" s="55" t="s">
        <v>2065</v>
      </c>
      <c r="B856" s="53" t="s">
        <v>214</v>
      </c>
      <c r="C856" s="53" t="s">
        <v>267</v>
      </c>
      <c r="D856" s="51" t="s">
        <v>94</v>
      </c>
      <c r="E856" s="53">
        <v>5</v>
      </c>
      <c r="F856" s="53">
        <v>0</v>
      </c>
      <c r="G856" s="53">
        <v>10</v>
      </c>
      <c r="H856" s="53">
        <v>12</v>
      </c>
      <c r="I856" s="53">
        <v>6</v>
      </c>
      <c r="J856" s="53">
        <v>0</v>
      </c>
      <c r="K856" s="53">
        <v>33</v>
      </c>
      <c r="L856" s="45">
        <v>113690</v>
      </c>
      <c r="M856" s="45">
        <v>58753</v>
      </c>
      <c r="N856" s="45">
        <v>54937</v>
      </c>
      <c r="O856" s="57">
        <v>4.3979241797871405</v>
      </c>
      <c r="P856" s="57" t="s">
        <v>297</v>
      </c>
      <c r="Q856" s="57">
        <v>8.7958483595742809</v>
      </c>
      <c r="R856" s="57">
        <v>10.555018031489137</v>
      </c>
      <c r="S856" s="57">
        <v>5.2775090157445685</v>
      </c>
      <c r="T856" s="57" t="s">
        <v>297</v>
      </c>
      <c r="U856" s="57">
        <v>29.02629958659513</v>
      </c>
    </row>
    <row r="857" spans="1:21">
      <c r="A857" s="55" t="s">
        <v>2066</v>
      </c>
      <c r="B857" s="53" t="s">
        <v>214</v>
      </c>
      <c r="C857" s="53" t="s">
        <v>267</v>
      </c>
      <c r="D857" s="51" t="s">
        <v>153</v>
      </c>
      <c r="E857" s="53">
        <v>0</v>
      </c>
      <c r="F857" s="53">
        <v>0</v>
      </c>
      <c r="G857" s="53">
        <v>5</v>
      </c>
      <c r="H857" s="53">
        <v>0</v>
      </c>
      <c r="I857" s="53">
        <v>0</v>
      </c>
      <c r="J857" s="53">
        <v>0</v>
      </c>
      <c r="K857" s="53">
        <v>5</v>
      </c>
      <c r="L857" s="45">
        <v>113690</v>
      </c>
      <c r="M857" s="45">
        <v>58753</v>
      </c>
      <c r="N857" s="45">
        <v>54937</v>
      </c>
      <c r="O857" s="57" t="s">
        <v>297</v>
      </c>
      <c r="P857" s="57" t="s">
        <v>297</v>
      </c>
      <c r="Q857" s="57">
        <v>4.3979241797871405</v>
      </c>
      <c r="R857" s="57" t="s">
        <v>297</v>
      </c>
      <c r="S857" s="57" t="s">
        <v>297</v>
      </c>
      <c r="T857" s="57" t="s">
        <v>297</v>
      </c>
      <c r="U857" s="57">
        <v>4.3979241797871405</v>
      </c>
    </row>
    <row r="858" spans="1:21">
      <c r="A858" s="55" t="s">
        <v>2067</v>
      </c>
      <c r="B858" s="53" t="s">
        <v>214</v>
      </c>
      <c r="C858" s="53" t="s">
        <v>267</v>
      </c>
      <c r="D858" s="51" t="s">
        <v>154</v>
      </c>
      <c r="E858" s="53">
        <v>30</v>
      </c>
      <c r="F858" s="53">
        <v>11</v>
      </c>
      <c r="G858" s="53">
        <v>15</v>
      </c>
      <c r="H858" s="53">
        <v>14</v>
      </c>
      <c r="I858" s="53">
        <v>8</v>
      </c>
      <c r="J858" s="53">
        <v>5</v>
      </c>
      <c r="K858" s="53">
        <v>83</v>
      </c>
      <c r="L858" s="45">
        <v>113690</v>
      </c>
      <c r="M858" s="45">
        <v>58753</v>
      </c>
      <c r="N858" s="45">
        <v>54937</v>
      </c>
      <c r="O858" s="57">
        <v>26.387545078722841</v>
      </c>
      <c r="P858" s="57">
        <v>9.6754331955317099</v>
      </c>
      <c r="Q858" s="57">
        <v>13.19377253936142</v>
      </c>
      <c r="R858" s="57">
        <v>12.314187703403993</v>
      </c>
      <c r="S858" s="57">
        <v>7.0366786876594247</v>
      </c>
      <c r="T858" s="57">
        <v>4.3979241797871405</v>
      </c>
      <c r="U858" s="57">
        <v>73.005541384466525</v>
      </c>
    </row>
    <row r="859" spans="1:21">
      <c r="A859" s="55" t="s">
        <v>2068</v>
      </c>
      <c r="B859" s="53" t="s">
        <v>214</v>
      </c>
      <c r="C859" s="53" t="s">
        <v>267</v>
      </c>
      <c r="D859" s="51" t="s">
        <v>98</v>
      </c>
      <c r="E859" s="53">
        <v>15</v>
      </c>
      <c r="F859" s="53">
        <v>16</v>
      </c>
      <c r="G859" s="53">
        <v>27</v>
      </c>
      <c r="H859" s="53">
        <v>29</v>
      </c>
      <c r="I859" s="53">
        <v>24</v>
      </c>
      <c r="J859" s="53">
        <v>16</v>
      </c>
      <c r="K859" s="53">
        <v>127</v>
      </c>
      <c r="L859" s="45">
        <v>113690</v>
      </c>
      <c r="M859" s="45">
        <v>58753</v>
      </c>
      <c r="N859" s="45">
        <v>54937</v>
      </c>
      <c r="O859" s="57">
        <v>13.19377253936142</v>
      </c>
      <c r="P859" s="57">
        <v>14.073357375318849</v>
      </c>
      <c r="Q859" s="57">
        <v>23.748790570850556</v>
      </c>
      <c r="R859" s="57">
        <v>25.507960242765417</v>
      </c>
      <c r="S859" s="57">
        <v>21.110036062978274</v>
      </c>
      <c r="T859" s="57">
        <v>14.073357375318849</v>
      </c>
      <c r="U859" s="57">
        <v>111.70727416659338</v>
      </c>
    </row>
    <row r="860" spans="1:21">
      <c r="A860" s="55" t="s">
        <v>2069</v>
      </c>
      <c r="B860" s="53" t="s">
        <v>214</v>
      </c>
      <c r="C860" s="53" t="s">
        <v>267</v>
      </c>
      <c r="D860" s="51" t="s">
        <v>301</v>
      </c>
      <c r="E860" s="53">
        <v>0</v>
      </c>
      <c r="F860" s="53">
        <v>5</v>
      </c>
      <c r="G860" s="53">
        <v>18</v>
      </c>
      <c r="H860" s="53">
        <v>5</v>
      </c>
      <c r="I860" s="53">
        <v>0</v>
      </c>
      <c r="J860" s="53">
        <v>0</v>
      </c>
      <c r="K860" s="53">
        <v>28</v>
      </c>
      <c r="L860" s="45">
        <v>113690</v>
      </c>
      <c r="M860" s="45">
        <v>58753</v>
      </c>
      <c r="N860" s="45">
        <v>54937</v>
      </c>
      <c r="O860" s="57" t="s">
        <v>297</v>
      </c>
      <c r="P860" s="57">
        <v>4.3979241797871405</v>
      </c>
      <c r="Q860" s="57">
        <v>15.832527047233706</v>
      </c>
      <c r="R860" s="57">
        <v>4.3979241797871405</v>
      </c>
      <c r="S860" s="57" t="s">
        <v>297</v>
      </c>
      <c r="T860" s="57" t="s">
        <v>297</v>
      </c>
      <c r="U860" s="57">
        <v>24.628375406807987</v>
      </c>
    </row>
    <row r="861" spans="1:21">
      <c r="A861" s="55" t="s">
        <v>2070</v>
      </c>
      <c r="B861" s="53" t="s">
        <v>214</v>
      </c>
      <c r="C861" s="53" t="s">
        <v>267</v>
      </c>
      <c r="D861" s="51" t="s">
        <v>303</v>
      </c>
      <c r="E861" s="53">
        <v>13</v>
      </c>
      <c r="F861" s="53">
        <v>12</v>
      </c>
      <c r="G861" s="53">
        <v>25</v>
      </c>
      <c r="H861" s="53">
        <v>28</v>
      </c>
      <c r="I861" s="53">
        <v>16</v>
      </c>
      <c r="J861" s="53">
        <v>11</v>
      </c>
      <c r="K861" s="53">
        <v>105</v>
      </c>
      <c r="L861" s="45">
        <v>113690</v>
      </c>
      <c r="M861" s="45">
        <v>58753</v>
      </c>
      <c r="N861" s="45">
        <v>54937</v>
      </c>
      <c r="O861" s="57">
        <v>11.434602867446566</v>
      </c>
      <c r="P861" s="57">
        <v>10.555018031489137</v>
      </c>
      <c r="Q861" s="57">
        <v>21.989620898935701</v>
      </c>
      <c r="R861" s="57">
        <v>24.628375406807987</v>
      </c>
      <c r="S861" s="57">
        <v>14.073357375318849</v>
      </c>
      <c r="T861" s="57">
        <v>9.6754331955317099</v>
      </c>
      <c r="U861" s="57">
        <v>92.356407775529945</v>
      </c>
    </row>
    <row r="862" spans="1:21">
      <c r="A862" s="55" t="s">
        <v>2071</v>
      </c>
      <c r="B862" s="53" t="s">
        <v>214</v>
      </c>
      <c r="C862" s="53" t="s">
        <v>267</v>
      </c>
      <c r="D862" s="51" t="s">
        <v>127</v>
      </c>
      <c r="E862" s="53">
        <v>6</v>
      </c>
      <c r="F862" s="53">
        <v>5</v>
      </c>
      <c r="G862" s="53">
        <v>7</v>
      </c>
      <c r="H862" s="53">
        <v>6</v>
      </c>
      <c r="I862" s="53">
        <v>0</v>
      </c>
      <c r="J862" s="53">
        <v>5</v>
      </c>
      <c r="K862" s="53">
        <v>29</v>
      </c>
      <c r="L862" s="45">
        <v>113690</v>
      </c>
      <c r="M862" s="45">
        <v>58753</v>
      </c>
      <c r="N862" s="45">
        <v>54937</v>
      </c>
      <c r="O862" s="57">
        <v>5.2775090157445685</v>
      </c>
      <c r="P862" s="57">
        <v>4.3979241797871405</v>
      </c>
      <c r="Q862" s="57">
        <v>6.1570938517019966</v>
      </c>
      <c r="R862" s="57">
        <v>5.2775090157445685</v>
      </c>
      <c r="S862" s="57" t="s">
        <v>297</v>
      </c>
      <c r="T862" s="57">
        <v>4.3979241797871405</v>
      </c>
      <c r="U862" s="57">
        <v>25.507960242765417</v>
      </c>
    </row>
    <row r="863" spans="1:21">
      <c r="A863" s="55" t="s">
        <v>2072</v>
      </c>
      <c r="B863" s="53" t="s">
        <v>214</v>
      </c>
      <c r="C863" s="53" t="s">
        <v>267</v>
      </c>
      <c r="D863" s="51" t="s">
        <v>160</v>
      </c>
      <c r="E863" s="53">
        <v>0</v>
      </c>
      <c r="F863" s="53">
        <v>0</v>
      </c>
      <c r="G863" s="53">
        <v>0</v>
      </c>
      <c r="H863" s="53">
        <v>0</v>
      </c>
      <c r="I863" s="53">
        <v>0</v>
      </c>
      <c r="J863" s="53">
        <v>0</v>
      </c>
      <c r="K863" s="53">
        <v>0</v>
      </c>
      <c r="L863" s="45">
        <v>113690</v>
      </c>
      <c r="M863" s="45">
        <v>58753</v>
      </c>
      <c r="N863" s="45">
        <v>54937</v>
      </c>
      <c r="O863" s="57" t="s">
        <v>297</v>
      </c>
      <c r="P863" s="57" t="s">
        <v>297</v>
      </c>
      <c r="Q863" s="57" t="s">
        <v>297</v>
      </c>
      <c r="R863" s="57" t="s">
        <v>297</v>
      </c>
      <c r="S863" s="57" t="s">
        <v>297</v>
      </c>
      <c r="T863" s="57" t="s">
        <v>297</v>
      </c>
      <c r="U863" s="57" t="s">
        <v>297</v>
      </c>
    </row>
    <row r="864" spans="1:21">
      <c r="A864" s="55" t="s">
        <v>2073</v>
      </c>
      <c r="B864" s="53" t="s">
        <v>214</v>
      </c>
      <c r="C864" s="53" t="s">
        <v>267</v>
      </c>
      <c r="D864" s="51" t="s">
        <v>163</v>
      </c>
      <c r="E864" s="53">
        <v>94</v>
      </c>
      <c r="F864" s="53">
        <v>76</v>
      </c>
      <c r="G864" s="53">
        <v>261</v>
      </c>
      <c r="H864" s="53">
        <v>157</v>
      </c>
      <c r="I864" s="53">
        <v>55</v>
      </c>
      <c r="J864" s="53">
        <v>18</v>
      </c>
      <c r="K864" s="53">
        <v>661</v>
      </c>
      <c r="L864" s="45">
        <v>113690</v>
      </c>
      <c r="M864" s="45">
        <v>58753</v>
      </c>
      <c r="N864" s="45">
        <v>54937</v>
      </c>
      <c r="O864" s="57">
        <v>171.10508400531518</v>
      </c>
      <c r="P864" s="57">
        <v>138.34028068514846</v>
      </c>
      <c r="Q864" s="57">
        <v>475.08964814241767</v>
      </c>
      <c r="R864" s="57">
        <v>285.78189562589876</v>
      </c>
      <c r="S864" s="57">
        <v>100.1146768116206</v>
      </c>
      <c r="T864" s="57">
        <v>32.764803320166735</v>
      </c>
      <c r="U864" s="57">
        <v>1203.1963885905673</v>
      </c>
    </row>
    <row r="865" spans="1:21">
      <c r="A865" s="55" t="s">
        <v>2074</v>
      </c>
      <c r="B865" s="53" t="s">
        <v>214</v>
      </c>
      <c r="C865" s="53" t="s">
        <v>267</v>
      </c>
      <c r="D865" s="51" t="s">
        <v>141</v>
      </c>
      <c r="E865" s="53">
        <v>5</v>
      </c>
      <c r="F865" s="53">
        <v>0</v>
      </c>
      <c r="G865" s="53">
        <v>5</v>
      </c>
      <c r="H865" s="53">
        <v>5</v>
      </c>
      <c r="I865" s="53">
        <v>5</v>
      </c>
      <c r="J865" s="53">
        <v>0</v>
      </c>
      <c r="K865" s="53">
        <v>20</v>
      </c>
      <c r="L865" s="45">
        <v>113690</v>
      </c>
      <c r="M865" s="45">
        <v>58753</v>
      </c>
      <c r="N865" s="45">
        <v>54937</v>
      </c>
      <c r="O865" s="57">
        <v>4.3979241797871405</v>
      </c>
      <c r="P865" s="57" t="s">
        <v>297</v>
      </c>
      <c r="Q865" s="57">
        <v>4.3979241797871405</v>
      </c>
      <c r="R865" s="57">
        <v>4.3979241797871405</v>
      </c>
      <c r="S865" s="57">
        <v>4.3979241797871405</v>
      </c>
      <c r="T865" s="57" t="s">
        <v>297</v>
      </c>
      <c r="U865" s="57">
        <v>17.591696719148562</v>
      </c>
    </row>
    <row r="866" spans="1:21">
      <c r="A866" s="55" t="s">
        <v>2075</v>
      </c>
      <c r="B866" s="53" t="s">
        <v>214</v>
      </c>
      <c r="C866" s="53" t="s">
        <v>268</v>
      </c>
      <c r="D866" s="51" t="s">
        <v>200</v>
      </c>
      <c r="E866" s="53">
        <v>0</v>
      </c>
      <c r="F866" s="53">
        <v>0</v>
      </c>
      <c r="G866" s="53">
        <v>0</v>
      </c>
      <c r="H866" s="53">
        <v>5</v>
      </c>
      <c r="I866" s="53">
        <v>0</v>
      </c>
      <c r="J866" s="53">
        <v>5</v>
      </c>
      <c r="K866" s="53">
        <v>10</v>
      </c>
      <c r="L866" s="45">
        <v>23060</v>
      </c>
      <c r="M866" s="45">
        <v>11380</v>
      </c>
      <c r="N866" s="45">
        <v>11680</v>
      </c>
      <c r="O866" s="57" t="s">
        <v>297</v>
      </c>
      <c r="P866" s="57" t="s">
        <v>297</v>
      </c>
      <c r="Q866" s="57" t="s">
        <v>297</v>
      </c>
      <c r="R866" s="57">
        <v>21.682567215958368</v>
      </c>
      <c r="S866" s="57" t="s">
        <v>297</v>
      </c>
      <c r="T866" s="57">
        <v>21.682567215958368</v>
      </c>
      <c r="U866" s="57">
        <v>43.365134431916736</v>
      </c>
    </row>
    <row r="867" spans="1:21">
      <c r="A867" s="55" t="s">
        <v>2076</v>
      </c>
      <c r="B867" s="53" t="s">
        <v>214</v>
      </c>
      <c r="C867" s="53" t="s">
        <v>268</v>
      </c>
      <c r="D867" s="51" t="s">
        <v>292</v>
      </c>
      <c r="E867" s="53">
        <v>0</v>
      </c>
      <c r="F867" s="53">
        <v>0</v>
      </c>
      <c r="G867" s="53">
        <v>0</v>
      </c>
      <c r="H867" s="53">
        <v>0</v>
      </c>
      <c r="I867" s="53">
        <v>5</v>
      </c>
      <c r="J867" s="53">
        <v>0</v>
      </c>
      <c r="K867" s="53">
        <v>5</v>
      </c>
      <c r="L867" s="45">
        <v>23060</v>
      </c>
      <c r="M867" s="45">
        <v>11380</v>
      </c>
      <c r="N867" s="45">
        <v>11680</v>
      </c>
      <c r="O867" s="57" t="s">
        <v>297</v>
      </c>
      <c r="P867" s="57" t="s">
        <v>297</v>
      </c>
      <c r="Q867" s="57" t="s">
        <v>297</v>
      </c>
      <c r="R867" s="57" t="s">
        <v>297</v>
      </c>
      <c r="S867" s="57">
        <v>21.682567215958368</v>
      </c>
      <c r="T867" s="57" t="s">
        <v>297</v>
      </c>
      <c r="U867" s="57">
        <v>21.682567215958368</v>
      </c>
    </row>
    <row r="868" spans="1:21">
      <c r="A868" s="55" t="s">
        <v>2077</v>
      </c>
      <c r="B868" s="53" t="s">
        <v>214</v>
      </c>
      <c r="C868" s="53" t="s">
        <v>268</v>
      </c>
      <c r="D868" s="51" t="s">
        <v>201</v>
      </c>
      <c r="E868" s="53">
        <v>0</v>
      </c>
      <c r="F868" s="53">
        <v>0</v>
      </c>
      <c r="G868" s="53">
        <v>5</v>
      </c>
      <c r="H868" s="53">
        <v>5</v>
      </c>
      <c r="I868" s="53">
        <v>5</v>
      </c>
      <c r="J868" s="53">
        <v>0</v>
      </c>
      <c r="K868" s="53">
        <v>15</v>
      </c>
      <c r="L868" s="45">
        <v>23060</v>
      </c>
      <c r="M868" s="45">
        <v>11380</v>
      </c>
      <c r="N868" s="45">
        <v>11680</v>
      </c>
      <c r="O868" s="57" t="s">
        <v>297</v>
      </c>
      <c r="P868" s="57" t="s">
        <v>297</v>
      </c>
      <c r="Q868" s="57">
        <v>21.682567215958368</v>
      </c>
      <c r="R868" s="57">
        <v>21.682567215958368</v>
      </c>
      <c r="S868" s="57">
        <v>21.682567215958368</v>
      </c>
      <c r="T868" s="57" t="s">
        <v>297</v>
      </c>
      <c r="U868" s="57">
        <v>65.047701647875115</v>
      </c>
    </row>
    <row r="869" spans="1:21">
      <c r="A869" s="55" t="s">
        <v>2078</v>
      </c>
      <c r="B869" s="53" t="s">
        <v>214</v>
      </c>
      <c r="C869" s="53" t="s">
        <v>268</v>
      </c>
      <c r="D869" s="51" t="s">
        <v>150</v>
      </c>
      <c r="E869" s="53">
        <v>0</v>
      </c>
      <c r="F869" s="53">
        <v>0</v>
      </c>
      <c r="G869" s="53">
        <v>0</v>
      </c>
      <c r="H869" s="53">
        <v>0</v>
      </c>
      <c r="I869" s="53">
        <v>0</v>
      </c>
      <c r="J869" s="53">
        <v>0</v>
      </c>
      <c r="K869" s="53">
        <v>0</v>
      </c>
      <c r="L869" s="45">
        <v>23060</v>
      </c>
      <c r="M869" s="45">
        <v>11380</v>
      </c>
      <c r="N869" s="45">
        <v>11680</v>
      </c>
      <c r="O869" s="57" t="s">
        <v>297</v>
      </c>
      <c r="P869" s="57" t="s">
        <v>297</v>
      </c>
      <c r="Q869" s="57" t="s">
        <v>297</v>
      </c>
      <c r="R869" s="57" t="s">
        <v>297</v>
      </c>
      <c r="S869" s="57" t="s">
        <v>297</v>
      </c>
      <c r="T869" s="57" t="s">
        <v>297</v>
      </c>
      <c r="U869" s="57" t="s">
        <v>297</v>
      </c>
    </row>
    <row r="870" spans="1:21">
      <c r="A870" s="55" t="s">
        <v>2079</v>
      </c>
      <c r="B870" s="53" t="s">
        <v>214</v>
      </c>
      <c r="C870" s="53" t="s">
        <v>268</v>
      </c>
      <c r="D870" s="51" t="s">
        <v>94</v>
      </c>
      <c r="E870" s="53">
        <v>0</v>
      </c>
      <c r="F870" s="53">
        <v>0</v>
      </c>
      <c r="G870" s="53">
        <v>0</v>
      </c>
      <c r="H870" s="53">
        <v>0</v>
      </c>
      <c r="I870" s="53">
        <v>0</v>
      </c>
      <c r="J870" s="53">
        <v>0</v>
      </c>
      <c r="K870" s="53">
        <v>0</v>
      </c>
      <c r="L870" s="45">
        <v>23060</v>
      </c>
      <c r="M870" s="45">
        <v>11380</v>
      </c>
      <c r="N870" s="45">
        <v>11680</v>
      </c>
      <c r="O870" s="57" t="s">
        <v>297</v>
      </c>
      <c r="P870" s="57" t="s">
        <v>297</v>
      </c>
      <c r="Q870" s="57" t="s">
        <v>297</v>
      </c>
      <c r="R870" s="57" t="s">
        <v>297</v>
      </c>
      <c r="S870" s="57" t="s">
        <v>297</v>
      </c>
      <c r="T870" s="57" t="s">
        <v>297</v>
      </c>
      <c r="U870" s="57" t="s">
        <v>297</v>
      </c>
    </row>
    <row r="871" spans="1:21">
      <c r="A871" s="55" t="s">
        <v>2080</v>
      </c>
      <c r="B871" s="53" t="s">
        <v>214</v>
      </c>
      <c r="C871" s="53" t="s">
        <v>268</v>
      </c>
      <c r="D871" s="51" t="s">
        <v>153</v>
      </c>
      <c r="E871" s="53">
        <v>0</v>
      </c>
      <c r="F871" s="53">
        <v>0</v>
      </c>
      <c r="G871" s="53">
        <v>0</v>
      </c>
      <c r="H871" s="53">
        <v>0</v>
      </c>
      <c r="I871" s="53">
        <v>0</v>
      </c>
      <c r="J871" s="53">
        <v>0</v>
      </c>
      <c r="K871" s="53">
        <v>0</v>
      </c>
      <c r="L871" s="45">
        <v>23060</v>
      </c>
      <c r="M871" s="45">
        <v>11380</v>
      </c>
      <c r="N871" s="45">
        <v>11680</v>
      </c>
      <c r="O871" s="57" t="s">
        <v>297</v>
      </c>
      <c r="P871" s="57" t="s">
        <v>297</v>
      </c>
      <c r="Q871" s="57" t="s">
        <v>297</v>
      </c>
      <c r="R871" s="57" t="s">
        <v>297</v>
      </c>
      <c r="S871" s="57" t="s">
        <v>297</v>
      </c>
      <c r="T871" s="57" t="s">
        <v>297</v>
      </c>
      <c r="U871" s="57" t="s">
        <v>297</v>
      </c>
    </row>
    <row r="872" spans="1:21">
      <c r="A872" s="55" t="s">
        <v>2081</v>
      </c>
      <c r="B872" s="53" t="s">
        <v>214</v>
      </c>
      <c r="C872" s="53" t="s">
        <v>268</v>
      </c>
      <c r="D872" s="51" t="s">
        <v>154</v>
      </c>
      <c r="E872" s="53">
        <v>7</v>
      </c>
      <c r="F872" s="53">
        <v>0</v>
      </c>
      <c r="G872" s="53">
        <v>0</v>
      </c>
      <c r="H872" s="53">
        <v>0</v>
      </c>
      <c r="I872" s="53">
        <v>0</v>
      </c>
      <c r="J872" s="53">
        <v>0</v>
      </c>
      <c r="K872" s="53">
        <v>7</v>
      </c>
      <c r="L872" s="45">
        <v>23060</v>
      </c>
      <c r="M872" s="45">
        <v>11380</v>
      </c>
      <c r="N872" s="45">
        <v>11680</v>
      </c>
      <c r="O872" s="57">
        <v>30.355594102341719</v>
      </c>
      <c r="P872" s="57" t="s">
        <v>297</v>
      </c>
      <c r="Q872" s="57" t="s">
        <v>297</v>
      </c>
      <c r="R872" s="57" t="s">
        <v>297</v>
      </c>
      <c r="S872" s="57" t="s">
        <v>297</v>
      </c>
      <c r="T872" s="57" t="s">
        <v>297</v>
      </c>
      <c r="U872" s="57">
        <v>30.355594102341719</v>
      </c>
    </row>
    <row r="873" spans="1:21">
      <c r="A873" s="55" t="s">
        <v>2082</v>
      </c>
      <c r="B873" s="53" t="s">
        <v>214</v>
      </c>
      <c r="C873" s="53" t="s">
        <v>268</v>
      </c>
      <c r="D873" s="51" t="s">
        <v>98</v>
      </c>
      <c r="E873" s="53">
        <v>0</v>
      </c>
      <c r="F873" s="53">
        <v>0</v>
      </c>
      <c r="G873" s="53">
        <v>0</v>
      </c>
      <c r="H873" s="53">
        <v>0</v>
      </c>
      <c r="I873" s="53">
        <v>5</v>
      </c>
      <c r="J873" s="53">
        <v>5</v>
      </c>
      <c r="K873" s="53">
        <v>10</v>
      </c>
      <c r="L873" s="45">
        <v>23060</v>
      </c>
      <c r="M873" s="45">
        <v>11380</v>
      </c>
      <c r="N873" s="45">
        <v>11680</v>
      </c>
      <c r="O873" s="57" t="s">
        <v>297</v>
      </c>
      <c r="P873" s="57" t="s">
        <v>297</v>
      </c>
      <c r="Q873" s="57" t="s">
        <v>297</v>
      </c>
      <c r="R873" s="57" t="s">
        <v>297</v>
      </c>
      <c r="S873" s="57">
        <v>21.682567215958368</v>
      </c>
      <c r="T873" s="57">
        <v>21.682567215958368</v>
      </c>
      <c r="U873" s="57">
        <v>43.365134431916736</v>
      </c>
    </row>
    <row r="874" spans="1:21">
      <c r="A874" s="55" t="s">
        <v>2083</v>
      </c>
      <c r="B874" s="53" t="s">
        <v>214</v>
      </c>
      <c r="C874" s="53" t="s">
        <v>268</v>
      </c>
      <c r="D874" s="51" t="s">
        <v>301</v>
      </c>
      <c r="E874" s="53">
        <v>0</v>
      </c>
      <c r="F874" s="53">
        <v>0</v>
      </c>
      <c r="G874" s="53">
        <v>5</v>
      </c>
      <c r="H874" s="53">
        <v>0</v>
      </c>
      <c r="I874" s="53">
        <v>0</v>
      </c>
      <c r="J874" s="53">
        <v>0</v>
      </c>
      <c r="K874" s="53">
        <v>5</v>
      </c>
      <c r="L874" s="45">
        <v>23060</v>
      </c>
      <c r="M874" s="45">
        <v>11380</v>
      </c>
      <c r="N874" s="45">
        <v>11680</v>
      </c>
      <c r="O874" s="57" t="s">
        <v>297</v>
      </c>
      <c r="P874" s="57" t="s">
        <v>297</v>
      </c>
      <c r="Q874" s="57">
        <v>21.682567215958368</v>
      </c>
      <c r="R874" s="57" t="s">
        <v>297</v>
      </c>
      <c r="S874" s="57" t="s">
        <v>297</v>
      </c>
      <c r="T874" s="57" t="s">
        <v>297</v>
      </c>
      <c r="U874" s="57">
        <v>21.682567215958368</v>
      </c>
    </row>
    <row r="875" spans="1:21">
      <c r="A875" s="55" t="s">
        <v>2084</v>
      </c>
      <c r="B875" s="53" t="s">
        <v>214</v>
      </c>
      <c r="C875" s="53" t="s">
        <v>268</v>
      </c>
      <c r="D875" s="51" t="s">
        <v>303</v>
      </c>
      <c r="E875" s="53">
        <v>0</v>
      </c>
      <c r="F875" s="53">
        <v>0</v>
      </c>
      <c r="G875" s="53">
        <v>5</v>
      </c>
      <c r="H875" s="53">
        <v>7</v>
      </c>
      <c r="I875" s="53">
        <v>0</v>
      </c>
      <c r="J875" s="53">
        <v>0</v>
      </c>
      <c r="K875" s="53">
        <v>12</v>
      </c>
      <c r="L875" s="45">
        <v>23060</v>
      </c>
      <c r="M875" s="45">
        <v>11380</v>
      </c>
      <c r="N875" s="45">
        <v>11680</v>
      </c>
      <c r="O875" s="57" t="s">
        <v>297</v>
      </c>
      <c r="P875" s="57" t="s">
        <v>297</v>
      </c>
      <c r="Q875" s="57">
        <v>21.682567215958368</v>
      </c>
      <c r="R875" s="57">
        <v>30.355594102341719</v>
      </c>
      <c r="S875" s="57" t="s">
        <v>297</v>
      </c>
      <c r="T875" s="57" t="s">
        <v>297</v>
      </c>
      <c r="U875" s="57">
        <v>52.038161318300091</v>
      </c>
    </row>
    <row r="876" spans="1:21">
      <c r="A876" s="55" t="s">
        <v>2085</v>
      </c>
      <c r="B876" s="53" t="s">
        <v>214</v>
      </c>
      <c r="C876" s="53" t="s">
        <v>268</v>
      </c>
      <c r="D876" s="51" t="s">
        <v>127</v>
      </c>
      <c r="E876" s="53">
        <v>0</v>
      </c>
      <c r="F876" s="53">
        <v>0</v>
      </c>
      <c r="G876" s="53">
        <v>0</v>
      </c>
      <c r="H876" s="53">
        <v>0</v>
      </c>
      <c r="I876" s="53">
        <v>0</v>
      </c>
      <c r="J876" s="53">
        <v>0</v>
      </c>
      <c r="K876" s="53">
        <v>0</v>
      </c>
      <c r="L876" s="45">
        <v>23060</v>
      </c>
      <c r="M876" s="45">
        <v>11380</v>
      </c>
      <c r="N876" s="45">
        <v>11680</v>
      </c>
      <c r="O876" s="57" t="s">
        <v>297</v>
      </c>
      <c r="P876" s="57" t="s">
        <v>297</v>
      </c>
      <c r="Q876" s="57" t="s">
        <v>297</v>
      </c>
      <c r="R876" s="57" t="s">
        <v>297</v>
      </c>
      <c r="S876" s="57" t="s">
        <v>297</v>
      </c>
      <c r="T876" s="57" t="s">
        <v>297</v>
      </c>
      <c r="U876" s="57" t="s">
        <v>297</v>
      </c>
    </row>
    <row r="877" spans="1:21">
      <c r="A877" s="55" t="s">
        <v>2086</v>
      </c>
      <c r="B877" s="53" t="s">
        <v>214</v>
      </c>
      <c r="C877" s="53" t="s">
        <v>268</v>
      </c>
      <c r="D877" s="51" t="s">
        <v>160</v>
      </c>
      <c r="E877" s="53">
        <v>0</v>
      </c>
      <c r="F877" s="53">
        <v>0</v>
      </c>
      <c r="G877" s="53">
        <v>0</v>
      </c>
      <c r="H877" s="53">
        <v>0</v>
      </c>
      <c r="I877" s="53">
        <v>0</v>
      </c>
      <c r="J877" s="53">
        <v>0</v>
      </c>
      <c r="K877" s="53">
        <v>0</v>
      </c>
      <c r="L877" s="45">
        <v>23060</v>
      </c>
      <c r="M877" s="45">
        <v>11380</v>
      </c>
      <c r="N877" s="45">
        <v>11680</v>
      </c>
      <c r="O877" s="57" t="s">
        <v>297</v>
      </c>
      <c r="P877" s="57" t="s">
        <v>297</v>
      </c>
      <c r="Q877" s="57" t="s">
        <v>297</v>
      </c>
      <c r="R877" s="57" t="s">
        <v>297</v>
      </c>
      <c r="S877" s="57" t="s">
        <v>297</v>
      </c>
      <c r="T877" s="57" t="s">
        <v>297</v>
      </c>
      <c r="U877" s="57" t="s">
        <v>297</v>
      </c>
    </row>
    <row r="878" spans="1:21">
      <c r="A878" s="55" t="s">
        <v>2087</v>
      </c>
      <c r="B878" s="53" t="s">
        <v>214</v>
      </c>
      <c r="C878" s="53" t="s">
        <v>268</v>
      </c>
      <c r="D878" s="51" t="s">
        <v>163</v>
      </c>
      <c r="E878" s="53">
        <v>19</v>
      </c>
      <c r="F878" s="53">
        <v>16</v>
      </c>
      <c r="G878" s="53">
        <v>23</v>
      </c>
      <c r="H878" s="53">
        <v>24</v>
      </c>
      <c r="I878" s="53">
        <v>11</v>
      </c>
      <c r="J878" s="53">
        <v>0</v>
      </c>
      <c r="K878" s="53">
        <v>93</v>
      </c>
      <c r="L878" s="45">
        <v>23060</v>
      </c>
      <c r="M878" s="45">
        <v>11380</v>
      </c>
      <c r="N878" s="45">
        <v>11680</v>
      </c>
      <c r="O878" s="57">
        <v>162.67123287671234</v>
      </c>
      <c r="P878" s="57">
        <v>136.98630136986301</v>
      </c>
      <c r="Q878" s="57">
        <v>196.91780821917808</v>
      </c>
      <c r="R878" s="57">
        <v>205.47945205479451</v>
      </c>
      <c r="S878" s="57">
        <v>94.178082191780831</v>
      </c>
      <c r="T878" s="57" t="s">
        <v>297</v>
      </c>
      <c r="U878" s="57">
        <v>796.23287671232879</v>
      </c>
    </row>
    <row r="879" spans="1:21">
      <c r="A879" s="55" t="s">
        <v>2088</v>
      </c>
      <c r="B879" s="53" t="s">
        <v>214</v>
      </c>
      <c r="C879" s="53" t="s">
        <v>268</v>
      </c>
      <c r="D879" s="51" t="s">
        <v>141</v>
      </c>
      <c r="E879" s="53">
        <v>0</v>
      </c>
      <c r="F879" s="53">
        <v>0</v>
      </c>
      <c r="G879" s="53">
        <v>0</v>
      </c>
      <c r="H879" s="53">
        <v>0</v>
      </c>
      <c r="I879" s="53">
        <v>0</v>
      </c>
      <c r="J879" s="53">
        <v>0</v>
      </c>
      <c r="K879" s="53">
        <v>0</v>
      </c>
      <c r="L879" s="45">
        <v>23060</v>
      </c>
      <c r="M879" s="45">
        <v>11380</v>
      </c>
      <c r="N879" s="45">
        <v>11680</v>
      </c>
      <c r="O879" s="57" t="s">
        <v>297</v>
      </c>
      <c r="P879" s="57" t="s">
        <v>297</v>
      </c>
      <c r="Q879" s="57" t="s">
        <v>297</v>
      </c>
      <c r="R879" s="57" t="s">
        <v>297</v>
      </c>
      <c r="S879" s="57" t="s">
        <v>297</v>
      </c>
      <c r="T879" s="57" t="s">
        <v>297</v>
      </c>
      <c r="U879" s="57" t="s">
        <v>297</v>
      </c>
    </row>
    <row r="880" spans="1:21">
      <c r="A880" s="55" t="s">
        <v>2089</v>
      </c>
      <c r="B880" s="53" t="s">
        <v>214</v>
      </c>
      <c r="C880" s="53" t="s">
        <v>269</v>
      </c>
      <c r="D880" s="51" t="s">
        <v>200</v>
      </c>
      <c r="E880" s="53">
        <v>12</v>
      </c>
      <c r="F880" s="53">
        <v>11</v>
      </c>
      <c r="G880" s="53">
        <v>15</v>
      </c>
      <c r="H880" s="53">
        <v>27</v>
      </c>
      <c r="I880" s="53">
        <v>16</v>
      </c>
      <c r="J880" s="53">
        <v>21</v>
      </c>
      <c r="K880" s="53">
        <v>102</v>
      </c>
      <c r="L880" s="45">
        <v>112600</v>
      </c>
      <c r="M880" s="45">
        <v>58978</v>
      </c>
      <c r="N880" s="45">
        <v>53622</v>
      </c>
      <c r="O880" s="57">
        <v>10.657193605683837</v>
      </c>
      <c r="P880" s="57">
        <v>9.769094138543517</v>
      </c>
      <c r="Q880" s="57">
        <v>13.321492007104796</v>
      </c>
      <c r="R880" s="57">
        <v>23.978685612788635</v>
      </c>
      <c r="S880" s="57">
        <v>14.209591474245116</v>
      </c>
      <c r="T880" s="57">
        <v>18.650088809946713</v>
      </c>
      <c r="U880" s="57">
        <v>90.586145648312609</v>
      </c>
    </row>
    <row r="881" spans="1:21">
      <c r="A881" s="55" t="s">
        <v>2090</v>
      </c>
      <c r="B881" s="53" t="s">
        <v>214</v>
      </c>
      <c r="C881" s="53" t="s">
        <v>269</v>
      </c>
      <c r="D881" s="51" t="s">
        <v>292</v>
      </c>
      <c r="E881" s="53">
        <v>0</v>
      </c>
      <c r="F881" s="53">
        <v>0</v>
      </c>
      <c r="G881" s="53">
        <v>7</v>
      </c>
      <c r="H881" s="53">
        <v>5</v>
      </c>
      <c r="I881" s="53">
        <v>7</v>
      </c>
      <c r="J881" s="53">
        <v>6</v>
      </c>
      <c r="K881" s="53">
        <v>25</v>
      </c>
      <c r="L881" s="45">
        <v>112600</v>
      </c>
      <c r="M881" s="45">
        <v>58978</v>
      </c>
      <c r="N881" s="45">
        <v>53622</v>
      </c>
      <c r="O881" s="57" t="s">
        <v>297</v>
      </c>
      <c r="P881" s="57" t="s">
        <v>297</v>
      </c>
      <c r="Q881" s="57">
        <v>6.2166962699822381</v>
      </c>
      <c r="R881" s="57">
        <v>4.4404973357015987</v>
      </c>
      <c r="S881" s="57">
        <v>6.2166962699822381</v>
      </c>
      <c r="T881" s="57">
        <v>5.3285968028419184</v>
      </c>
      <c r="U881" s="57">
        <v>22.202486678507995</v>
      </c>
    </row>
    <row r="882" spans="1:21">
      <c r="A882" s="55" t="s">
        <v>2091</v>
      </c>
      <c r="B882" s="53" t="s">
        <v>214</v>
      </c>
      <c r="C882" s="53" t="s">
        <v>269</v>
      </c>
      <c r="D882" s="51" t="s">
        <v>201</v>
      </c>
      <c r="E882" s="53">
        <v>11</v>
      </c>
      <c r="F882" s="53">
        <v>7</v>
      </c>
      <c r="G882" s="53">
        <v>15</v>
      </c>
      <c r="H882" s="53">
        <v>28</v>
      </c>
      <c r="I882" s="53">
        <v>5</v>
      </c>
      <c r="J882" s="53">
        <v>10</v>
      </c>
      <c r="K882" s="53">
        <v>76</v>
      </c>
      <c r="L882" s="45">
        <v>112600</v>
      </c>
      <c r="M882" s="45">
        <v>58978</v>
      </c>
      <c r="N882" s="45">
        <v>53622</v>
      </c>
      <c r="O882" s="57">
        <v>9.769094138543517</v>
      </c>
      <c r="P882" s="57">
        <v>6.2166962699822381</v>
      </c>
      <c r="Q882" s="57">
        <v>13.321492007104796</v>
      </c>
      <c r="R882" s="57">
        <v>24.866785079928952</v>
      </c>
      <c r="S882" s="57">
        <v>4.4404973357015987</v>
      </c>
      <c r="T882" s="57">
        <v>8.8809946714031973</v>
      </c>
      <c r="U882" s="57">
        <v>67.495559502664292</v>
      </c>
    </row>
    <row r="883" spans="1:21">
      <c r="A883" s="55" t="s">
        <v>2092</v>
      </c>
      <c r="B883" s="53" t="s">
        <v>214</v>
      </c>
      <c r="C883" s="53" t="s">
        <v>269</v>
      </c>
      <c r="D883" s="51" t="s">
        <v>150</v>
      </c>
      <c r="E883" s="53">
        <v>0</v>
      </c>
      <c r="F883" s="53">
        <v>0</v>
      </c>
      <c r="G883" s="53">
        <v>0</v>
      </c>
      <c r="H883" s="53">
        <v>0</v>
      </c>
      <c r="I883" s="53">
        <v>0</v>
      </c>
      <c r="J883" s="53">
        <v>0</v>
      </c>
      <c r="K883" s="53">
        <v>0</v>
      </c>
      <c r="L883" s="45">
        <v>112600</v>
      </c>
      <c r="M883" s="45">
        <v>58978</v>
      </c>
      <c r="N883" s="45">
        <v>53622</v>
      </c>
      <c r="O883" s="57" t="s">
        <v>297</v>
      </c>
      <c r="P883" s="57" t="s">
        <v>297</v>
      </c>
      <c r="Q883" s="57" t="s">
        <v>297</v>
      </c>
      <c r="R883" s="57" t="s">
        <v>297</v>
      </c>
      <c r="S883" s="57" t="s">
        <v>297</v>
      </c>
      <c r="T883" s="57" t="s">
        <v>297</v>
      </c>
      <c r="U883" s="57" t="s">
        <v>297</v>
      </c>
    </row>
    <row r="884" spans="1:21">
      <c r="A884" s="55" t="s">
        <v>2093</v>
      </c>
      <c r="B884" s="53" t="s">
        <v>214</v>
      </c>
      <c r="C884" s="53" t="s">
        <v>269</v>
      </c>
      <c r="D884" s="51" t="s">
        <v>94</v>
      </c>
      <c r="E884" s="53">
        <v>5</v>
      </c>
      <c r="F884" s="53">
        <v>6</v>
      </c>
      <c r="G884" s="53">
        <v>8</v>
      </c>
      <c r="H884" s="53">
        <v>11</v>
      </c>
      <c r="I884" s="53">
        <v>6</v>
      </c>
      <c r="J884" s="53">
        <v>0</v>
      </c>
      <c r="K884" s="53">
        <v>36</v>
      </c>
      <c r="L884" s="45">
        <v>112600</v>
      </c>
      <c r="M884" s="45">
        <v>58978</v>
      </c>
      <c r="N884" s="45">
        <v>53622</v>
      </c>
      <c r="O884" s="57">
        <v>4.4404973357015987</v>
      </c>
      <c r="P884" s="57">
        <v>5.3285968028419184</v>
      </c>
      <c r="Q884" s="57">
        <v>7.1047957371225579</v>
      </c>
      <c r="R884" s="57">
        <v>9.769094138543517</v>
      </c>
      <c r="S884" s="57">
        <v>5.3285968028419184</v>
      </c>
      <c r="T884" s="57" t="s">
        <v>297</v>
      </c>
      <c r="U884" s="57">
        <v>31.97158081705151</v>
      </c>
    </row>
    <row r="885" spans="1:21">
      <c r="A885" s="55" t="s">
        <v>2094</v>
      </c>
      <c r="B885" s="53" t="s">
        <v>214</v>
      </c>
      <c r="C885" s="53" t="s">
        <v>269</v>
      </c>
      <c r="D885" s="51" t="s">
        <v>153</v>
      </c>
      <c r="E885" s="53">
        <v>5</v>
      </c>
      <c r="F885" s="53">
        <v>0</v>
      </c>
      <c r="G885" s="53">
        <v>0</v>
      </c>
      <c r="H885" s="53">
        <v>0</v>
      </c>
      <c r="I885" s="53">
        <v>0</v>
      </c>
      <c r="J885" s="53">
        <v>0</v>
      </c>
      <c r="K885" s="53">
        <v>5</v>
      </c>
      <c r="L885" s="45">
        <v>112600</v>
      </c>
      <c r="M885" s="45">
        <v>58978</v>
      </c>
      <c r="N885" s="45">
        <v>53622</v>
      </c>
      <c r="O885" s="57">
        <v>4.4404973357015987</v>
      </c>
      <c r="P885" s="57" t="s">
        <v>297</v>
      </c>
      <c r="Q885" s="57" t="s">
        <v>297</v>
      </c>
      <c r="R885" s="57" t="s">
        <v>297</v>
      </c>
      <c r="S885" s="57" t="s">
        <v>297</v>
      </c>
      <c r="T885" s="57" t="s">
        <v>297</v>
      </c>
      <c r="U885" s="57">
        <v>4.4404973357015987</v>
      </c>
    </row>
    <row r="886" spans="1:21">
      <c r="A886" s="55" t="s">
        <v>2095</v>
      </c>
      <c r="B886" s="53" t="s">
        <v>214</v>
      </c>
      <c r="C886" s="53" t="s">
        <v>269</v>
      </c>
      <c r="D886" s="51" t="s">
        <v>154</v>
      </c>
      <c r="E886" s="53">
        <v>9</v>
      </c>
      <c r="F886" s="53">
        <v>11</v>
      </c>
      <c r="G886" s="53">
        <v>17</v>
      </c>
      <c r="H886" s="53">
        <v>10</v>
      </c>
      <c r="I886" s="53">
        <v>8</v>
      </c>
      <c r="J886" s="53">
        <v>5</v>
      </c>
      <c r="K886" s="53">
        <v>60</v>
      </c>
      <c r="L886" s="45">
        <v>112600</v>
      </c>
      <c r="M886" s="45">
        <v>58978</v>
      </c>
      <c r="N886" s="45">
        <v>53622</v>
      </c>
      <c r="O886" s="57">
        <v>7.9928952042628776</v>
      </c>
      <c r="P886" s="57">
        <v>9.769094138543517</v>
      </c>
      <c r="Q886" s="57">
        <v>15.097690941385435</v>
      </c>
      <c r="R886" s="57">
        <v>8.8809946714031973</v>
      </c>
      <c r="S886" s="57">
        <v>7.1047957371225579</v>
      </c>
      <c r="T886" s="57">
        <v>4.4404973357015987</v>
      </c>
      <c r="U886" s="57">
        <v>53.285968028419184</v>
      </c>
    </row>
    <row r="887" spans="1:21">
      <c r="A887" s="55" t="s">
        <v>2096</v>
      </c>
      <c r="B887" s="53" t="s">
        <v>214</v>
      </c>
      <c r="C887" s="53" t="s">
        <v>269</v>
      </c>
      <c r="D887" s="51" t="s">
        <v>98</v>
      </c>
      <c r="E887" s="53">
        <v>13</v>
      </c>
      <c r="F887" s="53">
        <v>15</v>
      </c>
      <c r="G887" s="53">
        <v>33</v>
      </c>
      <c r="H887" s="53">
        <v>28</v>
      </c>
      <c r="I887" s="53">
        <v>21</v>
      </c>
      <c r="J887" s="53">
        <v>17</v>
      </c>
      <c r="K887" s="53">
        <v>127</v>
      </c>
      <c r="L887" s="45">
        <v>112600</v>
      </c>
      <c r="M887" s="45">
        <v>58978</v>
      </c>
      <c r="N887" s="45">
        <v>53622</v>
      </c>
      <c r="O887" s="57">
        <v>11.545293072824157</v>
      </c>
      <c r="P887" s="57">
        <v>13.321492007104796</v>
      </c>
      <c r="Q887" s="57">
        <v>29.307282415630549</v>
      </c>
      <c r="R887" s="57">
        <v>24.866785079928952</v>
      </c>
      <c r="S887" s="57">
        <v>18.650088809946713</v>
      </c>
      <c r="T887" s="57">
        <v>15.097690941385435</v>
      </c>
      <c r="U887" s="57">
        <v>112.7886323268206</v>
      </c>
    </row>
    <row r="888" spans="1:21">
      <c r="A888" s="55" t="s">
        <v>2097</v>
      </c>
      <c r="B888" s="53" t="s">
        <v>214</v>
      </c>
      <c r="C888" s="53" t="s">
        <v>269</v>
      </c>
      <c r="D888" s="51" t="s">
        <v>301</v>
      </c>
      <c r="E888" s="53">
        <v>7</v>
      </c>
      <c r="F888" s="53">
        <v>5</v>
      </c>
      <c r="G888" s="53">
        <v>5</v>
      </c>
      <c r="H888" s="53">
        <v>6</v>
      </c>
      <c r="I888" s="53">
        <v>0</v>
      </c>
      <c r="J888" s="53">
        <v>0</v>
      </c>
      <c r="K888" s="53">
        <v>23</v>
      </c>
      <c r="L888" s="45">
        <v>112600</v>
      </c>
      <c r="M888" s="45">
        <v>58978</v>
      </c>
      <c r="N888" s="45">
        <v>53622</v>
      </c>
      <c r="O888" s="57">
        <v>6.2166962699822381</v>
      </c>
      <c r="P888" s="57">
        <v>4.4404973357015987</v>
      </c>
      <c r="Q888" s="57">
        <v>4.4404973357015987</v>
      </c>
      <c r="R888" s="57">
        <v>5.3285968028419184</v>
      </c>
      <c r="S888" s="57" t="s">
        <v>297</v>
      </c>
      <c r="T888" s="57" t="s">
        <v>297</v>
      </c>
      <c r="U888" s="57">
        <v>20.426287744227356</v>
      </c>
    </row>
    <row r="889" spans="1:21">
      <c r="A889" s="55" t="s">
        <v>2098</v>
      </c>
      <c r="B889" s="53" t="s">
        <v>214</v>
      </c>
      <c r="C889" s="53" t="s">
        <v>269</v>
      </c>
      <c r="D889" s="51" t="s">
        <v>303</v>
      </c>
      <c r="E889" s="53">
        <v>7</v>
      </c>
      <c r="F889" s="53">
        <v>8</v>
      </c>
      <c r="G889" s="53">
        <v>11</v>
      </c>
      <c r="H889" s="53">
        <v>30</v>
      </c>
      <c r="I889" s="53">
        <v>12</v>
      </c>
      <c r="J889" s="53">
        <v>7</v>
      </c>
      <c r="K889" s="53">
        <v>75</v>
      </c>
      <c r="L889" s="45">
        <v>112600</v>
      </c>
      <c r="M889" s="45">
        <v>58978</v>
      </c>
      <c r="N889" s="45">
        <v>53622</v>
      </c>
      <c r="O889" s="57">
        <v>6.2166962699822381</v>
      </c>
      <c r="P889" s="57">
        <v>7.1047957371225579</v>
      </c>
      <c r="Q889" s="57">
        <v>9.769094138543517</v>
      </c>
      <c r="R889" s="57">
        <v>26.642984014209592</v>
      </c>
      <c r="S889" s="57">
        <v>10.657193605683837</v>
      </c>
      <c r="T889" s="57">
        <v>6.2166962699822381</v>
      </c>
      <c r="U889" s="57">
        <v>66.607460035523985</v>
      </c>
    </row>
    <row r="890" spans="1:21">
      <c r="A890" s="55" t="s">
        <v>2099</v>
      </c>
      <c r="B890" s="53" t="s">
        <v>214</v>
      </c>
      <c r="C890" s="53" t="s">
        <v>269</v>
      </c>
      <c r="D890" s="51" t="s">
        <v>127</v>
      </c>
      <c r="E890" s="53">
        <v>13</v>
      </c>
      <c r="F890" s="53">
        <v>10</v>
      </c>
      <c r="G890" s="53">
        <v>0</v>
      </c>
      <c r="H890" s="53">
        <v>8</v>
      </c>
      <c r="I890" s="53">
        <v>5</v>
      </c>
      <c r="J890" s="53">
        <v>0</v>
      </c>
      <c r="K890" s="53">
        <v>36</v>
      </c>
      <c r="L890" s="45">
        <v>112600</v>
      </c>
      <c r="M890" s="45">
        <v>58978</v>
      </c>
      <c r="N890" s="45">
        <v>53622</v>
      </c>
      <c r="O890" s="57">
        <v>11.545293072824157</v>
      </c>
      <c r="P890" s="57">
        <v>8.8809946714031973</v>
      </c>
      <c r="Q890" s="57" t="s">
        <v>297</v>
      </c>
      <c r="R890" s="57">
        <v>7.1047957371225579</v>
      </c>
      <c r="S890" s="57">
        <v>4.4404973357015987</v>
      </c>
      <c r="T890" s="57" t="s">
        <v>297</v>
      </c>
      <c r="U890" s="57">
        <v>31.97158081705151</v>
      </c>
    </row>
    <row r="891" spans="1:21">
      <c r="A891" s="55" t="s">
        <v>2100</v>
      </c>
      <c r="B891" s="53" t="s">
        <v>214</v>
      </c>
      <c r="C891" s="53" t="s">
        <v>269</v>
      </c>
      <c r="D891" s="51" t="s">
        <v>160</v>
      </c>
      <c r="E891" s="53">
        <v>0</v>
      </c>
      <c r="F891" s="53">
        <v>0</v>
      </c>
      <c r="G891" s="53">
        <v>0</v>
      </c>
      <c r="H891" s="53">
        <v>0</v>
      </c>
      <c r="I891" s="53">
        <v>0</v>
      </c>
      <c r="J891" s="53">
        <v>0</v>
      </c>
      <c r="K891" s="53">
        <v>0</v>
      </c>
      <c r="L891" s="45">
        <v>112600</v>
      </c>
      <c r="M891" s="45">
        <v>58978</v>
      </c>
      <c r="N891" s="45">
        <v>53622</v>
      </c>
      <c r="O891" s="57" t="s">
        <v>297</v>
      </c>
      <c r="P891" s="57" t="s">
        <v>297</v>
      </c>
      <c r="Q891" s="57" t="s">
        <v>297</v>
      </c>
      <c r="R891" s="57" t="s">
        <v>297</v>
      </c>
      <c r="S891" s="57" t="s">
        <v>297</v>
      </c>
      <c r="T891" s="57" t="s">
        <v>297</v>
      </c>
      <c r="U891" s="57" t="s">
        <v>297</v>
      </c>
    </row>
    <row r="892" spans="1:21">
      <c r="A892" s="55" t="s">
        <v>2101</v>
      </c>
      <c r="B892" s="53" t="s">
        <v>214</v>
      </c>
      <c r="C892" s="53" t="s">
        <v>269</v>
      </c>
      <c r="D892" s="51" t="s">
        <v>163</v>
      </c>
      <c r="E892" s="53">
        <v>84</v>
      </c>
      <c r="F892" s="53">
        <v>81</v>
      </c>
      <c r="G892" s="53">
        <v>174</v>
      </c>
      <c r="H892" s="53">
        <v>209</v>
      </c>
      <c r="I892" s="53">
        <v>49</v>
      </c>
      <c r="J892" s="53">
        <v>8</v>
      </c>
      <c r="K892" s="53">
        <v>605</v>
      </c>
      <c r="L892" s="45">
        <v>112600</v>
      </c>
      <c r="M892" s="45">
        <v>58978</v>
      </c>
      <c r="N892" s="45">
        <v>53622</v>
      </c>
      <c r="O892" s="57">
        <v>156.65212039834398</v>
      </c>
      <c r="P892" s="57">
        <v>151.05740181268882</v>
      </c>
      <c r="Q892" s="57">
        <v>324.49367796799817</v>
      </c>
      <c r="R892" s="57">
        <v>389.7653948006415</v>
      </c>
      <c r="S892" s="57">
        <v>91.380403565700647</v>
      </c>
      <c r="T892" s="57">
        <v>14.919249561747044</v>
      </c>
      <c r="U892" s="57">
        <v>1128.2682481071201</v>
      </c>
    </row>
    <row r="893" spans="1:21">
      <c r="A893" s="55" t="s">
        <v>2102</v>
      </c>
      <c r="B893" s="53" t="s">
        <v>214</v>
      </c>
      <c r="C893" s="53" t="s">
        <v>269</v>
      </c>
      <c r="D893" s="51" t="s">
        <v>141</v>
      </c>
      <c r="E893" s="53">
        <v>9</v>
      </c>
      <c r="F893" s="53">
        <v>5</v>
      </c>
      <c r="G893" s="53">
        <v>5</v>
      </c>
      <c r="H893" s="53">
        <v>8</v>
      </c>
      <c r="I893" s="53">
        <v>5</v>
      </c>
      <c r="J893" s="53">
        <v>0</v>
      </c>
      <c r="K893" s="53">
        <v>32</v>
      </c>
      <c r="L893" s="45">
        <v>112600</v>
      </c>
      <c r="M893" s="45">
        <v>58978</v>
      </c>
      <c r="N893" s="45">
        <v>53622</v>
      </c>
      <c r="O893" s="57">
        <v>7.9928952042628776</v>
      </c>
      <c r="P893" s="57">
        <v>4.4404973357015987</v>
      </c>
      <c r="Q893" s="57">
        <v>4.4404973357015987</v>
      </c>
      <c r="R893" s="57">
        <v>7.1047957371225579</v>
      </c>
      <c r="S893" s="57">
        <v>4.4404973357015987</v>
      </c>
      <c r="T893" s="57" t="s">
        <v>297</v>
      </c>
      <c r="U893" s="57">
        <v>28.419182948490231</v>
      </c>
    </row>
    <row r="894" spans="1:21">
      <c r="A894" s="55" t="s">
        <v>2103</v>
      </c>
      <c r="B894" s="53" t="s">
        <v>214</v>
      </c>
      <c r="C894" s="53" t="s">
        <v>270</v>
      </c>
      <c r="D894" s="51" t="s">
        <v>200</v>
      </c>
      <c r="E894" s="53">
        <v>25</v>
      </c>
      <c r="F894" s="53">
        <v>21</v>
      </c>
      <c r="G894" s="53">
        <v>41</v>
      </c>
      <c r="H894" s="53">
        <v>69</v>
      </c>
      <c r="I894" s="53">
        <v>55</v>
      </c>
      <c r="J894" s="53">
        <v>29</v>
      </c>
      <c r="K894" s="53">
        <v>240</v>
      </c>
      <c r="L894" s="45">
        <v>313180</v>
      </c>
      <c r="M894" s="45">
        <v>162846</v>
      </c>
      <c r="N894" s="45">
        <v>150334</v>
      </c>
      <c r="O894" s="57">
        <v>7.9826297975605076</v>
      </c>
      <c r="P894" s="57">
        <v>6.7054090299508271</v>
      </c>
      <c r="Q894" s="57">
        <v>13.091512867999233</v>
      </c>
      <c r="R894" s="57">
        <v>22.032058241267002</v>
      </c>
      <c r="S894" s="57">
        <v>17.561785554633119</v>
      </c>
      <c r="T894" s="57">
        <v>9.2598505651701899</v>
      </c>
      <c r="U894" s="57">
        <v>76.633246056580873</v>
      </c>
    </row>
    <row r="895" spans="1:21">
      <c r="A895" s="55" t="s">
        <v>2104</v>
      </c>
      <c r="B895" s="53" t="s">
        <v>214</v>
      </c>
      <c r="C895" s="53" t="s">
        <v>270</v>
      </c>
      <c r="D895" s="51" t="s">
        <v>292</v>
      </c>
      <c r="E895" s="53">
        <v>6</v>
      </c>
      <c r="F895" s="53">
        <v>0</v>
      </c>
      <c r="G895" s="53">
        <v>16</v>
      </c>
      <c r="H895" s="53">
        <v>13</v>
      </c>
      <c r="I895" s="53">
        <v>19</v>
      </c>
      <c r="J895" s="53">
        <v>18</v>
      </c>
      <c r="K895" s="53">
        <v>72</v>
      </c>
      <c r="L895" s="45">
        <v>313180</v>
      </c>
      <c r="M895" s="45">
        <v>162846</v>
      </c>
      <c r="N895" s="45">
        <v>150334</v>
      </c>
      <c r="O895" s="57">
        <v>1.9158311514145221</v>
      </c>
      <c r="P895" s="57" t="s">
        <v>297</v>
      </c>
      <c r="Q895" s="57">
        <v>5.1088830704387256</v>
      </c>
      <c r="R895" s="57">
        <v>4.1509674947314643</v>
      </c>
      <c r="S895" s="57">
        <v>6.066798646145986</v>
      </c>
      <c r="T895" s="57">
        <v>5.7474934542435658</v>
      </c>
      <c r="U895" s="57">
        <v>22.989973816974263</v>
      </c>
    </row>
    <row r="896" spans="1:21">
      <c r="A896" s="55" t="s">
        <v>2105</v>
      </c>
      <c r="B896" s="53" t="s">
        <v>214</v>
      </c>
      <c r="C896" s="53" t="s">
        <v>270</v>
      </c>
      <c r="D896" s="51" t="s">
        <v>201</v>
      </c>
      <c r="E896" s="53">
        <v>26</v>
      </c>
      <c r="F896" s="53">
        <v>18</v>
      </c>
      <c r="G896" s="53">
        <v>40</v>
      </c>
      <c r="H896" s="53">
        <v>29</v>
      </c>
      <c r="I896" s="53">
        <v>23</v>
      </c>
      <c r="J896" s="53">
        <v>13</v>
      </c>
      <c r="K896" s="53">
        <v>149</v>
      </c>
      <c r="L896" s="45">
        <v>313180</v>
      </c>
      <c r="M896" s="45">
        <v>162846</v>
      </c>
      <c r="N896" s="45">
        <v>150334</v>
      </c>
      <c r="O896" s="57">
        <v>8.3019349894629286</v>
      </c>
      <c r="P896" s="57">
        <v>5.7474934542435658</v>
      </c>
      <c r="Q896" s="57">
        <v>12.772207676096814</v>
      </c>
      <c r="R896" s="57">
        <v>9.2598505651701899</v>
      </c>
      <c r="S896" s="57">
        <v>7.3440194137556674</v>
      </c>
      <c r="T896" s="57">
        <v>4.1509674947314643</v>
      </c>
      <c r="U896" s="57">
        <v>47.576473593460626</v>
      </c>
    </row>
    <row r="897" spans="1:21">
      <c r="A897" s="55" t="s">
        <v>2106</v>
      </c>
      <c r="B897" s="53" t="s">
        <v>214</v>
      </c>
      <c r="C897" s="53" t="s">
        <v>270</v>
      </c>
      <c r="D897" s="51" t="s">
        <v>150</v>
      </c>
      <c r="E897" s="53">
        <v>0</v>
      </c>
      <c r="F897" s="53">
        <v>0</v>
      </c>
      <c r="G897" s="53">
        <v>0</v>
      </c>
      <c r="H897" s="53">
        <v>0</v>
      </c>
      <c r="I897" s="53">
        <v>5</v>
      </c>
      <c r="J897" s="53">
        <v>0</v>
      </c>
      <c r="K897" s="53">
        <v>5</v>
      </c>
      <c r="L897" s="45">
        <v>313180</v>
      </c>
      <c r="M897" s="45">
        <v>162846</v>
      </c>
      <c r="N897" s="45">
        <v>150334</v>
      </c>
      <c r="O897" s="57" t="s">
        <v>297</v>
      </c>
      <c r="P897" s="57" t="s">
        <v>297</v>
      </c>
      <c r="Q897" s="57" t="s">
        <v>297</v>
      </c>
      <c r="R897" s="57" t="s">
        <v>297</v>
      </c>
      <c r="S897" s="57">
        <v>1.5965259595121017</v>
      </c>
      <c r="T897" s="57" t="s">
        <v>297</v>
      </c>
      <c r="U897" s="57">
        <v>1.5965259595121017</v>
      </c>
    </row>
    <row r="898" spans="1:21">
      <c r="A898" s="55" t="s">
        <v>2107</v>
      </c>
      <c r="B898" s="53" t="s">
        <v>214</v>
      </c>
      <c r="C898" s="53" t="s">
        <v>270</v>
      </c>
      <c r="D898" s="51" t="s">
        <v>94</v>
      </c>
      <c r="E898" s="53">
        <v>5</v>
      </c>
      <c r="F898" s="53">
        <v>16</v>
      </c>
      <c r="G898" s="53">
        <v>17</v>
      </c>
      <c r="H898" s="53">
        <v>30</v>
      </c>
      <c r="I898" s="53">
        <v>11</v>
      </c>
      <c r="J898" s="53">
        <v>0</v>
      </c>
      <c r="K898" s="53">
        <v>79</v>
      </c>
      <c r="L898" s="45">
        <v>313180</v>
      </c>
      <c r="M898" s="45">
        <v>162846</v>
      </c>
      <c r="N898" s="45">
        <v>150334</v>
      </c>
      <c r="O898" s="57">
        <v>1.5965259595121017</v>
      </c>
      <c r="P898" s="57">
        <v>5.1088830704387256</v>
      </c>
      <c r="Q898" s="57">
        <v>5.4281882623411457</v>
      </c>
      <c r="R898" s="57">
        <v>9.5791557570726091</v>
      </c>
      <c r="S898" s="57">
        <v>3.5123571109266236</v>
      </c>
      <c r="T898" s="57" t="s">
        <v>297</v>
      </c>
      <c r="U898" s="57">
        <v>25.225110160291205</v>
      </c>
    </row>
    <row r="899" spans="1:21">
      <c r="A899" s="55" t="s">
        <v>2108</v>
      </c>
      <c r="B899" s="53" t="s">
        <v>214</v>
      </c>
      <c r="C899" s="53" t="s">
        <v>270</v>
      </c>
      <c r="D899" s="51" t="s">
        <v>153</v>
      </c>
      <c r="E899" s="53">
        <v>5</v>
      </c>
      <c r="F899" s="53">
        <v>6</v>
      </c>
      <c r="G899" s="53">
        <v>0</v>
      </c>
      <c r="H899" s="53">
        <v>0</v>
      </c>
      <c r="I899" s="53">
        <v>0</v>
      </c>
      <c r="J899" s="53">
        <v>0</v>
      </c>
      <c r="K899" s="53">
        <v>11</v>
      </c>
      <c r="L899" s="45">
        <v>313180</v>
      </c>
      <c r="M899" s="45">
        <v>162846</v>
      </c>
      <c r="N899" s="45">
        <v>150334</v>
      </c>
      <c r="O899" s="57">
        <v>1.5965259595121017</v>
      </c>
      <c r="P899" s="57">
        <v>1.9158311514145221</v>
      </c>
      <c r="Q899" s="57" t="s">
        <v>297</v>
      </c>
      <c r="R899" s="57" t="s">
        <v>297</v>
      </c>
      <c r="S899" s="57" t="s">
        <v>297</v>
      </c>
      <c r="T899" s="57" t="s">
        <v>297</v>
      </c>
      <c r="U899" s="57">
        <v>3.5123571109266236</v>
      </c>
    </row>
    <row r="900" spans="1:21">
      <c r="A900" s="55" t="s">
        <v>2109</v>
      </c>
      <c r="B900" s="53" t="s">
        <v>214</v>
      </c>
      <c r="C900" s="53" t="s">
        <v>270</v>
      </c>
      <c r="D900" s="51" t="s">
        <v>154</v>
      </c>
      <c r="E900" s="53">
        <v>81</v>
      </c>
      <c r="F900" s="53">
        <v>25</v>
      </c>
      <c r="G900" s="53">
        <v>42</v>
      </c>
      <c r="H900" s="53">
        <v>25</v>
      </c>
      <c r="I900" s="53">
        <v>22</v>
      </c>
      <c r="J900" s="53">
        <v>16</v>
      </c>
      <c r="K900" s="53">
        <v>211</v>
      </c>
      <c r="L900" s="45">
        <v>313180</v>
      </c>
      <c r="M900" s="45">
        <v>162846</v>
      </c>
      <c r="N900" s="45">
        <v>150334</v>
      </c>
      <c r="O900" s="57">
        <v>25.863720544096044</v>
      </c>
      <c r="P900" s="57">
        <v>7.9826297975605076</v>
      </c>
      <c r="Q900" s="57">
        <v>13.410818059901654</v>
      </c>
      <c r="R900" s="57">
        <v>7.9826297975605076</v>
      </c>
      <c r="S900" s="57">
        <v>7.0247142218532472</v>
      </c>
      <c r="T900" s="57">
        <v>5.1088830704387256</v>
      </c>
      <c r="U900" s="57">
        <v>67.37339549141069</v>
      </c>
    </row>
    <row r="901" spans="1:21">
      <c r="A901" s="55" t="s">
        <v>2110</v>
      </c>
      <c r="B901" s="53" t="s">
        <v>214</v>
      </c>
      <c r="C901" s="53" t="s">
        <v>270</v>
      </c>
      <c r="D901" s="51" t="s">
        <v>98</v>
      </c>
      <c r="E901" s="53">
        <v>41</v>
      </c>
      <c r="F901" s="53">
        <v>23</v>
      </c>
      <c r="G901" s="53">
        <v>59</v>
      </c>
      <c r="H901" s="53">
        <v>64</v>
      </c>
      <c r="I901" s="53">
        <v>35</v>
      </c>
      <c r="J901" s="53">
        <v>19</v>
      </c>
      <c r="K901" s="53">
        <v>241</v>
      </c>
      <c r="L901" s="45">
        <v>313180</v>
      </c>
      <c r="M901" s="45">
        <v>162846</v>
      </c>
      <c r="N901" s="45">
        <v>150334</v>
      </c>
      <c r="O901" s="57">
        <v>13.091512867999233</v>
      </c>
      <c r="P901" s="57">
        <v>7.3440194137556674</v>
      </c>
      <c r="Q901" s="57">
        <v>18.839006322242799</v>
      </c>
      <c r="R901" s="57">
        <v>20.435532281754902</v>
      </c>
      <c r="S901" s="57">
        <v>11.175681716584712</v>
      </c>
      <c r="T901" s="57">
        <v>6.066798646145986</v>
      </c>
      <c r="U901" s="57">
        <v>76.952551248483303</v>
      </c>
    </row>
    <row r="902" spans="1:21">
      <c r="A902" s="55" t="s">
        <v>2111</v>
      </c>
      <c r="B902" s="53" t="s">
        <v>214</v>
      </c>
      <c r="C902" s="53" t="s">
        <v>270</v>
      </c>
      <c r="D902" s="51" t="s">
        <v>301</v>
      </c>
      <c r="E902" s="53">
        <v>7</v>
      </c>
      <c r="F902" s="53">
        <v>6</v>
      </c>
      <c r="G902" s="53">
        <v>11</v>
      </c>
      <c r="H902" s="53">
        <v>7</v>
      </c>
      <c r="I902" s="53">
        <v>0</v>
      </c>
      <c r="J902" s="53">
        <v>0</v>
      </c>
      <c r="K902" s="53">
        <v>31</v>
      </c>
      <c r="L902" s="45">
        <v>313180</v>
      </c>
      <c r="M902" s="45">
        <v>162846</v>
      </c>
      <c r="N902" s="45">
        <v>150334</v>
      </c>
      <c r="O902" s="57">
        <v>2.2351363433169422</v>
      </c>
      <c r="P902" s="57">
        <v>1.9158311514145221</v>
      </c>
      <c r="Q902" s="57">
        <v>3.5123571109266236</v>
      </c>
      <c r="R902" s="57">
        <v>2.2351363433169422</v>
      </c>
      <c r="S902" s="57" t="s">
        <v>297</v>
      </c>
      <c r="T902" s="57" t="s">
        <v>297</v>
      </c>
      <c r="U902" s="57">
        <v>9.8984609489750301</v>
      </c>
    </row>
    <row r="903" spans="1:21">
      <c r="A903" s="55" t="s">
        <v>2112</v>
      </c>
      <c r="B903" s="53" t="s">
        <v>214</v>
      </c>
      <c r="C903" s="53" t="s">
        <v>270</v>
      </c>
      <c r="D903" s="51" t="s">
        <v>303</v>
      </c>
      <c r="E903" s="53">
        <v>19</v>
      </c>
      <c r="F903" s="53">
        <v>18</v>
      </c>
      <c r="G903" s="53">
        <v>46</v>
      </c>
      <c r="H903" s="53">
        <v>50</v>
      </c>
      <c r="I903" s="53">
        <v>30</v>
      </c>
      <c r="J903" s="53">
        <v>22</v>
      </c>
      <c r="K903" s="53">
        <v>185</v>
      </c>
      <c r="L903" s="45">
        <v>313180</v>
      </c>
      <c r="M903" s="45">
        <v>162846</v>
      </c>
      <c r="N903" s="45">
        <v>150334</v>
      </c>
      <c r="O903" s="57">
        <v>6.066798646145986</v>
      </c>
      <c r="P903" s="57">
        <v>5.7474934542435658</v>
      </c>
      <c r="Q903" s="57">
        <v>14.688038827511335</v>
      </c>
      <c r="R903" s="57">
        <v>15.965259595121015</v>
      </c>
      <c r="S903" s="57">
        <v>9.5791557570726091</v>
      </c>
      <c r="T903" s="57">
        <v>7.0247142218532472</v>
      </c>
      <c r="U903" s="57">
        <v>59.071460501947769</v>
      </c>
    </row>
    <row r="904" spans="1:21">
      <c r="A904" s="55" t="s">
        <v>2113</v>
      </c>
      <c r="B904" s="53" t="s">
        <v>214</v>
      </c>
      <c r="C904" s="53" t="s">
        <v>270</v>
      </c>
      <c r="D904" s="51" t="s">
        <v>127</v>
      </c>
      <c r="E904" s="53">
        <v>17</v>
      </c>
      <c r="F904" s="53">
        <v>6</v>
      </c>
      <c r="G904" s="53">
        <v>13</v>
      </c>
      <c r="H904" s="53">
        <v>12</v>
      </c>
      <c r="I904" s="53">
        <v>8</v>
      </c>
      <c r="J904" s="53">
        <v>0</v>
      </c>
      <c r="K904" s="53">
        <v>56</v>
      </c>
      <c r="L904" s="45">
        <v>313180</v>
      </c>
      <c r="M904" s="45">
        <v>162846</v>
      </c>
      <c r="N904" s="45">
        <v>150334</v>
      </c>
      <c r="O904" s="57">
        <v>5.4281882623411457</v>
      </c>
      <c r="P904" s="57">
        <v>1.9158311514145221</v>
      </c>
      <c r="Q904" s="57">
        <v>4.1509674947314643</v>
      </c>
      <c r="R904" s="57">
        <v>3.8316623028290442</v>
      </c>
      <c r="S904" s="57">
        <v>2.5544415352193628</v>
      </c>
      <c r="T904" s="57" t="s">
        <v>297</v>
      </c>
      <c r="U904" s="57">
        <v>17.881090746535538</v>
      </c>
    </row>
    <row r="905" spans="1:21">
      <c r="A905" s="55" t="s">
        <v>2114</v>
      </c>
      <c r="B905" s="53" t="s">
        <v>214</v>
      </c>
      <c r="C905" s="53" t="s">
        <v>270</v>
      </c>
      <c r="D905" s="51" t="s">
        <v>160</v>
      </c>
      <c r="E905" s="53">
        <v>7</v>
      </c>
      <c r="F905" s="53">
        <v>0</v>
      </c>
      <c r="G905" s="53">
        <v>0</v>
      </c>
      <c r="H905" s="53">
        <v>0</v>
      </c>
      <c r="I905" s="53">
        <v>0</v>
      </c>
      <c r="J905" s="53">
        <v>0</v>
      </c>
      <c r="K905" s="53">
        <v>7</v>
      </c>
      <c r="L905" s="45">
        <v>313180</v>
      </c>
      <c r="M905" s="45">
        <v>162846</v>
      </c>
      <c r="N905" s="45">
        <v>150334</v>
      </c>
      <c r="O905" s="57">
        <v>2.2351363433169422</v>
      </c>
      <c r="P905" s="57" t="s">
        <v>297</v>
      </c>
      <c r="Q905" s="57" t="s">
        <v>297</v>
      </c>
      <c r="R905" s="57" t="s">
        <v>297</v>
      </c>
      <c r="S905" s="57" t="s">
        <v>297</v>
      </c>
      <c r="T905" s="57" t="s">
        <v>297</v>
      </c>
      <c r="U905" s="57">
        <v>2.2351363433169422</v>
      </c>
    </row>
    <row r="906" spans="1:21">
      <c r="A906" s="55" t="s">
        <v>2115</v>
      </c>
      <c r="B906" s="53" t="s">
        <v>214</v>
      </c>
      <c r="C906" s="53" t="s">
        <v>270</v>
      </c>
      <c r="D906" s="51" t="s">
        <v>163</v>
      </c>
      <c r="E906" s="53">
        <v>163</v>
      </c>
      <c r="F906" s="53">
        <v>138</v>
      </c>
      <c r="G906" s="53">
        <v>301</v>
      </c>
      <c r="H906" s="53">
        <v>300</v>
      </c>
      <c r="I906" s="53">
        <v>125</v>
      </c>
      <c r="J906" s="53">
        <v>25</v>
      </c>
      <c r="K906" s="53">
        <v>1052</v>
      </c>
      <c r="L906" s="45">
        <v>313180</v>
      </c>
      <c r="M906" s="45">
        <v>162846</v>
      </c>
      <c r="N906" s="45">
        <v>150334</v>
      </c>
      <c r="O906" s="57">
        <v>108.42523979938004</v>
      </c>
      <c r="P906" s="57">
        <v>91.795601793340168</v>
      </c>
      <c r="Q906" s="57">
        <v>200.22084159272021</v>
      </c>
      <c r="R906" s="57">
        <v>199.5556560724786</v>
      </c>
      <c r="S906" s="57">
        <v>83.148190030199416</v>
      </c>
      <c r="T906" s="57">
        <v>16.629638006039883</v>
      </c>
      <c r="U906" s="57">
        <v>699.77516729415834</v>
      </c>
    </row>
    <row r="907" spans="1:21">
      <c r="A907" s="55" t="s">
        <v>2116</v>
      </c>
      <c r="B907" s="53" t="s">
        <v>214</v>
      </c>
      <c r="C907" s="53" t="s">
        <v>270</v>
      </c>
      <c r="D907" s="51" t="s">
        <v>141</v>
      </c>
      <c r="E907" s="53">
        <v>17</v>
      </c>
      <c r="F907" s="53">
        <v>11</v>
      </c>
      <c r="G907" s="53">
        <v>20</v>
      </c>
      <c r="H907" s="53">
        <v>8</v>
      </c>
      <c r="I907" s="53">
        <v>12</v>
      </c>
      <c r="J907" s="53">
        <v>5</v>
      </c>
      <c r="K907" s="53">
        <v>73</v>
      </c>
      <c r="L907" s="45">
        <v>313180</v>
      </c>
      <c r="M907" s="45">
        <v>162846</v>
      </c>
      <c r="N907" s="45">
        <v>150334</v>
      </c>
      <c r="O907" s="57">
        <v>5.4281882623411457</v>
      </c>
      <c r="P907" s="57">
        <v>3.5123571109266236</v>
      </c>
      <c r="Q907" s="57">
        <v>6.386103838048407</v>
      </c>
      <c r="R907" s="57">
        <v>2.5544415352193628</v>
      </c>
      <c r="S907" s="57">
        <v>3.8316623028290442</v>
      </c>
      <c r="T907" s="57">
        <v>1.5965259595121017</v>
      </c>
      <c r="U907" s="57">
        <v>23.309279008876686</v>
      </c>
    </row>
    <row r="908" spans="1:21">
      <c r="A908" s="55" t="s">
        <v>2117</v>
      </c>
      <c r="B908" s="53" t="s">
        <v>214</v>
      </c>
      <c r="C908" s="53" t="s">
        <v>271</v>
      </c>
      <c r="D908" s="51" t="s">
        <v>200</v>
      </c>
      <c r="E908" s="53">
        <v>9</v>
      </c>
      <c r="F908" s="53">
        <v>5</v>
      </c>
      <c r="G908" s="53">
        <v>6</v>
      </c>
      <c r="H908" s="53">
        <v>14</v>
      </c>
      <c r="I908" s="53">
        <v>7</v>
      </c>
      <c r="J908" s="53">
        <v>13</v>
      </c>
      <c r="K908" s="53">
        <v>54</v>
      </c>
      <c r="L908" s="45">
        <v>89550</v>
      </c>
      <c r="M908" s="45">
        <v>46654</v>
      </c>
      <c r="N908" s="45">
        <v>42896</v>
      </c>
      <c r="O908" s="57">
        <v>10.050251256281408</v>
      </c>
      <c r="P908" s="57">
        <v>5.5834729201563373</v>
      </c>
      <c r="Q908" s="57">
        <v>6.700167504187605</v>
      </c>
      <c r="R908" s="57">
        <v>15.633724176437743</v>
      </c>
      <c r="S908" s="57">
        <v>7.8168620882188717</v>
      </c>
      <c r="T908" s="57">
        <v>14.517029592406477</v>
      </c>
      <c r="U908" s="57">
        <v>60.301507537688444</v>
      </c>
    </row>
    <row r="909" spans="1:21">
      <c r="A909" s="55" t="s">
        <v>2118</v>
      </c>
      <c r="B909" s="53" t="s">
        <v>214</v>
      </c>
      <c r="C909" s="53" t="s">
        <v>271</v>
      </c>
      <c r="D909" s="51" t="s">
        <v>292</v>
      </c>
      <c r="E909" s="53">
        <v>0</v>
      </c>
      <c r="F909" s="53">
        <v>0</v>
      </c>
      <c r="G909" s="53">
        <v>0</v>
      </c>
      <c r="H909" s="53">
        <v>5</v>
      </c>
      <c r="I909" s="53">
        <v>5</v>
      </c>
      <c r="J909" s="53">
        <v>7</v>
      </c>
      <c r="K909" s="53">
        <v>17</v>
      </c>
      <c r="L909" s="45">
        <v>89550</v>
      </c>
      <c r="M909" s="45">
        <v>46654</v>
      </c>
      <c r="N909" s="45">
        <v>42896</v>
      </c>
      <c r="O909" s="57" t="s">
        <v>297</v>
      </c>
      <c r="P909" s="57" t="s">
        <v>297</v>
      </c>
      <c r="Q909" s="57" t="s">
        <v>297</v>
      </c>
      <c r="R909" s="57">
        <v>5.5834729201563373</v>
      </c>
      <c r="S909" s="57">
        <v>5.5834729201563373</v>
      </c>
      <c r="T909" s="57">
        <v>7.8168620882188717</v>
      </c>
      <c r="U909" s="57">
        <v>18.983807928531547</v>
      </c>
    </row>
    <row r="910" spans="1:21">
      <c r="A910" s="55" t="s">
        <v>2119</v>
      </c>
      <c r="B910" s="53" t="s">
        <v>214</v>
      </c>
      <c r="C910" s="53" t="s">
        <v>271</v>
      </c>
      <c r="D910" s="51" t="s">
        <v>201</v>
      </c>
      <c r="E910" s="53">
        <v>10</v>
      </c>
      <c r="F910" s="53">
        <v>5</v>
      </c>
      <c r="G910" s="53">
        <v>7</v>
      </c>
      <c r="H910" s="53">
        <v>13</v>
      </c>
      <c r="I910" s="53">
        <v>5</v>
      </c>
      <c r="J910" s="53">
        <v>5</v>
      </c>
      <c r="K910" s="53">
        <v>45</v>
      </c>
      <c r="L910" s="45">
        <v>89550</v>
      </c>
      <c r="M910" s="45">
        <v>46654</v>
      </c>
      <c r="N910" s="45">
        <v>42896</v>
      </c>
      <c r="O910" s="57">
        <v>11.166945840312675</v>
      </c>
      <c r="P910" s="57">
        <v>5.5834729201563373</v>
      </c>
      <c r="Q910" s="57">
        <v>7.8168620882188717</v>
      </c>
      <c r="R910" s="57">
        <v>14.517029592406477</v>
      </c>
      <c r="S910" s="57">
        <v>5.5834729201563373</v>
      </c>
      <c r="T910" s="57">
        <v>5.5834729201563373</v>
      </c>
      <c r="U910" s="57">
        <v>50.251256281407038</v>
      </c>
    </row>
    <row r="911" spans="1:21">
      <c r="A911" s="55" t="s">
        <v>2120</v>
      </c>
      <c r="B911" s="53" t="s">
        <v>214</v>
      </c>
      <c r="C911" s="53" t="s">
        <v>271</v>
      </c>
      <c r="D911" s="51" t="s">
        <v>150</v>
      </c>
      <c r="E911" s="53">
        <v>0</v>
      </c>
      <c r="F911" s="53">
        <v>0</v>
      </c>
      <c r="G911" s="53">
        <v>0</v>
      </c>
      <c r="H911" s="53">
        <v>0</v>
      </c>
      <c r="I911" s="53">
        <v>0</v>
      </c>
      <c r="J911" s="53">
        <v>0</v>
      </c>
      <c r="K911" s="53">
        <v>0</v>
      </c>
      <c r="L911" s="45">
        <v>89550</v>
      </c>
      <c r="M911" s="45">
        <v>46654</v>
      </c>
      <c r="N911" s="45">
        <v>42896</v>
      </c>
      <c r="O911" s="57" t="s">
        <v>297</v>
      </c>
      <c r="P911" s="57" t="s">
        <v>297</v>
      </c>
      <c r="Q911" s="57" t="s">
        <v>297</v>
      </c>
      <c r="R911" s="57" t="s">
        <v>297</v>
      </c>
      <c r="S911" s="57" t="s">
        <v>297</v>
      </c>
      <c r="T911" s="57" t="s">
        <v>297</v>
      </c>
      <c r="U911" s="57" t="s">
        <v>297</v>
      </c>
    </row>
    <row r="912" spans="1:21">
      <c r="A912" s="55" t="s">
        <v>2121</v>
      </c>
      <c r="B912" s="53" t="s">
        <v>214</v>
      </c>
      <c r="C912" s="53" t="s">
        <v>271</v>
      </c>
      <c r="D912" s="51" t="s">
        <v>94</v>
      </c>
      <c r="E912" s="53">
        <v>0</v>
      </c>
      <c r="F912" s="53">
        <v>5</v>
      </c>
      <c r="G912" s="53">
        <v>5</v>
      </c>
      <c r="H912" s="53">
        <v>11</v>
      </c>
      <c r="I912" s="53">
        <v>6</v>
      </c>
      <c r="J912" s="53">
        <v>0</v>
      </c>
      <c r="K912" s="53">
        <v>27</v>
      </c>
      <c r="L912" s="45">
        <v>89550</v>
      </c>
      <c r="M912" s="45">
        <v>46654</v>
      </c>
      <c r="N912" s="45">
        <v>42896</v>
      </c>
      <c r="O912" s="57" t="s">
        <v>297</v>
      </c>
      <c r="P912" s="57">
        <v>5.5834729201563373</v>
      </c>
      <c r="Q912" s="57">
        <v>5.5834729201563373</v>
      </c>
      <c r="R912" s="57">
        <v>12.283640424343943</v>
      </c>
      <c r="S912" s="57">
        <v>6.700167504187605</v>
      </c>
      <c r="T912" s="57" t="s">
        <v>297</v>
      </c>
      <c r="U912" s="57">
        <v>30.150753768844222</v>
      </c>
    </row>
    <row r="913" spans="1:21">
      <c r="A913" s="55" t="s">
        <v>2122</v>
      </c>
      <c r="B913" s="53" t="s">
        <v>214</v>
      </c>
      <c r="C913" s="53" t="s">
        <v>271</v>
      </c>
      <c r="D913" s="51" t="s">
        <v>153</v>
      </c>
      <c r="E913" s="53">
        <v>0</v>
      </c>
      <c r="F913" s="53">
        <v>5</v>
      </c>
      <c r="G913" s="53">
        <v>0</v>
      </c>
      <c r="H913" s="53">
        <v>0</v>
      </c>
      <c r="I913" s="53">
        <v>0</v>
      </c>
      <c r="J913" s="53">
        <v>0</v>
      </c>
      <c r="K913" s="53">
        <v>5</v>
      </c>
      <c r="L913" s="45">
        <v>89550</v>
      </c>
      <c r="M913" s="45">
        <v>46654</v>
      </c>
      <c r="N913" s="45">
        <v>42896</v>
      </c>
      <c r="O913" s="57" t="s">
        <v>297</v>
      </c>
      <c r="P913" s="57">
        <v>5.5834729201563373</v>
      </c>
      <c r="Q913" s="57" t="s">
        <v>297</v>
      </c>
      <c r="R913" s="57" t="s">
        <v>297</v>
      </c>
      <c r="S913" s="57" t="s">
        <v>297</v>
      </c>
      <c r="T913" s="57" t="s">
        <v>297</v>
      </c>
      <c r="U913" s="57">
        <v>5.5834729201563373</v>
      </c>
    </row>
    <row r="914" spans="1:21">
      <c r="A914" s="55" t="s">
        <v>2123</v>
      </c>
      <c r="B914" s="53" t="s">
        <v>214</v>
      </c>
      <c r="C914" s="53" t="s">
        <v>271</v>
      </c>
      <c r="D914" s="51" t="s">
        <v>154</v>
      </c>
      <c r="E914" s="53">
        <v>25</v>
      </c>
      <c r="F914" s="53">
        <v>7</v>
      </c>
      <c r="G914" s="53">
        <v>12</v>
      </c>
      <c r="H914" s="53">
        <v>5</v>
      </c>
      <c r="I914" s="53">
        <v>6</v>
      </c>
      <c r="J914" s="53">
        <v>5</v>
      </c>
      <c r="K914" s="53">
        <v>60</v>
      </c>
      <c r="L914" s="45">
        <v>89550</v>
      </c>
      <c r="M914" s="45">
        <v>46654</v>
      </c>
      <c r="N914" s="45">
        <v>42896</v>
      </c>
      <c r="O914" s="57">
        <v>27.917364600781685</v>
      </c>
      <c r="P914" s="57">
        <v>7.8168620882188717</v>
      </c>
      <c r="Q914" s="57">
        <v>13.40033500837521</v>
      </c>
      <c r="R914" s="57">
        <v>5.5834729201563373</v>
      </c>
      <c r="S914" s="57">
        <v>6.700167504187605</v>
      </c>
      <c r="T914" s="57">
        <v>5.5834729201563373</v>
      </c>
      <c r="U914" s="57">
        <v>67.001675041876055</v>
      </c>
    </row>
    <row r="915" spans="1:21">
      <c r="A915" s="55" t="s">
        <v>2124</v>
      </c>
      <c r="B915" s="53" t="s">
        <v>214</v>
      </c>
      <c r="C915" s="53" t="s">
        <v>271</v>
      </c>
      <c r="D915" s="51" t="s">
        <v>98</v>
      </c>
      <c r="E915" s="53">
        <v>7</v>
      </c>
      <c r="F915" s="53">
        <v>6</v>
      </c>
      <c r="G915" s="53">
        <v>22</v>
      </c>
      <c r="H915" s="53">
        <v>24</v>
      </c>
      <c r="I915" s="53">
        <v>13</v>
      </c>
      <c r="J915" s="53">
        <v>12</v>
      </c>
      <c r="K915" s="53">
        <v>84</v>
      </c>
      <c r="L915" s="45">
        <v>89550</v>
      </c>
      <c r="M915" s="45">
        <v>46654</v>
      </c>
      <c r="N915" s="45">
        <v>42896</v>
      </c>
      <c r="O915" s="57">
        <v>7.8168620882188717</v>
      </c>
      <c r="P915" s="57">
        <v>6.700167504187605</v>
      </c>
      <c r="Q915" s="57">
        <v>24.567280848687886</v>
      </c>
      <c r="R915" s="57">
        <v>26.80067001675042</v>
      </c>
      <c r="S915" s="57">
        <v>14.517029592406477</v>
      </c>
      <c r="T915" s="57">
        <v>13.40033500837521</v>
      </c>
      <c r="U915" s="57">
        <v>93.802345058626472</v>
      </c>
    </row>
    <row r="916" spans="1:21">
      <c r="A916" s="55" t="s">
        <v>2125</v>
      </c>
      <c r="B916" s="53" t="s">
        <v>214</v>
      </c>
      <c r="C916" s="53" t="s">
        <v>271</v>
      </c>
      <c r="D916" s="51" t="s">
        <v>301</v>
      </c>
      <c r="E916" s="53">
        <v>0</v>
      </c>
      <c r="F916" s="53">
        <v>0</v>
      </c>
      <c r="G916" s="53">
        <v>5</v>
      </c>
      <c r="H916" s="53">
        <v>0</v>
      </c>
      <c r="I916" s="53">
        <v>5</v>
      </c>
      <c r="J916" s="53">
        <v>0</v>
      </c>
      <c r="K916" s="53">
        <v>10</v>
      </c>
      <c r="L916" s="45">
        <v>89550</v>
      </c>
      <c r="M916" s="45">
        <v>46654</v>
      </c>
      <c r="N916" s="45">
        <v>42896</v>
      </c>
      <c r="O916" s="57" t="s">
        <v>297</v>
      </c>
      <c r="P916" s="57" t="s">
        <v>297</v>
      </c>
      <c r="Q916" s="57">
        <v>5.5834729201563373</v>
      </c>
      <c r="R916" s="57" t="s">
        <v>297</v>
      </c>
      <c r="S916" s="57">
        <v>5.5834729201563373</v>
      </c>
      <c r="T916" s="57" t="s">
        <v>297</v>
      </c>
      <c r="U916" s="57">
        <v>11.166945840312675</v>
      </c>
    </row>
    <row r="917" spans="1:21">
      <c r="A917" s="55" t="s">
        <v>2126</v>
      </c>
      <c r="B917" s="53" t="s">
        <v>214</v>
      </c>
      <c r="C917" s="53" t="s">
        <v>271</v>
      </c>
      <c r="D917" s="51" t="s">
        <v>303</v>
      </c>
      <c r="E917" s="53">
        <v>7</v>
      </c>
      <c r="F917" s="53">
        <v>9</v>
      </c>
      <c r="G917" s="53">
        <v>15</v>
      </c>
      <c r="H917" s="53">
        <v>15</v>
      </c>
      <c r="I917" s="53">
        <v>9</v>
      </c>
      <c r="J917" s="53">
        <v>8</v>
      </c>
      <c r="K917" s="53">
        <v>63</v>
      </c>
      <c r="L917" s="45">
        <v>89550</v>
      </c>
      <c r="M917" s="45">
        <v>46654</v>
      </c>
      <c r="N917" s="45">
        <v>42896</v>
      </c>
      <c r="O917" s="57">
        <v>7.8168620882188717</v>
      </c>
      <c r="P917" s="57">
        <v>10.050251256281408</v>
      </c>
      <c r="Q917" s="57">
        <v>16.750418760469014</v>
      </c>
      <c r="R917" s="57">
        <v>16.750418760469014</v>
      </c>
      <c r="S917" s="57">
        <v>10.050251256281408</v>
      </c>
      <c r="T917" s="57">
        <v>8.9335566722501394</v>
      </c>
      <c r="U917" s="57">
        <v>70.35175879396985</v>
      </c>
    </row>
    <row r="918" spans="1:21">
      <c r="A918" s="55" t="s">
        <v>2127</v>
      </c>
      <c r="B918" s="53" t="s">
        <v>214</v>
      </c>
      <c r="C918" s="53" t="s">
        <v>271</v>
      </c>
      <c r="D918" s="51" t="s">
        <v>127</v>
      </c>
      <c r="E918" s="53">
        <v>9</v>
      </c>
      <c r="F918" s="53">
        <v>6</v>
      </c>
      <c r="G918" s="53">
        <v>5</v>
      </c>
      <c r="H918" s="53">
        <v>0</v>
      </c>
      <c r="I918" s="53">
        <v>0</v>
      </c>
      <c r="J918" s="53">
        <v>0</v>
      </c>
      <c r="K918" s="53">
        <v>20</v>
      </c>
      <c r="L918" s="45">
        <v>89550</v>
      </c>
      <c r="M918" s="45">
        <v>46654</v>
      </c>
      <c r="N918" s="45">
        <v>42896</v>
      </c>
      <c r="O918" s="57">
        <v>10.050251256281408</v>
      </c>
      <c r="P918" s="57">
        <v>6.700167504187605</v>
      </c>
      <c r="Q918" s="57">
        <v>5.5834729201563373</v>
      </c>
      <c r="R918" s="57" t="s">
        <v>297</v>
      </c>
      <c r="S918" s="57" t="s">
        <v>297</v>
      </c>
      <c r="T918" s="57" t="s">
        <v>297</v>
      </c>
      <c r="U918" s="57">
        <v>22.333891680625349</v>
      </c>
    </row>
    <row r="919" spans="1:21">
      <c r="A919" s="55" t="s">
        <v>2128</v>
      </c>
      <c r="B919" s="53" t="s">
        <v>214</v>
      </c>
      <c r="C919" s="53" t="s">
        <v>271</v>
      </c>
      <c r="D919" s="51" t="s">
        <v>160</v>
      </c>
      <c r="E919" s="53">
        <v>5</v>
      </c>
      <c r="F919" s="53">
        <v>0</v>
      </c>
      <c r="G919" s="53">
        <v>0</v>
      </c>
      <c r="H919" s="53">
        <v>0</v>
      </c>
      <c r="I919" s="53">
        <v>0</v>
      </c>
      <c r="J919" s="53">
        <v>0</v>
      </c>
      <c r="K919" s="53">
        <v>5</v>
      </c>
      <c r="L919" s="45">
        <v>89550</v>
      </c>
      <c r="M919" s="45">
        <v>46654</v>
      </c>
      <c r="N919" s="45">
        <v>42896</v>
      </c>
      <c r="O919" s="57">
        <v>5.5834729201563373</v>
      </c>
      <c r="P919" s="57" t="s">
        <v>297</v>
      </c>
      <c r="Q919" s="57" t="s">
        <v>297</v>
      </c>
      <c r="R919" s="57" t="s">
        <v>297</v>
      </c>
      <c r="S919" s="57" t="s">
        <v>297</v>
      </c>
      <c r="T919" s="57" t="s">
        <v>297</v>
      </c>
      <c r="U919" s="57">
        <v>5.5834729201563373</v>
      </c>
    </row>
    <row r="920" spans="1:21">
      <c r="A920" s="55" t="s">
        <v>2129</v>
      </c>
      <c r="B920" s="53" t="s">
        <v>214</v>
      </c>
      <c r="C920" s="53" t="s">
        <v>271</v>
      </c>
      <c r="D920" s="51" t="s">
        <v>163</v>
      </c>
      <c r="E920" s="53">
        <v>56</v>
      </c>
      <c r="F920" s="53">
        <v>62</v>
      </c>
      <c r="G920" s="53">
        <v>147</v>
      </c>
      <c r="H920" s="53">
        <v>148</v>
      </c>
      <c r="I920" s="53">
        <v>63</v>
      </c>
      <c r="J920" s="53">
        <v>21</v>
      </c>
      <c r="K920" s="53">
        <v>497</v>
      </c>
      <c r="L920" s="45">
        <v>89550</v>
      </c>
      <c r="M920" s="45">
        <v>46654</v>
      </c>
      <c r="N920" s="45">
        <v>42896</v>
      </c>
      <c r="O920" s="57">
        <v>130.54830287206266</v>
      </c>
      <c r="P920" s="57">
        <v>144.53562103692653</v>
      </c>
      <c r="Q920" s="57">
        <v>342.68929503916451</v>
      </c>
      <c r="R920" s="57">
        <v>345.02051473330846</v>
      </c>
      <c r="S920" s="57">
        <v>146.86684073107048</v>
      </c>
      <c r="T920" s="57">
        <v>48.955613577023492</v>
      </c>
      <c r="U920" s="57">
        <v>1158.6161879895562</v>
      </c>
    </row>
    <row r="921" spans="1:21">
      <c r="A921" s="55" t="s">
        <v>2130</v>
      </c>
      <c r="B921" s="53" t="s">
        <v>214</v>
      </c>
      <c r="C921" s="53" t="s">
        <v>271</v>
      </c>
      <c r="D921" s="51" t="s">
        <v>141</v>
      </c>
      <c r="E921" s="53">
        <v>5</v>
      </c>
      <c r="F921" s="53">
        <v>0</v>
      </c>
      <c r="G921" s="53">
        <v>5</v>
      </c>
      <c r="H921" s="53">
        <v>0</v>
      </c>
      <c r="I921" s="53">
        <v>0</v>
      </c>
      <c r="J921" s="53">
        <v>0</v>
      </c>
      <c r="K921" s="53">
        <v>10</v>
      </c>
      <c r="L921" s="45">
        <v>89550</v>
      </c>
      <c r="M921" s="45">
        <v>46654</v>
      </c>
      <c r="N921" s="45">
        <v>42896</v>
      </c>
      <c r="O921" s="57">
        <v>5.5834729201563373</v>
      </c>
      <c r="P921" s="57" t="s">
        <v>297</v>
      </c>
      <c r="Q921" s="57">
        <v>5.5834729201563373</v>
      </c>
      <c r="R921" s="57" t="s">
        <v>297</v>
      </c>
      <c r="S921" s="57" t="s">
        <v>297</v>
      </c>
      <c r="T921" s="57" t="s">
        <v>297</v>
      </c>
      <c r="U921" s="57">
        <v>11.166945840312675</v>
      </c>
    </row>
    <row r="922" spans="1:21">
      <c r="A922" s="55" t="s">
        <v>2131</v>
      </c>
      <c r="B922" s="53" t="s">
        <v>214</v>
      </c>
      <c r="C922" s="53" t="s">
        <v>272</v>
      </c>
      <c r="D922" s="51" t="s">
        <v>200</v>
      </c>
      <c r="E922" s="53">
        <v>0</v>
      </c>
      <c r="F922" s="53">
        <v>5</v>
      </c>
      <c r="G922" s="53">
        <v>7</v>
      </c>
      <c r="H922" s="53">
        <v>5</v>
      </c>
      <c r="I922" s="53">
        <v>15</v>
      </c>
      <c r="J922" s="53">
        <v>17</v>
      </c>
      <c r="K922" s="53">
        <v>49</v>
      </c>
      <c r="L922" s="45">
        <v>90800</v>
      </c>
      <c r="M922" s="45">
        <v>47646</v>
      </c>
      <c r="N922" s="45">
        <v>43154</v>
      </c>
      <c r="O922" s="57" t="s">
        <v>297</v>
      </c>
      <c r="P922" s="57">
        <v>5.5066079295154191</v>
      </c>
      <c r="Q922" s="57">
        <v>7.7092511013215859</v>
      </c>
      <c r="R922" s="57">
        <v>5.5066079295154191</v>
      </c>
      <c r="S922" s="57">
        <v>16.519823788546255</v>
      </c>
      <c r="T922" s="57">
        <v>18.722466960352424</v>
      </c>
      <c r="U922" s="57">
        <v>53.964757709251103</v>
      </c>
    </row>
    <row r="923" spans="1:21">
      <c r="A923" s="55" t="s">
        <v>2132</v>
      </c>
      <c r="B923" s="53" t="s">
        <v>214</v>
      </c>
      <c r="C923" s="53" t="s">
        <v>272</v>
      </c>
      <c r="D923" s="51" t="s">
        <v>292</v>
      </c>
      <c r="E923" s="53">
        <v>0</v>
      </c>
      <c r="F923" s="53">
        <v>0</v>
      </c>
      <c r="G923" s="53">
        <v>5</v>
      </c>
      <c r="H923" s="53">
        <v>0</v>
      </c>
      <c r="I923" s="53">
        <v>8</v>
      </c>
      <c r="J923" s="53">
        <v>5</v>
      </c>
      <c r="K923" s="53">
        <v>18</v>
      </c>
      <c r="L923" s="45">
        <v>90800</v>
      </c>
      <c r="M923" s="45">
        <v>47646</v>
      </c>
      <c r="N923" s="45">
        <v>43154</v>
      </c>
      <c r="O923" s="57" t="s">
        <v>297</v>
      </c>
      <c r="P923" s="57" t="s">
        <v>297</v>
      </c>
      <c r="Q923" s="57">
        <v>5.5066079295154191</v>
      </c>
      <c r="R923" s="57" t="s">
        <v>297</v>
      </c>
      <c r="S923" s="57">
        <v>8.8105726872246706</v>
      </c>
      <c r="T923" s="57">
        <v>5.5066079295154191</v>
      </c>
      <c r="U923" s="57">
        <v>19.823788546255507</v>
      </c>
    </row>
    <row r="924" spans="1:21">
      <c r="A924" s="55" t="s">
        <v>2133</v>
      </c>
      <c r="B924" s="53" t="s">
        <v>214</v>
      </c>
      <c r="C924" s="53" t="s">
        <v>272</v>
      </c>
      <c r="D924" s="51" t="s">
        <v>201</v>
      </c>
      <c r="E924" s="53">
        <v>6</v>
      </c>
      <c r="F924" s="53">
        <v>7</v>
      </c>
      <c r="G924" s="53">
        <v>8</v>
      </c>
      <c r="H924" s="53">
        <v>10</v>
      </c>
      <c r="I924" s="53">
        <v>5</v>
      </c>
      <c r="J924" s="53">
        <v>0</v>
      </c>
      <c r="K924" s="53">
        <v>36</v>
      </c>
      <c r="L924" s="45">
        <v>90800</v>
      </c>
      <c r="M924" s="45">
        <v>47646</v>
      </c>
      <c r="N924" s="45">
        <v>43154</v>
      </c>
      <c r="O924" s="57">
        <v>6.607929515418502</v>
      </c>
      <c r="P924" s="57">
        <v>7.7092511013215859</v>
      </c>
      <c r="Q924" s="57">
        <v>8.8105726872246706</v>
      </c>
      <c r="R924" s="57">
        <v>11.013215859030838</v>
      </c>
      <c r="S924" s="57">
        <v>5.5066079295154191</v>
      </c>
      <c r="T924" s="57" t="s">
        <v>297</v>
      </c>
      <c r="U924" s="57">
        <v>39.647577092511014</v>
      </c>
    </row>
    <row r="925" spans="1:21">
      <c r="A925" s="55" t="s">
        <v>2134</v>
      </c>
      <c r="B925" s="53" t="s">
        <v>214</v>
      </c>
      <c r="C925" s="53" t="s">
        <v>272</v>
      </c>
      <c r="D925" s="51" t="s">
        <v>150</v>
      </c>
      <c r="E925" s="53">
        <v>0</v>
      </c>
      <c r="F925" s="53">
        <v>0</v>
      </c>
      <c r="G925" s="53">
        <v>0</v>
      </c>
      <c r="H925" s="53">
        <v>0</v>
      </c>
      <c r="I925" s="53">
        <v>0</v>
      </c>
      <c r="J925" s="53">
        <v>0</v>
      </c>
      <c r="K925" s="53">
        <v>0</v>
      </c>
      <c r="L925" s="45">
        <v>90800</v>
      </c>
      <c r="M925" s="45">
        <v>47646</v>
      </c>
      <c r="N925" s="45">
        <v>43154</v>
      </c>
      <c r="O925" s="57" t="s">
        <v>297</v>
      </c>
      <c r="P925" s="57" t="s">
        <v>297</v>
      </c>
      <c r="Q925" s="57" t="s">
        <v>297</v>
      </c>
      <c r="R925" s="57" t="s">
        <v>297</v>
      </c>
      <c r="S925" s="57" t="s">
        <v>297</v>
      </c>
      <c r="T925" s="57" t="s">
        <v>297</v>
      </c>
      <c r="U925" s="57" t="s">
        <v>297</v>
      </c>
    </row>
    <row r="926" spans="1:21">
      <c r="A926" s="55" t="s">
        <v>2135</v>
      </c>
      <c r="B926" s="53" t="s">
        <v>214</v>
      </c>
      <c r="C926" s="53" t="s">
        <v>272</v>
      </c>
      <c r="D926" s="51" t="s">
        <v>94</v>
      </c>
      <c r="E926" s="53">
        <v>0</v>
      </c>
      <c r="F926" s="53">
        <v>5</v>
      </c>
      <c r="G926" s="53">
        <v>5</v>
      </c>
      <c r="H926" s="53">
        <v>7</v>
      </c>
      <c r="I926" s="53">
        <v>0</v>
      </c>
      <c r="J926" s="53">
        <v>0</v>
      </c>
      <c r="K926" s="53">
        <v>17</v>
      </c>
      <c r="L926" s="45">
        <v>90800</v>
      </c>
      <c r="M926" s="45">
        <v>47646</v>
      </c>
      <c r="N926" s="45">
        <v>43154</v>
      </c>
      <c r="O926" s="57" t="s">
        <v>297</v>
      </c>
      <c r="P926" s="57">
        <v>5.5066079295154191</v>
      </c>
      <c r="Q926" s="57">
        <v>5.5066079295154191</v>
      </c>
      <c r="R926" s="57">
        <v>7.7092511013215859</v>
      </c>
      <c r="S926" s="57" t="s">
        <v>297</v>
      </c>
      <c r="T926" s="57" t="s">
        <v>297</v>
      </c>
      <c r="U926" s="57">
        <v>18.722466960352424</v>
      </c>
    </row>
    <row r="927" spans="1:21">
      <c r="A927" s="55" t="s">
        <v>2136</v>
      </c>
      <c r="B927" s="53" t="s">
        <v>214</v>
      </c>
      <c r="C927" s="53" t="s">
        <v>272</v>
      </c>
      <c r="D927" s="51" t="s">
        <v>153</v>
      </c>
      <c r="E927" s="53">
        <v>0</v>
      </c>
      <c r="F927" s="53">
        <v>0</v>
      </c>
      <c r="G927" s="53">
        <v>5</v>
      </c>
      <c r="H927" s="53">
        <v>0</v>
      </c>
      <c r="I927" s="53">
        <v>0</v>
      </c>
      <c r="J927" s="53">
        <v>0</v>
      </c>
      <c r="K927" s="53">
        <v>5</v>
      </c>
      <c r="L927" s="45">
        <v>90800</v>
      </c>
      <c r="M927" s="45">
        <v>47646</v>
      </c>
      <c r="N927" s="45">
        <v>43154</v>
      </c>
      <c r="O927" s="57" t="s">
        <v>297</v>
      </c>
      <c r="P927" s="57" t="s">
        <v>297</v>
      </c>
      <c r="Q927" s="57">
        <v>5.5066079295154191</v>
      </c>
      <c r="R927" s="57" t="s">
        <v>297</v>
      </c>
      <c r="S927" s="57" t="s">
        <v>297</v>
      </c>
      <c r="T927" s="57" t="s">
        <v>297</v>
      </c>
      <c r="U927" s="57">
        <v>5.5066079295154191</v>
      </c>
    </row>
    <row r="928" spans="1:21">
      <c r="A928" s="55" t="s">
        <v>2137</v>
      </c>
      <c r="B928" s="53" t="s">
        <v>214</v>
      </c>
      <c r="C928" s="53" t="s">
        <v>272</v>
      </c>
      <c r="D928" s="51" t="s">
        <v>154</v>
      </c>
      <c r="E928" s="53">
        <v>29</v>
      </c>
      <c r="F928" s="53">
        <v>14</v>
      </c>
      <c r="G928" s="53">
        <v>12</v>
      </c>
      <c r="H928" s="53">
        <v>6</v>
      </c>
      <c r="I928" s="53">
        <v>5</v>
      </c>
      <c r="J928" s="53">
        <v>5</v>
      </c>
      <c r="K928" s="53">
        <v>71</v>
      </c>
      <c r="L928" s="45">
        <v>90800</v>
      </c>
      <c r="M928" s="45">
        <v>47646</v>
      </c>
      <c r="N928" s="45">
        <v>43154</v>
      </c>
      <c r="O928" s="57">
        <v>31.938325991189426</v>
      </c>
      <c r="P928" s="57">
        <v>15.418502202643172</v>
      </c>
      <c r="Q928" s="57">
        <v>13.215859030837004</v>
      </c>
      <c r="R928" s="57">
        <v>6.607929515418502</v>
      </c>
      <c r="S928" s="57">
        <v>5.5066079295154191</v>
      </c>
      <c r="T928" s="57">
        <v>5.5066079295154191</v>
      </c>
      <c r="U928" s="57">
        <v>78.193832599118949</v>
      </c>
    </row>
    <row r="929" spans="1:21">
      <c r="A929" s="55" t="s">
        <v>2138</v>
      </c>
      <c r="B929" s="53" t="s">
        <v>214</v>
      </c>
      <c r="C929" s="53" t="s">
        <v>272</v>
      </c>
      <c r="D929" s="51" t="s">
        <v>98</v>
      </c>
      <c r="E929" s="53">
        <v>5</v>
      </c>
      <c r="F929" s="53">
        <v>10</v>
      </c>
      <c r="G929" s="53">
        <v>17</v>
      </c>
      <c r="H929" s="53">
        <v>19</v>
      </c>
      <c r="I929" s="53">
        <v>16</v>
      </c>
      <c r="J929" s="53">
        <v>7</v>
      </c>
      <c r="K929" s="53">
        <v>74</v>
      </c>
      <c r="L929" s="45">
        <v>90800</v>
      </c>
      <c r="M929" s="45">
        <v>47646</v>
      </c>
      <c r="N929" s="45">
        <v>43154</v>
      </c>
      <c r="O929" s="57">
        <v>5.5066079295154191</v>
      </c>
      <c r="P929" s="57">
        <v>11.013215859030838</v>
      </c>
      <c r="Q929" s="57">
        <v>18.722466960352424</v>
      </c>
      <c r="R929" s="57">
        <v>20.92511013215859</v>
      </c>
      <c r="S929" s="57">
        <v>17.621145374449341</v>
      </c>
      <c r="T929" s="57">
        <v>7.7092511013215859</v>
      </c>
      <c r="U929" s="57">
        <v>81.497797356828187</v>
      </c>
    </row>
    <row r="930" spans="1:21">
      <c r="A930" s="55" t="s">
        <v>2139</v>
      </c>
      <c r="B930" s="53" t="s">
        <v>214</v>
      </c>
      <c r="C930" s="53" t="s">
        <v>272</v>
      </c>
      <c r="D930" s="51" t="s">
        <v>301</v>
      </c>
      <c r="E930" s="53">
        <v>5</v>
      </c>
      <c r="F930" s="53">
        <v>0</v>
      </c>
      <c r="G930" s="53">
        <v>0</v>
      </c>
      <c r="H930" s="53">
        <v>0</v>
      </c>
      <c r="I930" s="53">
        <v>0</v>
      </c>
      <c r="J930" s="53">
        <v>0</v>
      </c>
      <c r="K930" s="53">
        <v>5</v>
      </c>
      <c r="L930" s="45">
        <v>90800</v>
      </c>
      <c r="M930" s="45">
        <v>47646</v>
      </c>
      <c r="N930" s="45">
        <v>43154</v>
      </c>
      <c r="O930" s="57">
        <v>5.5066079295154191</v>
      </c>
      <c r="P930" s="57" t="s">
        <v>297</v>
      </c>
      <c r="Q930" s="57" t="s">
        <v>297</v>
      </c>
      <c r="R930" s="57" t="s">
        <v>297</v>
      </c>
      <c r="S930" s="57" t="s">
        <v>297</v>
      </c>
      <c r="T930" s="57" t="s">
        <v>297</v>
      </c>
      <c r="U930" s="57">
        <v>5.5066079295154191</v>
      </c>
    </row>
    <row r="931" spans="1:21">
      <c r="A931" s="55" t="s">
        <v>2140</v>
      </c>
      <c r="B931" s="53" t="s">
        <v>214</v>
      </c>
      <c r="C931" s="53" t="s">
        <v>272</v>
      </c>
      <c r="D931" s="51" t="s">
        <v>303</v>
      </c>
      <c r="E931" s="53">
        <v>7</v>
      </c>
      <c r="F931" s="53">
        <v>5</v>
      </c>
      <c r="G931" s="53">
        <v>10</v>
      </c>
      <c r="H931" s="53">
        <v>16</v>
      </c>
      <c r="I931" s="53">
        <v>13</v>
      </c>
      <c r="J931" s="53">
        <v>8</v>
      </c>
      <c r="K931" s="53">
        <v>59</v>
      </c>
      <c r="L931" s="45">
        <v>90800</v>
      </c>
      <c r="M931" s="45">
        <v>47646</v>
      </c>
      <c r="N931" s="45">
        <v>43154</v>
      </c>
      <c r="O931" s="57">
        <v>7.7092511013215859</v>
      </c>
      <c r="P931" s="57">
        <v>5.5066079295154191</v>
      </c>
      <c r="Q931" s="57">
        <v>11.013215859030838</v>
      </c>
      <c r="R931" s="57">
        <v>17.621145374449341</v>
      </c>
      <c r="S931" s="57">
        <v>14.317180616740089</v>
      </c>
      <c r="T931" s="57">
        <v>8.8105726872246706</v>
      </c>
      <c r="U931" s="57">
        <v>64.977973568281939</v>
      </c>
    </row>
    <row r="932" spans="1:21">
      <c r="A932" s="55" t="s">
        <v>2141</v>
      </c>
      <c r="B932" s="53" t="s">
        <v>214</v>
      </c>
      <c r="C932" s="53" t="s">
        <v>272</v>
      </c>
      <c r="D932" s="51" t="s">
        <v>127</v>
      </c>
      <c r="E932" s="53">
        <v>5</v>
      </c>
      <c r="F932" s="53">
        <v>0</v>
      </c>
      <c r="G932" s="53">
        <v>5</v>
      </c>
      <c r="H932" s="53">
        <v>5</v>
      </c>
      <c r="I932" s="53">
        <v>0</v>
      </c>
      <c r="J932" s="53">
        <v>0</v>
      </c>
      <c r="K932" s="53">
        <v>15</v>
      </c>
      <c r="L932" s="45">
        <v>90800</v>
      </c>
      <c r="M932" s="45">
        <v>47646</v>
      </c>
      <c r="N932" s="45">
        <v>43154</v>
      </c>
      <c r="O932" s="57">
        <v>5.5066079295154191</v>
      </c>
      <c r="P932" s="57" t="s">
        <v>297</v>
      </c>
      <c r="Q932" s="57">
        <v>5.5066079295154191</v>
      </c>
      <c r="R932" s="57">
        <v>5.5066079295154191</v>
      </c>
      <c r="S932" s="57" t="s">
        <v>297</v>
      </c>
      <c r="T932" s="57" t="s">
        <v>297</v>
      </c>
      <c r="U932" s="57">
        <v>16.519823788546255</v>
      </c>
    </row>
    <row r="933" spans="1:21">
      <c r="A933" s="55" t="s">
        <v>2142</v>
      </c>
      <c r="B933" s="53" t="s">
        <v>214</v>
      </c>
      <c r="C933" s="53" t="s">
        <v>272</v>
      </c>
      <c r="D933" s="51" t="s">
        <v>160</v>
      </c>
      <c r="E933" s="53">
        <v>0</v>
      </c>
      <c r="F933" s="53">
        <v>0</v>
      </c>
      <c r="G933" s="53">
        <v>0</v>
      </c>
      <c r="H933" s="53">
        <v>0</v>
      </c>
      <c r="I933" s="53">
        <v>0</v>
      </c>
      <c r="J933" s="53">
        <v>0</v>
      </c>
      <c r="K933" s="53">
        <v>0</v>
      </c>
      <c r="L933" s="45">
        <v>90800</v>
      </c>
      <c r="M933" s="45">
        <v>47646</v>
      </c>
      <c r="N933" s="45">
        <v>43154</v>
      </c>
      <c r="O933" s="57" t="s">
        <v>297</v>
      </c>
      <c r="P933" s="57" t="s">
        <v>297</v>
      </c>
      <c r="Q933" s="57" t="s">
        <v>297</v>
      </c>
      <c r="R933" s="57" t="s">
        <v>297</v>
      </c>
      <c r="S933" s="57" t="s">
        <v>297</v>
      </c>
      <c r="T933" s="57" t="s">
        <v>297</v>
      </c>
      <c r="U933" s="57" t="s">
        <v>297</v>
      </c>
    </row>
    <row r="934" spans="1:21">
      <c r="A934" s="55" t="s">
        <v>2143</v>
      </c>
      <c r="B934" s="53" t="s">
        <v>214</v>
      </c>
      <c r="C934" s="53" t="s">
        <v>272</v>
      </c>
      <c r="D934" s="51" t="s">
        <v>163</v>
      </c>
      <c r="E934" s="53">
        <v>30</v>
      </c>
      <c r="F934" s="53">
        <v>36</v>
      </c>
      <c r="G934" s="53">
        <v>70</v>
      </c>
      <c r="H934" s="53">
        <v>88</v>
      </c>
      <c r="I934" s="53">
        <v>30</v>
      </c>
      <c r="J934" s="53">
        <v>18</v>
      </c>
      <c r="K934" s="53">
        <v>272</v>
      </c>
      <c r="L934" s="45">
        <v>90800</v>
      </c>
      <c r="M934" s="45">
        <v>47646</v>
      </c>
      <c r="N934" s="45">
        <v>43154</v>
      </c>
      <c r="O934" s="57">
        <v>69.518468739861888</v>
      </c>
      <c r="P934" s="57">
        <v>83.422162487834271</v>
      </c>
      <c r="Q934" s="57">
        <v>162.20976039301109</v>
      </c>
      <c r="R934" s="57">
        <v>203.92084163692823</v>
      </c>
      <c r="S934" s="57">
        <v>69.518468739861888</v>
      </c>
      <c r="T934" s="57">
        <v>41.711081243917135</v>
      </c>
      <c r="U934" s="57">
        <v>630.30078324141448</v>
      </c>
    </row>
    <row r="935" spans="1:21">
      <c r="A935" s="55" t="s">
        <v>2144</v>
      </c>
      <c r="B935" s="53" t="s">
        <v>214</v>
      </c>
      <c r="C935" s="53" t="s">
        <v>272</v>
      </c>
      <c r="D935" s="51" t="s">
        <v>141</v>
      </c>
      <c r="E935" s="53">
        <v>7</v>
      </c>
      <c r="F935" s="53">
        <v>6</v>
      </c>
      <c r="G935" s="53">
        <v>5</v>
      </c>
      <c r="H935" s="53">
        <v>0</v>
      </c>
      <c r="I935" s="53">
        <v>5</v>
      </c>
      <c r="J935" s="53">
        <v>0</v>
      </c>
      <c r="K935" s="53">
        <v>23</v>
      </c>
      <c r="L935" s="45">
        <v>90800</v>
      </c>
      <c r="M935" s="45">
        <v>47646</v>
      </c>
      <c r="N935" s="45">
        <v>43154</v>
      </c>
      <c r="O935" s="57">
        <v>7.7092511013215859</v>
      </c>
      <c r="P935" s="57">
        <v>6.607929515418502</v>
      </c>
      <c r="Q935" s="57">
        <v>5.5066079295154191</v>
      </c>
      <c r="R935" s="57" t="s">
        <v>297</v>
      </c>
      <c r="S935" s="57">
        <v>5.5066079295154191</v>
      </c>
      <c r="T935" s="57" t="s">
        <v>297</v>
      </c>
      <c r="U935" s="57">
        <v>25.330396475770925</v>
      </c>
    </row>
    <row r="936" spans="1:21">
      <c r="A936" s="55" t="s">
        <v>2145</v>
      </c>
      <c r="B936" s="53" t="s">
        <v>214</v>
      </c>
      <c r="C936" s="53" t="s">
        <v>273</v>
      </c>
      <c r="D936" s="51" t="s">
        <v>200</v>
      </c>
      <c r="E936" s="53">
        <v>12</v>
      </c>
      <c r="F936" s="53">
        <v>5</v>
      </c>
      <c r="G936" s="53">
        <v>15</v>
      </c>
      <c r="H936" s="53">
        <v>18</v>
      </c>
      <c r="I936" s="53">
        <v>18</v>
      </c>
      <c r="J936" s="53">
        <v>16</v>
      </c>
      <c r="K936" s="53">
        <v>84</v>
      </c>
      <c r="L936" s="45">
        <v>174090</v>
      </c>
      <c r="M936" s="45">
        <v>89104</v>
      </c>
      <c r="N936" s="45">
        <v>84986</v>
      </c>
      <c r="O936" s="57">
        <v>6.8929863863518879</v>
      </c>
      <c r="P936" s="57">
        <v>2.872077660979953</v>
      </c>
      <c r="Q936" s="57">
        <v>8.6162329829398576</v>
      </c>
      <c r="R936" s="57">
        <v>10.339479579527829</v>
      </c>
      <c r="S936" s="57">
        <v>10.339479579527829</v>
      </c>
      <c r="T936" s="57">
        <v>9.1906485151358499</v>
      </c>
      <c r="U936" s="57">
        <v>48.25090470446321</v>
      </c>
    </row>
    <row r="937" spans="1:21">
      <c r="A937" s="55" t="s">
        <v>2146</v>
      </c>
      <c r="B937" s="53" t="s">
        <v>214</v>
      </c>
      <c r="C937" s="53" t="s">
        <v>273</v>
      </c>
      <c r="D937" s="51" t="s">
        <v>292</v>
      </c>
      <c r="E937" s="53">
        <v>0</v>
      </c>
      <c r="F937" s="53">
        <v>0</v>
      </c>
      <c r="G937" s="53">
        <v>9</v>
      </c>
      <c r="H937" s="53">
        <v>13</v>
      </c>
      <c r="I937" s="53">
        <v>5</v>
      </c>
      <c r="J937" s="53">
        <v>7</v>
      </c>
      <c r="K937" s="53">
        <v>34</v>
      </c>
      <c r="L937" s="45">
        <v>174090</v>
      </c>
      <c r="M937" s="45">
        <v>89104</v>
      </c>
      <c r="N937" s="45">
        <v>84986</v>
      </c>
      <c r="O937" s="57" t="s">
        <v>297</v>
      </c>
      <c r="P937" s="57" t="s">
        <v>297</v>
      </c>
      <c r="Q937" s="57">
        <v>5.1697397897639146</v>
      </c>
      <c r="R937" s="57">
        <v>7.4674019185478775</v>
      </c>
      <c r="S937" s="57">
        <v>2.872077660979953</v>
      </c>
      <c r="T937" s="57">
        <v>4.0209087253719336</v>
      </c>
      <c r="U937" s="57">
        <v>19.530128094663681</v>
      </c>
    </row>
    <row r="938" spans="1:21">
      <c r="A938" s="55" t="s">
        <v>2147</v>
      </c>
      <c r="B938" s="53" t="s">
        <v>214</v>
      </c>
      <c r="C938" s="53" t="s">
        <v>273</v>
      </c>
      <c r="D938" s="51" t="s">
        <v>201</v>
      </c>
      <c r="E938" s="53">
        <v>14</v>
      </c>
      <c r="F938" s="53">
        <v>8</v>
      </c>
      <c r="G938" s="53">
        <v>15</v>
      </c>
      <c r="H938" s="53">
        <v>19</v>
      </c>
      <c r="I938" s="53">
        <v>13</v>
      </c>
      <c r="J938" s="53">
        <v>6</v>
      </c>
      <c r="K938" s="53">
        <v>75</v>
      </c>
      <c r="L938" s="45">
        <v>174090</v>
      </c>
      <c r="M938" s="45">
        <v>89104</v>
      </c>
      <c r="N938" s="45">
        <v>84986</v>
      </c>
      <c r="O938" s="57">
        <v>8.0418174507438671</v>
      </c>
      <c r="P938" s="57">
        <v>4.595324257567925</v>
      </c>
      <c r="Q938" s="57">
        <v>8.6162329829398576</v>
      </c>
      <c r="R938" s="57">
        <v>10.913895111723821</v>
      </c>
      <c r="S938" s="57">
        <v>7.4674019185478775</v>
      </c>
      <c r="T938" s="57">
        <v>3.4464931931759439</v>
      </c>
      <c r="U938" s="57">
        <v>43.081164914699293</v>
      </c>
    </row>
    <row r="939" spans="1:21">
      <c r="A939" s="55" t="s">
        <v>2148</v>
      </c>
      <c r="B939" s="53" t="s">
        <v>214</v>
      </c>
      <c r="C939" s="53" t="s">
        <v>273</v>
      </c>
      <c r="D939" s="51" t="s">
        <v>150</v>
      </c>
      <c r="E939" s="53">
        <v>0</v>
      </c>
      <c r="F939" s="53">
        <v>0</v>
      </c>
      <c r="G939" s="53">
        <v>0</v>
      </c>
      <c r="H939" s="53">
        <v>0</v>
      </c>
      <c r="I939" s="53">
        <v>5</v>
      </c>
      <c r="J939" s="53">
        <v>0</v>
      </c>
      <c r="K939" s="53">
        <v>5</v>
      </c>
      <c r="L939" s="45">
        <v>174090</v>
      </c>
      <c r="M939" s="45">
        <v>89104</v>
      </c>
      <c r="N939" s="45">
        <v>84986</v>
      </c>
      <c r="O939" s="57" t="s">
        <v>297</v>
      </c>
      <c r="P939" s="57" t="s">
        <v>297</v>
      </c>
      <c r="Q939" s="57" t="s">
        <v>297</v>
      </c>
      <c r="R939" s="57" t="s">
        <v>297</v>
      </c>
      <c r="S939" s="57">
        <v>2.872077660979953</v>
      </c>
      <c r="T939" s="57" t="s">
        <v>297</v>
      </c>
      <c r="U939" s="57">
        <v>2.872077660979953</v>
      </c>
    </row>
    <row r="940" spans="1:21">
      <c r="A940" s="55" t="s">
        <v>2149</v>
      </c>
      <c r="B940" s="53" t="s">
        <v>214</v>
      </c>
      <c r="C940" s="53" t="s">
        <v>273</v>
      </c>
      <c r="D940" s="51" t="s">
        <v>94</v>
      </c>
      <c r="E940" s="53">
        <v>6</v>
      </c>
      <c r="F940" s="53">
        <v>5</v>
      </c>
      <c r="G940" s="53">
        <v>11</v>
      </c>
      <c r="H940" s="53">
        <v>11</v>
      </c>
      <c r="I940" s="53">
        <v>5</v>
      </c>
      <c r="J940" s="53">
        <v>0</v>
      </c>
      <c r="K940" s="53">
        <v>38</v>
      </c>
      <c r="L940" s="45">
        <v>174090</v>
      </c>
      <c r="M940" s="45">
        <v>89104</v>
      </c>
      <c r="N940" s="45">
        <v>84986</v>
      </c>
      <c r="O940" s="57">
        <v>3.4464931931759439</v>
      </c>
      <c r="P940" s="57">
        <v>2.872077660979953</v>
      </c>
      <c r="Q940" s="57">
        <v>6.3185708541558965</v>
      </c>
      <c r="R940" s="57">
        <v>6.3185708541558965</v>
      </c>
      <c r="S940" s="57">
        <v>2.872077660979953</v>
      </c>
      <c r="T940" s="57" t="s">
        <v>297</v>
      </c>
      <c r="U940" s="57">
        <v>21.827790223447643</v>
      </c>
    </row>
    <row r="941" spans="1:21">
      <c r="A941" s="55" t="s">
        <v>2150</v>
      </c>
      <c r="B941" s="53" t="s">
        <v>214</v>
      </c>
      <c r="C941" s="53" t="s">
        <v>273</v>
      </c>
      <c r="D941" s="51" t="s">
        <v>153</v>
      </c>
      <c r="E941" s="53">
        <v>8</v>
      </c>
      <c r="F941" s="53">
        <v>0</v>
      </c>
      <c r="G941" s="53">
        <v>0</v>
      </c>
      <c r="H941" s="53">
        <v>0</v>
      </c>
      <c r="I941" s="53">
        <v>0</v>
      </c>
      <c r="J941" s="53">
        <v>0</v>
      </c>
      <c r="K941" s="53">
        <v>8</v>
      </c>
      <c r="L941" s="45">
        <v>174090</v>
      </c>
      <c r="M941" s="45">
        <v>89104</v>
      </c>
      <c r="N941" s="45">
        <v>84986</v>
      </c>
      <c r="O941" s="57">
        <v>4.595324257567925</v>
      </c>
      <c r="P941" s="57" t="s">
        <v>297</v>
      </c>
      <c r="Q941" s="57" t="s">
        <v>297</v>
      </c>
      <c r="R941" s="57" t="s">
        <v>297</v>
      </c>
      <c r="S941" s="57" t="s">
        <v>297</v>
      </c>
      <c r="T941" s="57" t="s">
        <v>297</v>
      </c>
      <c r="U941" s="57">
        <v>4.595324257567925</v>
      </c>
    </row>
    <row r="942" spans="1:21">
      <c r="A942" s="55" t="s">
        <v>2151</v>
      </c>
      <c r="B942" s="53" t="s">
        <v>214</v>
      </c>
      <c r="C942" s="53" t="s">
        <v>273</v>
      </c>
      <c r="D942" s="51" t="s">
        <v>154</v>
      </c>
      <c r="E942" s="53">
        <v>39</v>
      </c>
      <c r="F942" s="53">
        <v>19</v>
      </c>
      <c r="G942" s="53">
        <v>25</v>
      </c>
      <c r="H942" s="53">
        <v>12</v>
      </c>
      <c r="I942" s="53">
        <v>7</v>
      </c>
      <c r="J942" s="53">
        <v>5</v>
      </c>
      <c r="K942" s="53">
        <v>107</v>
      </c>
      <c r="L942" s="45">
        <v>174090</v>
      </c>
      <c r="M942" s="45">
        <v>89104</v>
      </c>
      <c r="N942" s="45">
        <v>84986</v>
      </c>
      <c r="O942" s="57">
        <v>22.402205755643632</v>
      </c>
      <c r="P942" s="57">
        <v>10.913895111723821</v>
      </c>
      <c r="Q942" s="57">
        <v>14.360388304899764</v>
      </c>
      <c r="R942" s="57">
        <v>6.8929863863518879</v>
      </c>
      <c r="S942" s="57">
        <v>4.0209087253719336</v>
      </c>
      <c r="T942" s="57">
        <v>2.872077660979953</v>
      </c>
      <c r="U942" s="57">
        <v>61.46246194497099</v>
      </c>
    </row>
    <row r="943" spans="1:21">
      <c r="A943" s="55" t="s">
        <v>2152</v>
      </c>
      <c r="B943" s="53" t="s">
        <v>214</v>
      </c>
      <c r="C943" s="53" t="s">
        <v>273</v>
      </c>
      <c r="D943" s="51" t="s">
        <v>98</v>
      </c>
      <c r="E943" s="53">
        <v>8</v>
      </c>
      <c r="F943" s="53">
        <v>18</v>
      </c>
      <c r="G943" s="53">
        <v>33</v>
      </c>
      <c r="H943" s="53">
        <v>24</v>
      </c>
      <c r="I943" s="53">
        <v>20</v>
      </c>
      <c r="J943" s="53">
        <v>15</v>
      </c>
      <c r="K943" s="53">
        <v>118</v>
      </c>
      <c r="L943" s="45">
        <v>174090</v>
      </c>
      <c r="M943" s="45">
        <v>89104</v>
      </c>
      <c r="N943" s="45">
        <v>84986</v>
      </c>
      <c r="O943" s="57">
        <v>4.595324257567925</v>
      </c>
      <c r="P943" s="57">
        <v>10.339479579527829</v>
      </c>
      <c r="Q943" s="57">
        <v>18.955712562467689</v>
      </c>
      <c r="R943" s="57">
        <v>13.785972772703776</v>
      </c>
      <c r="S943" s="57">
        <v>11.488310643919812</v>
      </c>
      <c r="T943" s="57">
        <v>8.6162329829398576</v>
      </c>
      <c r="U943" s="57">
        <v>67.781032799126891</v>
      </c>
    </row>
    <row r="944" spans="1:21">
      <c r="A944" s="55" t="s">
        <v>2153</v>
      </c>
      <c r="B944" s="53" t="s">
        <v>214</v>
      </c>
      <c r="C944" s="53" t="s">
        <v>273</v>
      </c>
      <c r="D944" s="51" t="s">
        <v>301</v>
      </c>
      <c r="E944" s="53">
        <v>5</v>
      </c>
      <c r="F944" s="53">
        <v>13</v>
      </c>
      <c r="G944" s="53">
        <v>11</v>
      </c>
      <c r="H944" s="53">
        <v>0</v>
      </c>
      <c r="I944" s="53">
        <v>0</v>
      </c>
      <c r="J944" s="53">
        <v>0</v>
      </c>
      <c r="K944" s="53">
        <v>29</v>
      </c>
      <c r="L944" s="45">
        <v>174090</v>
      </c>
      <c r="M944" s="45">
        <v>89104</v>
      </c>
      <c r="N944" s="45">
        <v>84986</v>
      </c>
      <c r="O944" s="57">
        <v>2.872077660979953</v>
      </c>
      <c r="P944" s="57">
        <v>7.4674019185478775</v>
      </c>
      <c r="Q944" s="57">
        <v>6.3185708541558965</v>
      </c>
      <c r="R944" s="57" t="s">
        <v>297</v>
      </c>
      <c r="S944" s="57" t="s">
        <v>297</v>
      </c>
      <c r="T944" s="57" t="s">
        <v>297</v>
      </c>
      <c r="U944" s="57">
        <v>16.658050433683727</v>
      </c>
    </row>
    <row r="945" spans="1:21">
      <c r="A945" s="55" t="s">
        <v>2154</v>
      </c>
      <c r="B945" s="53" t="s">
        <v>214</v>
      </c>
      <c r="C945" s="53" t="s">
        <v>273</v>
      </c>
      <c r="D945" s="51" t="s">
        <v>303</v>
      </c>
      <c r="E945" s="53">
        <v>21</v>
      </c>
      <c r="F945" s="53">
        <v>11</v>
      </c>
      <c r="G945" s="53">
        <v>27</v>
      </c>
      <c r="H945" s="53">
        <v>39</v>
      </c>
      <c r="I945" s="53">
        <v>17</v>
      </c>
      <c r="J945" s="53">
        <v>9</v>
      </c>
      <c r="K945" s="53">
        <v>124</v>
      </c>
      <c r="L945" s="45">
        <v>174090</v>
      </c>
      <c r="M945" s="45">
        <v>89104</v>
      </c>
      <c r="N945" s="45">
        <v>84986</v>
      </c>
      <c r="O945" s="57">
        <v>12.062726176115802</v>
      </c>
      <c r="P945" s="57">
        <v>6.3185708541558965</v>
      </c>
      <c r="Q945" s="57">
        <v>15.509219369291745</v>
      </c>
      <c r="R945" s="57">
        <v>22.402205755643632</v>
      </c>
      <c r="S945" s="57">
        <v>9.7650640473318404</v>
      </c>
      <c r="T945" s="57">
        <v>5.1697397897639146</v>
      </c>
      <c r="U945" s="57">
        <v>71.22752599230283</v>
      </c>
    </row>
    <row r="946" spans="1:21">
      <c r="A946" s="55" t="s">
        <v>2155</v>
      </c>
      <c r="B946" s="53" t="s">
        <v>214</v>
      </c>
      <c r="C946" s="53" t="s">
        <v>273</v>
      </c>
      <c r="D946" s="51" t="s">
        <v>127</v>
      </c>
      <c r="E946" s="53">
        <v>9</v>
      </c>
      <c r="F946" s="53">
        <v>5</v>
      </c>
      <c r="G946" s="53">
        <v>7</v>
      </c>
      <c r="H946" s="53">
        <v>6</v>
      </c>
      <c r="I946" s="53">
        <v>0</v>
      </c>
      <c r="J946" s="53">
        <v>0</v>
      </c>
      <c r="K946" s="53">
        <v>27</v>
      </c>
      <c r="L946" s="45">
        <v>174090</v>
      </c>
      <c r="M946" s="45">
        <v>89104</v>
      </c>
      <c r="N946" s="45">
        <v>84986</v>
      </c>
      <c r="O946" s="57">
        <v>5.1697397897639146</v>
      </c>
      <c r="P946" s="57">
        <v>2.872077660979953</v>
      </c>
      <c r="Q946" s="57">
        <v>4.0209087253719336</v>
      </c>
      <c r="R946" s="57">
        <v>3.4464931931759439</v>
      </c>
      <c r="S946" s="57" t="s">
        <v>297</v>
      </c>
      <c r="T946" s="57" t="s">
        <v>297</v>
      </c>
      <c r="U946" s="57">
        <v>15.509219369291745</v>
      </c>
    </row>
    <row r="947" spans="1:21">
      <c r="A947" s="55" t="s">
        <v>2156</v>
      </c>
      <c r="B947" s="53" t="s">
        <v>214</v>
      </c>
      <c r="C947" s="53" t="s">
        <v>273</v>
      </c>
      <c r="D947" s="51" t="s">
        <v>160</v>
      </c>
      <c r="E947" s="53">
        <v>5</v>
      </c>
      <c r="F947" s="53">
        <v>5</v>
      </c>
      <c r="G947" s="53">
        <v>0</v>
      </c>
      <c r="H947" s="53">
        <v>0</v>
      </c>
      <c r="I947" s="53">
        <v>0</v>
      </c>
      <c r="J947" s="53">
        <v>0</v>
      </c>
      <c r="K947" s="53">
        <v>10</v>
      </c>
      <c r="L947" s="45">
        <v>174090</v>
      </c>
      <c r="M947" s="45">
        <v>89104</v>
      </c>
      <c r="N947" s="45">
        <v>84986</v>
      </c>
      <c r="O947" s="57">
        <v>2.872077660979953</v>
      </c>
      <c r="P947" s="57">
        <v>2.872077660979953</v>
      </c>
      <c r="Q947" s="57" t="s">
        <v>297</v>
      </c>
      <c r="R947" s="57" t="s">
        <v>297</v>
      </c>
      <c r="S947" s="57" t="s">
        <v>297</v>
      </c>
      <c r="T947" s="57" t="s">
        <v>297</v>
      </c>
      <c r="U947" s="57">
        <v>5.744155321959906</v>
      </c>
    </row>
    <row r="948" spans="1:21">
      <c r="A948" s="55" t="s">
        <v>2157</v>
      </c>
      <c r="B948" s="53" t="s">
        <v>214</v>
      </c>
      <c r="C948" s="53" t="s">
        <v>273</v>
      </c>
      <c r="D948" s="51" t="s">
        <v>163</v>
      </c>
      <c r="E948" s="53">
        <v>86</v>
      </c>
      <c r="F948" s="53">
        <v>108</v>
      </c>
      <c r="G948" s="53">
        <v>204</v>
      </c>
      <c r="H948" s="53">
        <v>252</v>
      </c>
      <c r="I948" s="53">
        <v>39</v>
      </c>
      <c r="J948" s="53">
        <v>17</v>
      </c>
      <c r="K948" s="53">
        <v>706</v>
      </c>
      <c r="L948" s="45">
        <v>174090</v>
      </c>
      <c r="M948" s="45">
        <v>89104</v>
      </c>
      <c r="N948" s="45">
        <v>84986</v>
      </c>
      <c r="O948" s="57">
        <v>101.19313769326713</v>
      </c>
      <c r="P948" s="57">
        <v>127.079754312475</v>
      </c>
      <c r="Q948" s="57">
        <v>240.03953592356388</v>
      </c>
      <c r="R948" s="57">
        <v>296.51942672910832</v>
      </c>
      <c r="S948" s="57">
        <v>45.889911279504858</v>
      </c>
      <c r="T948" s="57">
        <v>20.003294660296987</v>
      </c>
      <c r="U948" s="57">
        <v>830.72506059821626</v>
      </c>
    </row>
    <row r="949" spans="1:21">
      <c r="A949" s="55" t="s">
        <v>2158</v>
      </c>
      <c r="B949" s="53" t="s">
        <v>214</v>
      </c>
      <c r="C949" s="53" t="s">
        <v>273</v>
      </c>
      <c r="D949" s="51" t="s">
        <v>141</v>
      </c>
      <c r="E949" s="53">
        <v>10</v>
      </c>
      <c r="F949" s="53">
        <v>5</v>
      </c>
      <c r="G949" s="53">
        <v>9</v>
      </c>
      <c r="H949" s="53">
        <v>6</v>
      </c>
      <c r="I949" s="53">
        <v>5</v>
      </c>
      <c r="J949" s="53">
        <v>0</v>
      </c>
      <c r="K949" s="53">
        <v>35</v>
      </c>
      <c r="L949" s="45">
        <v>174090</v>
      </c>
      <c r="M949" s="45">
        <v>89104</v>
      </c>
      <c r="N949" s="45">
        <v>84986</v>
      </c>
      <c r="O949" s="57">
        <v>5.744155321959906</v>
      </c>
      <c r="P949" s="57">
        <v>2.872077660979953</v>
      </c>
      <c r="Q949" s="57">
        <v>5.1697397897639146</v>
      </c>
      <c r="R949" s="57">
        <v>3.4464931931759439</v>
      </c>
      <c r="S949" s="57">
        <v>2.872077660979953</v>
      </c>
      <c r="T949" s="57" t="s">
        <v>297</v>
      </c>
      <c r="U949" s="57">
        <v>20.10454362685967</v>
      </c>
    </row>
    <row r="950" spans="1:21">
      <c r="A950" s="55" t="s">
        <v>2159</v>
      </c>
      <c r="B950" s="53" t="s">
        <v>219</v>
      </c>
      <c r="C950" s="53" t="s">
        <v>217</v>
      </c>
      <c r="D950" s="51" t="s">
        <v>59</v>
      </c>
      <c r="E950" s="53">
        <v>13</v>
      </c>
      <c r="F950" s="53">
        <v>13</v>
      </c>
      <c r="G950" s="53">
        <v>23</v>
      </c>
      <c r="H950" s="53">
        <v>30</v>
      </c>
      <c r="I950" s="53">
        <v>13</v>
      </c>
      <c r="J950" s="53">
        <v>5</v>
      </c>
      <c r="K950" s="53">
        <v>97</v>
      </c>
      <c r="L950" s="45">
        <v>219730</v>
      </c>
      <c r="M950" s="45">
        <v>111100</v>
      </c>
      <c r="N950" s="45">
        <v>108630</v>
      </c>
      <c r="O950" s="57">
        <v>5.9163518864060434</v>
      </c>
      <c r="P950" s="57">
        <v>5.9163518864060434</v>
      </c>
      <c r="Q950" s="57">
        <v>10.467391799026077</v>
      </c>
      <c r="R950" s="57">
        <v>13.653119737860102</v>
      </c>
      <c r="S950" s="57">
        <v>5.9163518864060434</v>
      </c>
      <c r="T950" s="57">
        <v>2.2755199563100166</v>
      </c>
      <c r="U950" s="57">
        <v>44.145087152414327</v>
      </c>
    </row>
    <row r="951" spans="1:21">
      <c r="A951" s="55" t="s">
        <v>2160</v>
      </c>
      <c r="B951" s="53" t="s">
        <v>219</v>
      </c>
      <c r="C951" s="53" t="s">
        <v>217</v>
      </c>
      <c r="D951" s="51" t="s">
        <v>63</v>
      </c>
      <c r="E951" s="53">
        <v>56</v>
      </c>
      <c r="F951" s="53">
        <v>58</v>
      </c>
      <c r="G951" s="53">
        <v>105</v>
      </c>
      <c r="H951" s="53">
        <v>142</v>
      </c>
      <c r="I951" s="53">
        <v>99</v>
      </c>
      <c r="J951" s="53">
        <v>49</v>
      </c>
      <c r="K951" s="53">
        <v>509</v>
      </c>
      <c r="L951" s="45">
        <v>219730</v>
      </c>
      <c r="M951" s="45">
        <v>111100</v>
      </c>
      <c r="N951" s="45">
        <v>108630</v>
      </c>
      <c r="O951" s="57">
        <v>25.485823510672191</v>
      </c>
      <c r="P951" s="57">
        <v>26.396031493196194</v>
      </c>
      <c r="Q951" s="57">
        <v>47.785919082510354</v>
      </c>
      <c r="R951" s="57">
        <v>64.624766759204476</v>
      </c>
      <c r="S951" s="57">
        <v>45.055295134938333</v>
      </c>
      <c r="T951" s="57">
        <v>22.300095571838167</v>
      </c>
      <c r="U951" s="57">
        <v>231.64793155235969</v>
      </c>
    </row>
    <row r="952" spans="1:21">
      <c r="A952" s="55" t="s">
        <v>2161</v>
      </c>
      <c r="B952" s="53" t="s">
        <v>219</v>
      </c>
      <c r="C952" s="53" t="s">
        <v>217</v>
      </c>
      <c r="D952" s="51" t="s">
        <v>311</v>
      </c>
      <c r="E952" s="53">
        <v>6</v>
      </c>
      <c r="F952" s="53">
        <v>9</v>
      </c>
      <c r="G952" s="53">
        <v>19</v>
      </c>
      <c r="H952" s="53">
        <v>20</v>
      </c>
      <c r="I952" s="53">
        <v>14</v>
      </c>
      <c r="J952" s="53">
        <v>6</v>
      </c>
      <c r="K952" s="53">
        <v>74</v>
      </c>
      <c r="L952" s="45">
        <v>219730</v>
      </c>
      <c r="M952" s="45">
        <v>111100</v>
      </c>
      <c r="N952" s="45">
        <v>108630</v>
      </c>
      <c r="O952" s="57">
        <v>2.73062394757202</v>
      </c>
      <c r="P952" s="57">
        <v>4.0959359213580298</v>
      </c>
      <c r="Q952" s="57">
        <v>8.6469758339780629</v>
      </c>
      <c r="R952" s="57">
        <v>9.1020798252400663</v>
      </c>
      <c r="S952" s="57">
        <v>6.3714558776680477</v>
      </c>
      <c r="T952" s="57">
        <v>2.73062394757202</v>
      </c>
      <c r="U952" s="57">
        <v>33.677695353388252</v>
      </c>
    </row>
    <row r="953" spans="1:21">
      <c r="A953" s="55" t="s">
        <v>2162</v>
      </c>
      <c r="B953" s="53" t="s">
        <v>219</v>
      </c>
      <c r="C953" s="53" t="s">
        <v>222</v>
      </c>
      <c r="D953" s="51" t="s">
        <v>59</v>
      </c>
      <c r="E953" s="53">
        <v>18</v>
      </c>
      <c r="F953" s="53">
        <v>11</v>
      </c>
      <c r="G953" s="53">
        <v>20</v>
      </c>
      <c r="H953" s="53">
        <v>41</v>
      </c>
      <c r="I953" s="53">
        <v>9</v>
      </c>
      <c r="J953" s="53">
        <v>0</v>
      </c>
      <c r="K953" s="53">
        <v>99</v>
      </c>
      <c r="L953" s="45">
        <v>251430</v>
      </c>
      <c r="M953" s="45">
        <v>126957</v>
      </c>
      <c r="N953" s="45">
        <v>124473</v>
      </c>
      <c r="O953" s="57">
        <v>7.1590502326691325</v>
      </c>
      <c r="P953" s="57">
        <v>4.3749751421866918</v>
      </c>
      <c r="Q953" s="57">
        <v>7.954500258521259</v>
      </c>
      <c r="R953" s="57">
        <v>16.306725529968581</v>
      </c>
      <c r="S953" s="57">
        <v>3.5795251163345663</v>
      </c>
      <c r="T953" s="57" t="s">
        <v>297</v>
      </c>
      <c r="U953" s="57">
        <v>39.374776279680226</v>
      </c>
    </row>
    <row r="954" spans="1:21">
      <c r="A954" s="55" t="s">
        <v>2163</v>
      </c>
      <c r="B954" s="53" t="s">
        <v>219</v>
      </c>
      <c r="C954" s="53" t="s">
        <v>222</v>
      </c>
      <c r="D954" s="51" t="s">
        <v>63</v>
      </c>
      <c r="E954" s="53">
        <v>44</v>
      </c>
      <c r="F954" s="53">
        <v>45</v>
      </c>
      <c r="G954" s="53">
        <v>107</v>
      </c>
      <c r="H954" s="53">
        <v>152</v>
      </c>
      <c r="I954" s="53">
        <v>84</v>
      </c>
      <c r="J954" s="53">
        <v>49</v>
      </c>
      <c r="K954" s="53">
        <v>481</v>
      </c>
      <c r="L954" s="45">
        <v>251430</v>
      </c>
      <c r="M954" s="45">
        <v>126957</v>
      </c>
      <c r="N954" s="45">
        <v>124473</v>
      </c>
      <c r="O954" s="57">
        <v>17.499900568746767</v>
      </c>
      <c r="P954" s="57">
        <v>17.89762558167283</v>
      </c>
      <c r="Q954" s="57">
        <v>42.556576383088732</v>
      </c>
      <c r="R954" s="57">
        <v>60.454201964761566</v>
      </c>
      <c r="S954" s="57">
        <v>33.408901085789282</v>
      </c>
      <c r="T954" s="57">
        <v>19.488525633377083</v>
      </c>
      <c r="U954" s="57">
        <v>191.30573121743626</v>
      </c>
    </row>
    <row r="955" spans="1:21">
      <c r="A955" s="55" t="s">
        <v>2164</v>
      </c>
      <c r="B955" s="53" t="s">
        <v>219</v>
      </c>
      <c r="C955" s="53" t="s">
        <v>222</v>
      </c>
      <c r="D955" s="51" t="s">
        <v>311</v>
      </c>
      <c r="E955" s="53">
        <v>16</v>
      </c>
      <c r="F955" s="53">
        <v>6</v>
      </c>
      <c r="G955" s="53">
        <v>16</v>
      </c>
      <c r="H955" s="53">
        <v>28</v>
      </c>
      <c r="I955" s="53">
        <v>16</v>
      </c>
      <c r="J955" s="53">
        <v>7</v>
      </c>
      <c r="K955" s="53">
        <v>89</v>
      </c>
      <c r="L955" s="45">
        <v>251430</v>
      </c>
      <c r="M955" s="45">
        <v>126957</v>
      </c>
      <c r="N955" s="45">
        <v>124473</v>
      </c>
      <c r="O955" s="57">
        <v>6.363600206817007</v>
      </c>
      <c r="P955" s="57">
        <v>2.3863500775563775</v>
      </c>
      <c r="Q955" s="57">
        <v>6.363600206817007</v>
      </c>
      <c r="R955" s="57">
        <v>11.136300361929763</v>
      </c>
      <c r="S955" s="57">
        <v>6.363600206817007</v>
      </c>
      <c r="T955" s="57">
        <v>2.7840750904824407</v>
      </c>
      <c r="U955" s="57">
        <v>35.397526150419601</v>
      </c>
    </row>
    <row r="956" spans="1:21">
      <c r="A956" s="55" t="s">
        <v>2165</v>
      </c>
      <c r="B956" s="53" t="s">
        <v>219</v>
      </c>
      <c r="C956" s="53" t="s">
        <v>228</v>
      </c>
      <c r="D956" s="51" t="s">
        <v>59</v>
      </c>
      <c r="E956" s="53">
        <v>8</v>
      </c>
      <c r="F956" s="53">
        <v>5</v>
      </c>
      <c r="G956" s="53">
        <v>14</v>
      </c>
      <c r="H956" s="53">
        <v>17</v>
      </c>
      <c r="I956" s="53">
        <v>5</v>
      </c>
      <c r="J956" s="53">
        <v>5</v>
      </c>
      <c r="K956" s="53">
        <v>54</v>
      </c>
      <c r="L956" s="45">
        <v>115410</v>
      </c>
      <c r="M956" s="45">
        <v>59588</v>
      </c>
      <c r="N956" s="45">
        <v>55822</v>
      </c>
      <c r="O956" s="57">
        <v>6.9318083354995235</v>
      </c>
      <c r="P956" s="57">
        <v>4.3323802096872024</v>
      </c>
      <c r="Q956" s="57">
        <v>12.130664587124166</v>
      </c>
      <c r="R956" s="57">
        <v>14.730092712936488</v>
      </c>
      <c r="S956" s="57">
        <v>4.3323802096872024</v>
      </c>
      <c r="T956" s="57">
        <v>4.3323802096872024</v>
      </c>
      <c r="U956" s="57">
        <v>46.789706264621785</v>
      </c>
    </row>
    <row r="957" spans="1:21">
      <c r="A957" s="55" t="s">
        <v>2166</v>
      </c>
      <c r="B957" s="53" t="s">
        <v>219</v>
      </c>
      <c r="C957" s="53" t="s">
        <v>228</v>
      </c>
      <c r="D957" s="51" t="s">
        <v>63</v>
      </c>
      <c r="E957" s="53">
        <v>38</v>
      </c>
      <c r="F957" s="53">
        <v>23</v>
      </c>
      <c r="G957" s="53">
        <v>63</v>
      </c>
      <c r="H957" s="53">
        <v>74</v>
      </c>
      <c r="I957" s="53">
        <v>28</v>
      </c>
      <c r="J957" s="53">
        <v>19</v>
      </c>
      <c r="K957" s="53">
        <v>245</v>
      </c>
      <c r="L957" s="45">
        <v>115410</v>
      </c>
      <c r="M957" s="45">
        <v>59588</v>
      </c>
      <c r="N957" s="45">
        <v>55822</v>
      </c>
      <c r="O957" s="57">
        <v>32.926089593622741</v>
      </c>
      <c r="P957" s="57">
        <v>19.92894896456113</v>
      </c>
      <c r="Q957" s="57">
        <v>54.587990642058742</v>
      </c>
      <c r="R957" s="57">
        <v>64.119227103370591</v>
      </c>
      <c r="S957" s="57">
        <v>24.261329174248331</v>
      </c>
      <c r="T957" s="57">
        <v>16.463044796811371</v>
      </c>
      <c r="U957" s="57">
        <v>212.28663027467289</v>
      </c>
    </row>
    <row r="958" spans="1:21">
      <c r="A958" s="55" t="s">
        <v>2167</v>
      </c>
      <c r="B958" s="53" t="s">
        <v>219</v>
      </c>
      <c r="C958" s="53" t="s">
        <v>228</v>
      </c>
      <c r="D958" s="51" t="s">
        <v>311</v>
      </c>
      <c r="E958" s="53">
        <v>5</v>
      </c>
      <c r="F958" s="53">
        <v>5</v>
      </c>
      <c r="G958" s="53">
        <v>9</v>
      </c>
      <c r="H958" s="53">
        <v>12</v>
      </c>
      <c r="I958" s="53">
        <v>5</v>
      </c>
      <c r="J958" s="53">
        <v>0</v>
      </c>
      <c r="K958" s="53">
        <v>36</v>
      </c>
      <c r="L958" s="45">
        <v>115410</v>
      </c>
      <c r="M958" s="45">
        <v>59588</v>
      </c>
      <c r="N958" s="45">
        <v>55822</v>
      </c>
      <c r="O958" s="57">
        <v>4.3323802096872024</v>
      </c>
      <c r="P958" s="57">
        <v>4.3323802096872024</v>
      </c>
      <c r="Q958" s="57">
        <v>7.7982843774369641</v>
      </c>
      <c r="R958" s="57">
        <v>10.397712503249284</v>
      </c>
      <c r="S958" s="57">
        <v>4.3323802096872024</v>
      </c>
      <c r="T958" s="57" t="s">
        <v>297</v>
      </c>
      <c r="U958" s="57">
        <v>31.193137509747856</v>
      </c>
    </row>
    <row r="959" spans="1:21">
      <c r="A959" s="55" t="s">
        <v>2168</v>
      </c>
      <c r="B959" s="53" t="s">
        <v>219</v>
      </c>
      <c r="C959" s="53" t="s">
        <v>232</v>
      </c>
      <c r="D959" s="51" t="s">
        <v>59</v>
      </c>
      <c r="E959" s="53">
        <v>5</v>
      </c>
      <c r="F959" s="53">
        <v>5</v>
      </c>
      <c r="G959" s="53">
        <v>13</v>
      </c>
      <c r="H959" s="53">
        <v>11</v>
      </c>
      <c r="I959" s="53">
        <v>5</v>
      </c>
      <c r="J959" s="53">
        <v>0</v>
      </c>
      <c r="K959" s="53">
        <v>39</v>
      </c>
      <c r="L959" s="45">
        <v>88620</v>
      </c>
      <c r="M959" s="45">
        <v>45120</v>
      </c>
      <c r="N959" s="45">
        <v>43500</v>
      </c>
      <c r="O959" s="57">
        <v>5.6420672534416614</v>
      </c>
      <c r="P959" s="57">
        <v>5.6420672534416614</v>
      </c>
      <c r="Q959" s="57">
        <v>14.66937485894832</v>
      </c>
      <c r="R959" s="57">
        <v>12.412547957571654</v>
      </c>
      <c r="S959" s="57">
        <v>5.6420672534416614</v>
      </c>
      <c r="T959" s="57" t="s">
        <v>297</v>
      </c>
      <c r="U959" s="57">
        <v>44.008124576844956</v>
      </c>
    </row>
    <row r="960" spans="1:21">
      <c r="A960" s="55" t="s">
        <v>2169</v>
      </c>
      <c r="B960" s="53" t="s">
        <v>219</v>
      </c>
      <c r="C960" s="53" t="s">
        <v>232</v>
      </c>
      <c r="D960" s="51" t="s">
        <v>63</v>
      </c>
      <c r="E960" s="53">
        <v>32</v>
      </c>
      <c r="F960" s="53">
        <v>21</v>
      </c>
      <c r="G960" s="53">
        <v>45</v>
      </c>
      <c r="H960" s="53">
        <v>73</v>
      </c>
      <c r="I960" s="53">
        <v>52</v>
      </c>
      <c r="J960" s="53">
        <v>20</v>
      </c>
      <c r="K960" s="53">
        <v>243</v>
      </c>
      <c r="L960" s="45">
        <v>88620</v>
      </c>
      <c r="M960" s="45">
        <v>45120</v>
      </c>
      <c r="N960" s="45">
        <v>43500</v>
      </c>
      <c r="O960" s="57">
        <v>36.109230422026627</v>
      </c>
      <c r="P960" s="57">
        <v>23.696682464454977</v>
      </c>
      <c r="Q960" s="57">
        <v>50.778605280974951</v>
      </c>
      <c r="R960" s="57">
        <v>82.374181900248246</v>
      </c>
      <c r="S960" s="57">
        <v>58.67749943579328</v>
      </c>
      <c r="T960" s="57">
        <v>22.568269013766646</v>
      </c>
      <c r="U960" s="57">
        <v>274.20446851726473</v>
      </c>
    </row>
    <row r="961" spans="1:21">
      <c r="A961" s="55" t="s">
        <v>2170</v>
      </c>
      <c r="B961" s="53" t="s">
        <v>219</v>
      </c>
      <c r="C961" s="53" t="s">
        <v>232</v>
      </c>
      <c r="D961" s="51" t="s">
        <v>311</v>
      </c>
      <c r="E961" s="53">
        <v>5</v>
      </c>
      <c r="F961" s="53">
        <v>6</v>
      </c>
      <c r="G961" s="53">
        <v>12</v>
      </c>
      <c r="H961" s="53">
        <v>13</v>
      </c>
      <c r="I961" s="53">
        <v>0</v>
      </c>
      <c r="J961" s="53">
        <v>0</v>
      </c>
      <c r="K961" s="53">
        <v>36</v>
      </c>
      <c r="L961" s="45">
        <v>88620</v>
      </c>
      <c r="M961" s="45">
        <v>45120</v>
      </c>
      <c r="N961" s="45">
        <v>43500</v>
      </c>
      <c r="O961" s="57">
        <v>5.6420672534416614</v>
      </c>
      <c r="P961" s="57">
        <v>6.7704807041299935</v>
      </c>
      <c r="Q961" s="57">
        <v>13.540961408259987</v>
      </c>
      <c r="R961" s="57">
        <v>14.66937485894832</v>
      </c>
      <c r="S961" s="57" t="s">
        <v>297</v>
      </c>
      <c r="T961" s="57" t="s">
        <v>297</v>
      </c>
      <c r="U961" s="57">
        <v>40.622884224779959</v>
      </c>
    </row>
    <row r="962" spans="1:21">
      <c r="A962" s="55" t="s">
        <v>2171</v>
      </c>
      <c r="B962" s="53" t="s">
        <v>219</v>
      </c>
      <c r="C962" s="53" t="s">
        <v>235</v>
      </c>
      <c r="D962" s="51" t="s">
        <v>59</v>
      </c>
      <c r="E962" s="53">
        <v>35</v>
      </c>
      <c r="F962" s="53">
        <v>29</v>
      </c>
      <c r="G962" s="53">
        <v>68</v>
      </c>
      <c r="H962" s="53">
        <v>66</v>
      </c>
      <c r="I962" s="53">
        <v>23</v>
      </c>
      <c r="J962" s="53">
        <v>11</v>
      </c>
      <c r="K962" s="53">
        <v>232</v>
      </c>
      <c r="L962" s="45">
        <v>469940</v>
      </c>
      <c r="M962" s="45">
        <v>240938</v>
      </c>
      <c r="N962" s="45">
        <v>229002</v>
      </c>
      <c r="O962" s="57">
        <v>7.4477592884197978</v>
      </c>
      <c r="P962" s="57">
        <v>6.1710005532621182</v>
      </c>
      <c r="Q962" s="57">
        <v>14.469932331787037</v>
      </c>
      <c r="R962" s="57">
        <v>14.044346086734476</v>
      </c>
      <c r="S962" s="57">
        <v>4.8942418181044394</v>
      </c>
      <c r="T962" s="57">
        <v>2.3407243477890796</v>
      </c>
      <c r="U962" s="57">
        <v>49.368004426096945</v>
      </c>
    </row>
    <row r="963" spans="1:21">
      <c r="A963" s="55" t="s">
        <v>2172</v>
      </c>
      <c r="B963" s="53" t="s">
        <v>219</v>
      </c>
      <c r="C963" s="53" t="s">
        <v>235</v>
      </c>
      <c r="D963" s="51" t="s">
        <v>63</v>
      </c>
      <c r="E963" s="53">
        <v>126</v>
      </c>
      <c r="F963" s="53">
        <v>95</v>
      </c>
      <c r="G963" s="53">
        <v>206</v>
      </c>
      <c r="H963" s="53">
        <v>220</v>
      </c>
      <c r="I963" s="53">
        <v>173</v>
      </c>
      <c r="J963" s="53">
        <v>110</v>
      </c>
      <c r="K963" s="53">
        <v>930</v>
      </c>
      <c r="L963" s="45">
        <v>469940</v>
      </c>
      <c r="M963" s="45">
        <v>240938</v>
      </c>
      <c r="N963" s="45">
        <v>229002</v>
      </c>
      <c r="O963" s="57">
        <v>26.811933438311275</v>
      </c>
      <c r="P963" s="57">
        <v>20.215346639996596</v>
      </c>
      <c r="Q963" s="57">
        <v>43.83538324041367</v>
      </c>
      <c r="R963" s="57">
        <v>46.814486955781589</v>
      </c>
      <c r="S963" s="57">
        <v>36.81321019704643</v>
      </c>
      <c r="T963" s="57">
        <v>23.407243477890795</v>
      </c>
      <c r="U963" s="57">
        <v>197.89760394944037</v>
      </c>
    </row>
    <row r="964" spans="1:21">
      <c r="A964" s="55" t="s">
        <v>2173</v>
      </c>
      <c r="B964" s="53" t="s">
        <v>219</v>
      </c>
      <c r="C964" s="53" t="s">
        <v>235</v>
      </c>
      <c r="D964" s="51" t="s">
        <v>311</v>
      </c>
      <c r="E964" s="53">
        <v>32</v>
      </c>
      <c r="F964" s="53">
        <v>24</v>
      </c>
      <c r="G964" s="53">
        <v>41</v>
      </c>
      <c r="H964" s="53">
        <v>53</v>
      </c>
      <c r="I964" s="53">
        <v>37</v>
      </c>
      <c r="J964" s="53">
        <v>15</v>
      </c>
      <c r="K964" s="53">
        <v>202</v>
      </c>
      <c r="L964" s="45">
        <v>469940</v>
      </c>
      <c r="M964" s="45">
        <v>240938</v>
      </c>
      <c r="N964" s="45">
        <v>229002</v>
      </c>
      <c r="O964" s="57">
        <v>6.8093799208409589</v>
      </c>
      <c r="P964" s="57">
        <v>5.1070349406307187</v>
      </c>
      <c r="Q964" s="57">
        <v>8.7245180235774775</v>
      </c>
      <c r="R964" s="57">
        <v>11.278035493892837</v>
      </c>
      <c r="S964" s="57">
        <v>7.8733455334723583</v>
      </c>
      <c r="T964" s="57">
        <v>3.1918968378941992</v>
      </c>
      <c r="U964" s="57">
        <v>42.984210750308549</v>
      </c>
    </row>
    <row r="965" spans="1:21">
      <c r="A965" s="55" t="s">
        <v>2174</v>
      </c>
      <c r="B965" s="53" t="s">
        <v>219</v>
      </c>
      <c r="C965" s="53" t="s">
        <v>238</v>
      </c>
      <c r="D965" s="51" t="s">
        <v>59</v>
      </c>
      <c r="E965" s="53">
        <v>5</v>
      </c>
      <c r="F965" s="53">
        <v>0</v>
      </c>
      <c r="G965" s="53">
        <v>5</v>
      </c>
      <c r="H965" s="53">
        <v>11</v>
      </c>
      <c r="I965" s="53">
        <v>5</v>
      </c>
      <c r="J965" s="53">
        <v>5</v>
      </c>
      <c r="K965" s="53">
        <v>31</v>
      </c>
      <c r="L965" s="45">
        <v>51330</v>
      </c>
      <c r="M965" s="45">
        <v>26289</v>
      </c>
      <c r="N965" s="45">
        <v>25041</v>
      </c>
      <c r="O965" s="57">
        <v>9.7408922657315404</v>
      </c>
      <c r="P965" s="57" t="s">
        <v>297</v>
      </c>
      <c r="Q965" s="57">
        <v>9.7408922657315404</v>
      </c>
      <c r="R965" s="57">
        <v>21.429962984609389</v>
      </c>
      <c r="S965" s="57">
        <v>9.7408922657315404</v>
      </c>
      <c r="T965" s="57">
        <v>9.7408922657315404</v>
      </c>
      <c r="U965" s="57">
        <v>60.393532047535558</v>
      </c>
    </row>
    <row r="966" spans="1:21">
      <c r="A966" s="55" t="s">
        <v>2175</v>
      </c>
      <c r="B966" s="53" t="s">
        <v>219</v>
      </c>
      <c r="C966" s="53" t="s">
        <v>238</v>
      </c>
      <c r="D966" s="51" t="s">
        <v>63</v>
      </c>
      <c r="E966" s="53">
        <v>15</v>
      </c>
      <c r="F966" s="53">
        <v>10</v>
      </c>
      <c r="G966" s="53">
        <v>22</v>
      </c>
      <c r="H966" s="53">
        <v>21</v>
      </c>
      <c r="I966" s="53">
        <v>12</v>
      </c>
      <c r="J966" s="53">
        <v>11</v>
      </c>
      <c r="K966" s="53">
        <v>91</v>
      </c>
      <c r="L966" s="45">
        <v>51330</v>
      </c>
      <c r="M966" s="45">
        <v>26289</v>
      </c>
      <c r="N966" s="45">
        <v>25041</v>
      </c>
      <c r="O966" s="57">
        <v>29.22267679719462</v>
      </c>
      <c r="P966" s="57">
        <v>19.481784531463081</v>
      </c>
      <c r="Q966" s="57">
        <v>42.859925969218779</v>
      </c>
      <c r="R966" s="57">
        <v>40.911747516072467</v>
      </c>
      <c r="S966" s="57">
        <v>23.378141437755701</v>
      </c>
      <c r="T966" s="57">
        <v>21.429962984609389</v>
      </c>
      <c r="U966" s="57">
        <v>177.28423923631405</v>
      </c>
    </row>
    <row r="967" spans="1:21">
      <c r="A967" s="55" t="s">
        <v>2176</v>
      </c>
      <c r="B967" s="53" t="s">
        <v>219</v>
      </c>
      <c r="C967" s="53" t="s">
        <v>238</v>
      </c>
      <c r="D967" s="51" t="s">
        <v>311</v>
      </c>
      <c r="E967" s="53">
        <v>0</v>
      </c>
      <c r="F967" s="53">
        <v>0</v>
      </c>
      <c r="G967" s="53">
        <v>5</v>
      </c>
      <c r="H967" s="53">
        <v>6</v>
      </c>
      <c r="I967" s="53">
        <v>5</v>
      </c>
      <c r="J967" s="53">
        <v>0</v>
      </c>
      <c r="K967" s="53">
        <v>16</v>
      </c>
      <c r="L967" s="45">
        <v>51330</v>
      </c>
      <c r="M967" s="45">
        <v>26289</v>
      </c>
      <c r="N967" s="45">
        <v>25041</v>
      </c>
      <c r="O967" s="57" t="s">
        <v>297</v>
      </c>
      <c r="P967" s="57" t="s">
        <v>297</v>
      </c>
      <c r="Q967" s="57">
        <v>9.7408922657315404</v>
      </c>
      <c r="R967" s="57">
        <v>11.689070718877851</v>
      </c>
      <c r="S967" s="57">
        <v>9.7408922657315404</v>
      </c>
      <c r="T967" s="57" t="s">
        <v>297</v>
      </c>
      <c r="U967" s="57">
        <v>31.170855250340928</v>
      </c>
    </row>
    <row r="968" spans="1:21">
      <c r="A968" s="55" t="s">
        <v>2177</v>
      </c>
      <c r="B968" s="53" t="s">
        <v>219</v>
      </c>
      <c r="C968" s="53" t="s">
        <v>241</v>
      </c>
      <c r="D968" s="51" t="s">
        <v>59</v>
      </c>
      <c r="E968" s="53">
        <v>0</v>
      </c>
      <c r="F968" s="53">
        <v>0</v>
      </c>
      <c r="G968" s="53">
        <v>0</v>
      </c>
      <c r="H968" s="53">
        <v>6</v>
      </c>
      <c r="I968" s="53">
        <v>0</v>
      </c>
      <c r="J968" s="53">
        <v>0</v>
      </c>
      <c r="K968" s="53">
        <v>6</v>
      </c>
      <c r="L968" s="45">
        <v>27600</v>
      </c>
      <c r="M968" s="45">
        <v>13994</v>
      </c>
      <c r="N968" s="45">
        <v>13606</v>
      </c>
      <c r="O968" s="57" t="s">
        <v>297</v>
      </c>
      <c r="P968" s="57" t="s">
        <v>297</v>
      </c>
      <c r="Q968" s="57" t="s">
        <v>297</v>
      </c>
      <c r="R968" s="57">
        <v>21.739130434782609</v>
      </c>
      <c r="S968" s="57" t="s">
        <v>297</v>
      </c>
      <c r="T968" s="57" t="s">
        <v>297</v>
      </c>
      <c r="U968" s="57">
        <v>21.739130434782609</v>
      </c>
    </row>
    <row r="969" spans="1:21">
      <c r="A969" s="55" t="s">
        <v>2178</v>
      </c>
      <c r="B969" s="53" t="s">
        <v>219</v>
      </c>
      <c r="C969" s="53" t="s">
        <v>241</v>
      </c>
      <c r="D969" s="51" t="s">
        <v>63</v>
      </c>
      <c r="E969" s="53">
        <v>15</v>
      </c>
      <c r="F969" s="53">
        <v>10</v>
      </c>
      <c r="G969" s="53">
        <v>22</v>
      </c>
      <c r="H969" s="53">
        <v>26</v>
      </c>
      <c r="I969" s="53">
        <v>14</v>
      </c>
      <c r="J969" s="53">
        <v>9</v>
      </c>
      <c r="K969" s="53">
        <v>96</v>
      </c>
      <c r="L969" s="45">
        <v>27600</v>
      </c>
      <c r="M969" s="45">
        <v>13994</v>
      </c>
      <c r="N969" s="45">
        <v>13606</v>
      </c>
      <c r="O969" s="57">
        <v>54.347826086956523</v>
      </c>
      <c r="P969" s="57">
        <v>36.231884057971016</v>
      </c>
      <c r="Q969" s="57">
        <v>79.710144927536234</v>
      </c>
      <c r="R969" s="57">
        <v>94.20289855072464</v>
      </c>
      <c r="S969" s="57">
        <v>50.724637681159422</v>
      </c>
      <c r="T969" s="57">
        <v>32.608695652173914</v>
      </c>
      <c r="U969" s="57">
        <v>347.82608695652175</v>
      </c>
    </row>
    <row r="970" spans="1:21">
      <c r="A970" s="55" t="s">
        <v>2179</v>
      </c>
      <c r="B970" s="53" t="s">
        <v>219</v>
      </c>
      <c r="C970" s="53" t="s">
        <v>241</v>
      </c>
      <c r="D970" s="51" t="s">
        <v>311</v>
      </c>
      <c r="E970" s="53">
        <v>0</v>
      </c>
      <c r="F970" s="53">
        <v>0</v>
      </c>
      <c r="G970" s="53">
        <v>0</v>
      </c>
      <c r="H970" s="53">
        <v>5</v>
      </c>
      <c r="I970" s="53">
        <v>5</v>
      </c>
      <c r="J970" s="53">
        <v>0</v>
      </c>
      <c r="K970" s="53">
        <v>10</v>
      </c>
      <c r="L970" s="45">
        <v>27600</v>
      </c>
      <c r="M970" s="45">
        <v>13994</v>
      </c>
      <c r="N970" s="45">
        <v>13606</v>
      </c>
      <c r="O970" s="57" t="s">
        <v>297</v>
      </c>
      <c r="P970" s="57" t="s">
        <v>297</v>
      </c>
      <c r="Q970" s="57" t="s">
        <v>297</v>
      </c>
      <c r="R970" s="57">
        <v>18.115942028985508</v>
      </c>
      <c r="S970" s="57">
        <v>18.115942028985508</v>
      </c>
      <c r="T970" s="57" t="s">
        <v>297</v>
      </c>
      <c r="U970" s="57">
        <v>36.231884057971016</v>
      </c>
    </row>
    <row r="971" spans="1:21">
      <c r="A971" s="55" t="s">
        <v>541</v>
      </c>
      <c r="B971" s="53" t="s">
        <v>219</v>
      </c>
      <c r="C971" s="53" t="s">
        <v>227</v>
      </c>
      <c r="D971" s="51" t="s">
        <v>59</v>
      </c>
      <c r="E971" s="53">
        <v>10</v>
      </c>
      <c r="F971" s="53">
        <v>9</v>
      </c>
      <c r="G971" s="53">
        <v>19</v>
      </c>
      <c r="H971" s="53">
        <v>29</v>
      </c>
      <c r="I971" s="53">
        <v>11</v>
      </c>
      <c r="J971" s="53">
        <v>7</v>
      </c>
      <c r="K971" s="53">
        <v>85</v>
      </c>
      <c r="L971" s="45">
        <v>151100</v>
      </c>
      <c r="M971" s="45">
        <v>77919</v>
      </c>
      <c r="N971" s="45">
        <v>73181</v>
      </c>
      <c r="O971" s="57">
        <v>6.6181336863004638</v>
      </c>
      <c r="P971" s="57">
        <v>5.9563203176704169</v>
      </c>
      <c r="Q971" s="57">
        <v>12.574454003970882</v>
      </c>
      <c r="R971" s="57">
        <v>19.192587690271342</v>
      </c>
      <c r="S971" s="57">
        <v>7.279947054930509</v>
      </c>
      <c r="T971" s="57">
        <v>4.6326935804103249</v>
      </c>
      <c r="U971" s="57">
        <v>56.254136333553937</v>
      </c>
    </row>
    <row r="972" spans="1:21">
      <c r="A972" s="55" t="s">
        <v>542</v>
      </c>
      <c r="B972" s="53" t="s">
        <v>219</v>
      </c>
      <c r="C972" s="53" t="s">
        <v>227</v>
      </c>
      <c r="D972" s="51" t="s">
        <v>63</v>
      </c>
      <c r="E972" s="53">
        <v>62</v>
      </c>
      <c r="F972" s="53">
        <v>45</v>
      </c>
      <c r="G972" s="53">
        <v>99</v>
      </c>
      <c r="H972" s="53">
        <v>94</v>
      </c>
      <c r="I972" s="53">
        <v>67</v>
      </c>
      <c r="J972" s="53">
        <v>48</v>
      </c>
      <c r="K972" s="53">
        <v>415</v>
      </c>
      <c r="L972" s="45">
        <v>151100</v>
      </c>
      <c r="M972" s="45">
        <v>77919</v>
      </c>
      <c r="N972" s="45">
        <v>73181</v>
      </c>
      <c r="O972" s="57">
        <v>41.032428855062868</v>
      </c>
      <c r="P972" s="57">
        <v>29.781601588352085</v>
      </c>
      <c r="Q972" s="57">
        <v>65.519523494374596</v>
      </c>
      <c r="R972" s="57">
        <v>62.210456651224355</v>
      </c>
      <c r="S972" s="57">
        <v>44.341495698213109</v>
      </c>
      <c r="T972" s="57">
        <v>31.767041694242224</v>
      </c>
      <c r="U972" s="57">
        <v>274.65254798146924</v>
      </c>
    </row>
    <row r="973" spans="1:21">
      <c r="A973" s="55" t="s">
        <v>543</v>
      </c>
      <c r="B973" s="53" t="s">
        <v>219</v>
      </c>
      <c r="C973" s="53" t="s">
        <v>227</v>
      </c>
      <c r="D973" s="51" t="s">
        <v>311</v>
      </c>
      <c r="E973" s="53">
        <v>12</v>
      </c>
      <c r="F973" s="53">
        <v>5</v>
      </c>
      <c r="G973" s="53">
        <v>13</v>
      </c>
      <c r="H973" s="53">
        <v>21</v>
      </c>
      <c r="I973" s="53">
        <v>14</v>
      </c>
      <c r="J973" s="53">
        <v>6</v>
      </c>
      <c r="K973" s="53">
        <v>71</v>
      </c>
      <c r="L973" s="45">
        <v>151100</v>
      </c>
      <c r="M973" s="45">
        <v>77919</v>
      </c>
      <c r="N973" s="45">
        <v>73181</v>
      </c>
      <c r="O973" s="57">
        <v>7.9417604235605559</v>
      </c>
      <c r="P973" s="57">
        <v>3.3090668431502319</v>
      </c>
      <c r="Q973" s="57">
        <v>8.6035737921906019</v>
      </c>
      <c r="R973" s="57">
        <v>13.898080741230972</v>
      </c>
      <c r="S973" s="57">
        <v>9.2653871608206497</v>
      </c>
      <c r="T973" s="57">
        <v>3.9708802117802779</v>
      </c>
      <c r="U973" s="57">
        <v>46.988749172733286</v>
      </c>
    </row>
    <row r="974" spans="1:21">
      <c r="A974" s="55" t="s">
        <v>2180</v>
      </c>
      <c r="B974" s="53" t="s">
        <v>219</v>
      </c>
      <c r="C974" s="53" t="s">
        <v>246</v>
      </c>
      <c r="D974" s="51" t="s">
        <v>59</v>
      </c>
      <c r="E974" s="53">
        <v>7</v>
      </c>
      <c r="F974" s="53">
        <v>7</v>
      </c>
      <c r="G974" s="53">
        <v>17</v>
      </c>
      <c r="H974" s="53">
        <v>15</v>
      </c>
      <c r="I974" s="53">
        <v>5</v>
      </c>
      <c r="J974" s="53">
        <v>0</v>
      </c>
      <c r="K974" s="53">
        <v>51</v>
      </c>
      <c r="L974" s="45">
        <v>146060</v>
      </c>
      <c r="M974" s="45">
        <v>76072</v>
      </c>
      <c r="N974" s="45">
        <v>69988</v>
      </c>
      <c r="O974" s="57">
        <v>4.7925510064357111</v>
      </c>
      <c r="P974" s="57">
        <v>4.7925510064357111</v>
      </c>
      <c r="Q974" s="57">
        <v>11.639052444201013</v>
      </c>
      <c r="R974" s="57">
        <v>10.269752156647952</v>
      </c>
      <c r="S974" s="57">
        <v>3.4232507188826506</v>
      </c>
      <c r="T974" s="57" t="s">
        <v>297</v>
      </c>
      <c r="U974" s="57">
        <v>34.91715733260304</v>
      </c>
    </row>
    <row r="975" spans="1:21">
      <c r="A975" s="55" t="s">
        <v>2181</v>
      </c>
      <c r="B975" s="53" t="s">
        <v>219</v>
      </c>
      <c r="C975" s="53" t="s">
        <v>246</v>
      </c>
      <c r="D975" s="51" t="s">
        <v>63</v>
      </c>
      <c r="E975" s="53">
        <v>30</v>
      </c>
      <c r="F975" s="53">
        <v>24</v>
      </c>
      <c r="G975" s="53">
        <v>70</v>
      </c>
      <c r="H975" s="53">
        <v>76</v>
      </c>
      <c r="I975" s="53">
        <v>55</v>
      </c>
      <c r="J975" s="53">
        <v>36</v>
      </c>
      <c r="K975" s="53">
        <v>291</v>
      </c>
      <c r="L975" s="45">
        <v>146060</v>
      </c>
      <c r="M975" s="45">
        <v>76072</v>
      </c>
      <c r="N975" s="45">
        <v>69988</v>
      </c>
      <c r="O975" s="57">
        <v>20.539504313295904</v>
      </c>
      <c r="P975" s="57">
        <v>16.431603450636725</v>
      </c>
      <c r="Q975" s="57">
        <v>47.925510064357113</v>
      </c>
      <c r="R975" s="57">
        <v>52.033410927016291</v>
      </c>
      <c r="S975" s="57">
        <v>37.655757907709159</v>
      </c>
      <c r="T975" s="57">
        <v>24.647405175955086</v>
      </c>
      <c r="U975" s="57">
        <v>199.23319183897027</v>
      </c>
    </row>
    <row r="976" spans="1:21">
      <c r="A976" s="55" t="s">
        <v>2182</v>
      </c>
      <c r="B976" s="53" t="s">
        <v>219</v>
      </c>
      <c r="C976" s="53" t="s">
        <v>246</v>
      </c>
      <c r="D976" s="51" t="s">
        <v>311</v>
      </c>
      <c r="E976" s="53">
        <v>7</v>
      </c>
      <c r="F976" s="53">
        <v>9</v>
      </c>
      <c r="G976" s="53">
        <v>17</v>
      </c>
      <c r="H976" s="53">
        <v>25</v>
      </c>
      <c r="I976" s="53">
        <v>13</v>
      </c>
      <c r="J976" s="53">
        <v>6</v>
      </c>
      <c r="K976" s="53">
        <v>77</v>
      </c>
      <c r="L976" s="45">
        <v>146060</v>
      </c>
      <c r="M976" s="45">
        <v>76072</v>
      </c>
      <c r="N976" s="45">
        <v>69988</v>
      </c>
      <c r="O976" s="57">
        <v>4.7925510064357111</v>
      </c>
      <c r="P976" s="57">
        <v>6.1618512939887715</v>
      </c>
      <c r="Q976" s="57">
        <v>11.639052444201013</v>
      </c>
      <c r="R976" s="57">
        <v>17.116253594413255</v>
      </c>
      <c r="S976" s="57">
        <v>8.9004518690948924</v>
      </c>
      <c r="T976" s="57">
        <v>4.1079008626591813</v>
      </c>
      <c r="U976" s="57">
        <v>52.718061070792828</v>
      </c>
    </row>
    <row r="977" spans="1:21">
      <c r="A977" s="55" t="s">
        <v>2183</v>
      </c>
      <c r="B977" s="53" t="s">
        <v>219</v>
      </c>
      <c r="C977" s="53" t="s">
        <v>248</v>
      </c>
      <c r="D977" s="51" t="s">
        <v>59</v>
      </c>
      <c r="E977" s="53">
        <v>5</v>
      </c>
      <c r="F977" s="53">
        <v>6</v>
      </c>
      <c r="G977" s="53">
        <v>11</v>
      </c>
      <c r="H977" s="53">
        <v>16</v>
      </c>
      <c r="I977" s="53">
        <v>0</v>
      </c>
      <c r="J977" s="53">
        <v>7</v>
      </c>
      <c r="K977" s="53">
        <v>45</v>
      </c>
      <c r="L977" s="45">
        <v>122410</v>
      </c>
      <c r="M977" s="45">
        <v>63212</v>
      </c>
      <c r="N977" s="45">
        <v>59198</v>
      </c>
      <c r="O977" s="57">
        <v>4.084633608365329</v>
      </c>
      <c r="P977" s="57">
        <v>4.9015603300383956</v>
      </c>
      <c r="Q977" s="57">
        <v>8.9861939384037264</v>
      </c>
      <c r="R977" s="57">
        <v>13.070827546769054</v>
      </c>
      <c r="S977" s="57" t="s">
        <v>297</v>
      </c>
      <c r="T977" s="57">
        <v>5.7184870517114614</v>
      </c>
      <c r="U977" s="57">
        <v>36.761702475287969</v>
      </c>
    </row>
    <row r="978" spans="1:21">
      <c r="A978" s="55" t="s">
        <v>2184</v>
      </c>
      <c r="B978" s="53" t="s">
        <v>219</v>
      </c>
      <c r="C978" s="53" t="s">
        <v>248</v>
      </c>
      <c r="D978" s="51" t="s">
        <v>63</v>
      </c>
      <c r="E978" s="53">
        <v>27</v>
      </c>
      <c r="F978" s="53">
        <v>25</v>
      </c>
      <c r="G978" s="53">
        <v>55</v>
      </c>
      <c r="H978" s="53">
        <v>54</v>
      </c>
      <c r="I978" s="53">
        <v>44</v>
      </c>
      <c r="J978" s="53">
        <v>21</v>
      </c>
      <c r="K978" s="53">
        <v>226</v>
      </c>
      <c r="L978" s="45">
        <v>122410</v>
      </c>
      <c r="M978" s="45">
        <v>63212</v>
      </c>
      <c r="N978" s="45">
        <v>59198</v>
      </c>
      <c r="O978" s="57">
        <v>22.057021485172783</v>
      </c>
      <c r="P978" s="57">
        <v>20.423168041826649</v>
      </c>
      <c r="Q978" s="57">
        <v>44.930969692018628</v>
      </c>
      <c r="R978" s="57">
        <v>44.114042970345565</v>
      </c>
      <c r="S978" s="57">
        <v>35.944775753614906</v>
      </c>
      <c r="T978" s="57">
        <v>17.155461155134383</v>
      </c>
      <c r="U978" s="57">
        <v>184.62543909811291</v>
      </c>
    </row>
    <row r="979" spans="1:21">
      <c r="A979" s="55" t="s">
        <v>2185</v>
      </c>
      <c r="B979" s="53" t="s">
        <v>219</v>
      </c>
      <c r="C979" s="53" t="s">
        <v>248</v>
      </c>
      <c r="D979" s="51" t="s">
        <v>311</v>
      </c>
      <c r="E979" s="53">
        <v>7</v>
      </c>
      <c r="F979" s="53">
        <v>5</v>
      </c>
      <c r="G979" s="53">
        <v>12</v>
      </c>
      <c r="H979" s="53">
        <v>15</v>
      </c>
      <c r="I979" s="53">
        <v>8</v>
      </c>
      <c r="J979" s="53">
        <v>5</v>
      </c>
      <c r="K979" s="53">
        <v>52</v>
      </c>
      <c r="L979" s="45">
        <v>122410</v>
      </c>
      <c r="M979" s="45">
        <v>63212</v>
      </c>
      <c r="N979" s="45">
        <v>59198</v>
      </c>
      <c r="O979" s="57">
        <v>5.7184870517114614</v>
      </c>
      <c r="P979" s="57">
        <v>4.084633608365329</v>
      </c>
      <c r="Q979" s="57">
        <v>9.8031206600767913</v>
      </c>
      <c r="R979" s="57">
        <v>12.253900825095988</v>
      </c>
      <c r="S979" s="57">
        <v>6.5354137733845272</v>
      </c>
      <c r="T979" s="57">
        <v>4.084633608365329</v>
      </c>
      <c r="U979" s="57">
        <v>42.480189526999432</v>
      </c>
    </row>
    <row r="980" spans="1:21">
      <c r="A980" s="55" t="s">
        <v>2186</v>
      </c>
      <c r="B980" s="53" t="s">
        <v>219</v>
      </c>
      <c r="C980" s="53" t="s">
        <v>250</v>
      </c>
      <c r="D980" s="51" t="s">
        <v>59</v>
      </c>
      <c r="E980" s="53">
        <v>5</v>
      </c>
      <c r="F980" s="53">
        <v>0</v>
      </c>
      <c r="G980" s="53">
        <v>12</v>
      </c>
      <c r="H980" s="53">
        <v>12</v>
      </c>
      <c r="I980" s="53">
        <v>6</v>
      </c>
      <c r="J980" s="53">
        <v>7</v>
      </c>
      <c r="K980" s="53">
        <v>42</v>
      </c>
      <c r="L980" s="45">
        <v>104920</v>
      </c>
      <c r="M980" s="45">
        <v>54402</v>
      </c>
      <c r="N980" s="45">
        <v>50518</v>
      </c>
      <c r="O980" s="57">
        <v>4.7655356462066338</v>
      </c>
      <c r="P980" s="57" t="s">
        <v>297</v>
      </c>
      <c r="Q980" s="57">
        <v>11.43728555089592</v>
      </c>
      <c r="R980" s="57">
        <v>11.43728555089592</v>
      </c>
      <c r="S980" s="57">
        <v>5.7186427754479601</v>
      </c>
      <c r="T980" s="57">
        <v>6.6717499046892872</v>
      </c>
      <c r="U980" s="57">
        <v>40.03049942813572</v>
      </c>
    </row>
    <row r="981" spans="1:21">
      <c r="A981" s="55" t="s">
        <v>2187</v>
      </c>
      <c r="B981" s="53" t="s">
        <v>219</v>
      </c>
      <c r="C981" s="53" t="s">
        <v>250</v>
      </c>
      <c r="D981" s="51" t="s">
        <v>63</v>
      </c>
      <c r="E981" s="53">
        <v>32</v>
      </c>
      <c r="F981" s="53">
        <v>23</v>
      </c>
      <c r="G981" s="53">
        <v>62</v>
      </c>
      <c r="H981" s="53">
        <v>70</v>
      </c>
      <c r="I981" s="53">
        <v>46</v>
      </c>
      <c r="J981" s="53">
        <v>25</v>
      </c>
      <c r="K981" s="53">
        <v>258</v>
      </c>
      <c r="L981" s="45">
        <v>104920</v>
      </c>
      <c r="M981" s="45">
        <v>54402</v>
      </c>
      <c r="N981" s="45">
        <v>50518</v>
      </c>
      <c r="O981" s="57">
        <v>30.499428135722457</v>
      </c>
      <c r="P981" s="57">
        <v>21.921463972550516</v>
      </c>
      <c r="Q981" s="57">
        <v>59.092642012962258</v>
      </c>
      <c r="R981" s="57">
        <v>66.717499046892868</v>
      </c>
      <c r="S981" s="57">
        <v>43.842927945101032</v>
      </c>
      <c r="T981" s="57">
        <v>23.827678231033168</v>
      </c>
      <c r="U981" s="57">
        <v>245.90163934426232</v>
      </c>
    </row>
    <row r="982" spans="1:21">
      <c r="A982" s="55" t="s">
        <v>2188</v>
      </c>
      <c r="B982" s="53" t="s">
        <v>219</v>
      </c>
      <c r="C982" s="53" t="s">
        <v>250</v>
      </c>
      <c r="D982" s="51" t="s">
        <v>311</v>
      </c>
      <c r="E982" s="53">
        <v>5</v>
      </c>
      <c r="F982" s="53">
        <v>0</v>
      </c>
      <c r="G982" s="53">
        <v>8</v>
      </c>
      <c r="H982" s="53">
        <v>12</v>
      </c>
      <c r="I982" s="53">
        <v>8</v>
      </c>
      <c r="J982" s="53">
        <v>0</v>
      </c>
      <c r="K982" s="53">
        <v>33</v>
      </c>
      <c r="L982" s="45">
        <v>104920</v>
      </c>
      <c r="M982" s="45">
        <v>54402</v>
      </c>
      <c r="N982" s="45">
        <v>50518</v>
      </c>
      <c r="O982" s="57">
        <v>4.7655356462066338</v>
      </c>
      <c r="P982" s="57" t="s">
        <v>297</v>
      </c>
      <c r="Q982" s="57">
        <v>7.6248570339306143</v>
      </c>
      <c r="R982" s="57">
        <v>11.43728555089592</v>
      </c>
      <c r="S982" s="57">
        <v>7.6248570339306143</v>
      </c>
      <c r="T982" s="57" t="s">
        <v>297</v>
      </c>
      <c r="U982" s="57">
        <v>31.452535264963782</v>
      </c>
    </row>
    <row r="983" spans="1:21">
      <c r="A983" s="55" t="s">
        <v>2189</v>
      </c>
      <c r="B983" s="53" t="s">
        <v>219</v>
      </c>
      <c r="C983" s="53" t="s">
        <v>252</v>
      </c>
      <c r="D983" s="51" t="s">
        <v>59</v>
      </c>
      <c r="E983" s="53">
        <v>7</v>
      </c>
      <c r="F983" s="53">
        <v>0</v>
      </c>
      <c r="G983" s="53">
        <v>15</v>
      </c>
      <c r="H983" s="53">
        <v>16</v>
      </c>
      <c r="I983" s="53">
        <v>5</v>
      </c>
      <c r="J983" s="53">
        <v>0</v>
      </c>
      <c r="K983" s="53">
        <v>43</v>
      </c>
      <c r="L983" s="45">
        <v>99140</v>
      </c>
      <c r="M983" s="45">
        <v>51600</v>
      </c>
      <c r="N983" s="45">
        <v>47540</v>
      </c>
      <c r="O983" s="57">
        <v>7.0607222110147259</v>
      </c>
      <c r="P983" s="57" t="s">
        <v>297</v>
      </c>
      <c r="Q983" s="57">
        <v>15.130119023602985</v>
      </c>
      <c r="R983" s="57">
        <v>16.138793625176518</v>
      </c>
      <c r="S983" s="57">
        <v>5.043373007867662</v>
      </c>
      <c r="T983" s="57" t="s">
        <v>297</v>
      </c>
      <c r="U983" s="57">
        <v>43.373007867661897</v>
      </c>
    </row>
    <row r="984" spans="1:21">
      <c r="A984" s="55" t="s">
        <v>2190</v>
      </c>
      <c r="B984" s="53" t="s">
        <v>219</v>
      </c>
      <c r="C984" s="53" t="s">
        <v>252</v>
      </c>
      <c r="D984" s="51" t="s">
        <v>63</v>
      </c>
      <c r="E984" s="53">
        <v>27</v>
      </c>
      <c r="F984" s="53">
        <v>23</v>
      </c>
      <c r="G984" s="53">
        <v>52</v>
      </c>
      <c r="H984" s="53">
        <v>52</v>
      </c>
      <c r="I984" s="53">
        <v>44</v>
      </c>
      <c r="J984" s="53">
        <v>21</v>
      </c>
      <c r="K984" s="53">
        <v>219</v>
      </c>
      <c r="L984" s="45">
        <v>99140</v>
      </c>
      <c r="M984" s="45">
        <v>51600</v>
      </c>
      <c r="N984" s="45">
        <v>47540</v>
      </c>
      <c r="O984" s="57">
        <v>27.234214242485372</v>
      </c>
      <c r="P984" s="57">
        <v>23.199515836191246</v>
      </c>
      <c r="Q984" s="57">
        <v>52.451079281823681</v>
      </c>
      <c r="R984" s="57">
        <v>52.451079281823681</v>
      </c>
      <c r="S984" s="57">
        <v>44.381682469235429</v>
      </c>
      <c r="T984" s="57">
        <v>21.182166633044179</v>
      </c>
      <c r="U984" s="57">
        <v>220.89973774460361</v>
      </c>
    </row>
    <row r="985" spans="1:21">
      <c r="A985" s="55" t="s">
        <v>2191</v>
      </c>
      <c r="B985" s="53" t="s">
        <v>219</v>
      </c>
      <c r="C985" s="53" t="s">
        <v>252</v>
      </c>
      <c r="D985" s="51" t="s">
        <v>311</v>
      </c>
      <c r="E985" s="53">
        <v>6</v>
      </c>
      <c r="F985" s="53">
        <v>11</v>
      </c>
      <c r="G985" s="53">
        <v>6</v>
      </c>
      <c r="H985" s="53">
        <v>11</v>
      </c>
      <c r="I985" s="53">
        <v>7</v>
      </c>
      <c r="J985" s="53">
        <v>5</v>
      </c>
      <c r="K985" s="53">
        <v>46</v>
      </c>
      <c r="L985" s="45">
        <v>99140</v>
      </c>
      <c r="M985" s="45">
        <v>51600</v>
      </c>
      <c r="N985" s="45">
        <v>47540</v>
      </c>
      <c r="O985" s="57">
        <v>6.0520476094411944</v>
      </c>
      <c r="P985" s="57">
        <v>11.095420617308857</v>
      </c>
      <c r="Q985" s="57">
        <v>6.0520476094411944</v>
      </c>
      <c r="R985" s="57">
        <v>11.095420617308857</v>
      </c>
      <c r="S985" s="57">
        <v>7.0607222110147259</v>
      </c>
      <c r="T985" s="57">
        <v>5.043373007867662</v>
      </c>
      <c r="U985" s="57">
        <v>46.399031672382492</v>
      </c>
    </row>
    <row r="986" spans="1:21">
      <c r="A986" s="55" t="s">
        <v>2192</v>
      </c>
      <c r="B986" s="53" t="s">
        <v>219</v>
      </c>
      <c r="C986" s="53" t="s">
        <v>254</v>
      </c>
      <c r="D986" s="51" t="s">
        <v>59</v>
      </c>
      <c r="E986" s="53">
        <v>5</v>
      </c>
      <c r="F986" s="53">
        <v>0</v>
      </c>
      <c r="G986" s="53">
        <v>9</v>
      </c>
      <c r="H986" s="53">
        <v>8</v>
      </c>
      <c r="I986" s="53">
        <v>5</v>
      </c>
      <c r="J986" s="53">
        <v>5</v>
      </c>
      <c r="K986" s="53">
        <v>32</v>
      </c>
      <c r="L986" s="45">
        <v>90410</v>
      </c>
      <c r="M986" s="45">
        <v>47362</v>
      </c>
      <c r="N986" s="45">
        <v>43048</v>
      </c>
      <c r="O986" s="57">
        <v>5.5303616856542419</v>
      </c>
      <c r="P986" s="57" t="s">
        <v>297</v>
      </c>
      <c r="Q986" s="57">
        <v>9.9546510341776351</v>
      </c>
      <c r="R986" s="57">
        <v>8.8485786970467863</v>
      </c>
      <c r="S986" s="57">
        <v>5.5303616856542419</v>
      </c>
      <c r="T986" s="57">
        <v>5.5303616856542419</v>
      </c>
      <c r="U986" s="57">
        <v>35.394314788187145</v>
      </c>
    </row>
    <row r="987" spans="1:21">
      <c r="A987" s="55" t="s">
        <v>2193</v>
      </c>
      <c r="B987" s="53" t="s">
        <v>219</v>
      </c>
      <c r="C987" s="53" t="s">
        <v>254</v>
      </c>
      <c r="D987" s="51" t="s">
        <v>63</v>
      </c>
      <c r="E987" s="53">
        <v>33</v>
      </c>
      <c r="F987" s="53">
        <v>22</v>
      </c>
      <c r="G987" s="53">
        <v>54</v>
      </c>
      <c r="H987" s="53">
        <v>41</v>
      </c>
      <c r="I987" s="53">
        <v>29</v>
      </c>
      <c r="J987" s="53">
        <v>20</v>
      </c>
      <c r="K987" s="53">
        <v>199</v>
      </c>
      <c r="L987" s="45">
        <v>90410</v>
      </c>
      <c r="M987" s="45">
        <v>47362</v>
      </c>
      <c r="N987" s="45">
        <v>43048</v>
      </c>
      <c r="O987" s="57">
        <v>36.500387125317999</v>
      </c>
      <c r="P987" s="57">
        <v>24.333591416878665</v>
      </c>
      <c r="Q987" s="57">
        <v>59.727906205065814</v>
      </c>
      <c r="R987" s="57">
        <v>45.348965822364782</v>
      </c>
      <c r="S987" s="57">
        <v>32.076097776794604</v>
      </c>
      <c r="T987" s="57">
        <v>22.121446742616968</v>
      </c>
      <c r="U987" s="57">
        <v>220.10839508903879</v>
      </c>
    </row>
    <row r="988" spans="1:21">
      <c r="A988" s="55" t="s">
        <v>2194</v>
      </c>
      <c r="B988" s="53" t="s">
        <v>219</v>
      </c>
      <c r="C988" s="53" t="s">
        <v>254</v>
      </c>
      <c r="D988" s="51" t="s">
        <v>311</v>
      </c>
      <c r="E988" s="53">
        <v>0</v>
      </c>
      <c r="F988" s="53">
        <v>5</v>
      </c>
      <c r="G988" s="53">
        <v>9</v>
      </c>
      <c r="H988" s="53">
        <v>0</v>
      </c>
      <c r="I988" s="53">
        <v>5</v>
      </c>
      <c r="J988" s="53">
        <v>0</v>
      </c>
      <c r="K988" s="53">
        <v>19</v>
      </c>
      <c r="L988" s="45">
        <v>90410</v>
      </c>
      <c r="M988" s="45">
        <v>47362</v>
      </c>
      <c r="N988" s="45">
        <v>43048</v>
      </c>
      <c r="O988" s="57" t="s">
        <v>297</v>
      </c>
      <c r="P988" s="57">
        <v>5.5303616856542419</v>
      </c>
      <c r="Q988" s="57">
        <v>9.9546510341776351</v>
      </c>
      <c r="R988" s="57" t="s">
        <v>297</v>
      </c>
      <c r="S988" s="57">
        <v>5.5303616856542419</v>
      </c>
      <c r="T988" s="57" t="s">
        <v>297</v>
      </c>
      <c r="U988" s="57">
        <v>21.015374405486117</v>
      </c>
    </row>
    <row r="989" spans="1:21">
      <c r="A989" s="55" t="s">
        <v>2195</v>
      </c>
      <c r="B989" s="53" t="s">
        <v>219</v>
      </c>
      <c r="C989" s="53" t="s">
        <v>256</v>
      </c>
      <c r="D989" s="51" t="s">
        <v>59</v>
      </c>
      <c r="E989" s="53">
        <v>7</v>
      </c>
      <c r="F989" s="53">
        <v>10</v>
      </c>
      <c r="G989" s="53">
        <v>14</v>
      </c>
      <c r="H989" s="53">
        <v>23</v>
      </c>
      <c r="I989" s="53">
        <v>11</v>
      </c>
      <c r="J989" s="53">
        <v>0</v>
      </c>
      <c r="K989" s="53">
        <v>65</v>
      </c>
      <c r="L989" s="45">
        <v>155140</v>
      </c>
      <c r="M989" s="45">
        <v>79482</v>
      </c>
      <c r="N989" s="45">
        <v>75658</v>
      </c>
      <c r="O989" s="57">
        <v>4.5120536289802757</v>
      </c>
      <c r="P989" s="57">
        <v>6.445790898543251</v>
      </c>
      <c r="Q989" s="57">
        <v>9.0241072579605515</v>
      </c>
      <c r="R989" s="57">
        <v>14.825319066649479</v>
      </c>
      <c r="S989" s="57">
        <v>7.0903699883975762</v>
      </c>
      <c r="T989" s="57" t="s">
        <v>297</v>
      </c>
      <c r="U989" s="57">
        <v>41.897640840531139</v>
      </c>
    </row>
    <row r="990" spans="1:21">
      <c r="A990" s="55" t="s">
        <v>2196</v>
      </c>
      <c r="B990" s="53" t="s">
        <v>219</v>
      </c>
      <c r="C990" s="53" t="s">
        <v>256</v>
      </c>
      <c r="D990" s="51" t="s">
        <v>63</v>
      </c>
      <c r="E990" s="53">
        <v>43</v>
      </c>
      <c r="F990" s="53">
        <v>32</v>
      </c>
      <c r="G990" s="53">
        <v>77</v>
      </c>
      <c r="H990" s="53">
        <v>71</v>
      </c>
      <c r="I990" s="53">
        <v>48</v>
      </c>
      <c r="J990" s="53">
        <v>22</v>
      </c>
      <c r="K990" s="53">
        <v>293</v>
      </c>
      <c r="L990" s="45">
        <v>155140</v>
      </c>
      <c r="M990" s="45">
        <v>79482</v>
      </c>
      <c r="N990" s="45">
        <v>75658</v>
      </c>
      <c r="O990" s="57">
        <v>27.716900863735979</v>
      </c>
      <c r="P990" s="57">
        <v>20.626530875338403</v>
      </c>
      <c r="Q990" s="57">
        <v>49.632589918783033</v>
      </c>
      <c r="R990" s="57">
        <v>45.765115379657082</v>
      </c>
      <c r="S990" s="57">
        <v>30.939796313007605</v>
      </c>
      <c r="T990" s="57">
        <v>14.180739976795152</v>
      </c>
      <c r="U990" s="57">
        <v>188.86167332731725</v>
      </c>
    </row>
    <row r="991" spans="1:21">
      <c r="A991" s="55" t="s">
        <v>2197</v>
      </c>
      <c r="B991" s="53" t="s">
        <v>219</v>
      </c>
      <c r="C991" s="53" t="s">
        <v>256</v>
      </c>
      <c r="D991" s="51" t="s">
        <v>311</v>
      </c>
      <c r="E991" s="53">
        <v>10</v>
      </c>
      <c r="F991" s="53">
        <v>0</v>
      </c>
      <c r="G991" s="53">
        <v>11</v>
      </c>
      <c r="H991" s="53">
        <v>15</v>
      </c>
      <c r="I991" s="53">
        <v>20</v>
      </c>
      <c r="J991" s="53">
        <v>7</v>
      </c>
      <c r="K991" s="53">
        <v>63</v>
      </c>
      <c r="L991" s="45">
        <v>155140</v>
      </c>
      <c r="M991" s="45">
        <v>79482</v>
      </c>
      <c r="N991" s="45">
        <v>75658</v>
      </c>
      <c r="O991" s="57">
        <v>6.445790898543251</v>
      </c>
      <c r="P991" s="57" t="s">
        <v>297</v>
      </c>
      <c r="Q991" s="57">
        <v>7.0903699883975762</v>
      </c>
      <c r="R991" s="57">
        <v>9.6686863478148766</v>
      </c>
      <c r="S991" s="57">
        <v>12.891581797086502</v>
      </c>
      <c r="T991" s="57">
        <v>4.5120536289802757</v>
      </c>
      <c r="U991" s="57">
        <v>40.608482660822482</v>
      </c>
    </row>
    <row r="992" spans="1:21">
      <c r="A992" s="55" t="s">
        <v>577</v>
      </c>
      <c r="B992" s="53" t="s">
        <v>219</v>
      </c>
      <c r="C992" s="53" t="s">
        <v>231</v>
      </c>
      <c r="D992" s="51" t="s">
        <v>59</v>
      </c>
      <c r="E992" s="53">
        <v>28</v>
      </c>
      <c r="F992" s="53">
        <v>15</v>
      </c>
      <c r="G992" s="53">
        <v>47</v>
      </c>
      <c r="H992" s="53">
        <v>40</v>
      </c>
      <c r="I992" s="53">
        <v>24</v>
      </c>
      <c r="J992" s="53">
        <v>11</v>
      </c>
      <c r="K992" s="53">
        <v>165</v>
      </c>
      <c r="L992" s="45">
        <v>362610</v>
      </c>
      <c r="M992" s="45">
        <v>187412</v>
      </c>
      <c r="N992" s="45">
        <v>175198</v>
      </c>
      <c r="O992" s="57">
        <v>7.7217947657262629</v>
      </c>
      <c r="P992" s="57">
        <v>4.1366757673533554</v>
      </c>
      <c r="Q992" s="57">
        <v>12.961584071040512</v>
      </c>
      <c r="R992" s="57">
        <v>11.031135379608946</v>
      </c>
      <c r="S992" s="57">
        <v>6.618681227765367</v>
      </c>
      <c r="T992" s="57">
        <v>3.03356222939246</v>
      </c>
      <c r="U992" s="57">
        <v>45.503433440886901</v>
      </c>
    </row>
    <row r="993" spans="1:21">
      <c r="A993" s="55" t="s">
        <v>578</v>
      </c>
      <c r="B993" s="53" t="s">
        <v>219</v>
      </c>
      <c r="C993" s="53" t="s">
        <v>231</v>
      </c>
      <c r="D993" s="51" t="s">
        <v>63</v>
      </c>
      <c r="E993" s="53">
        <v>107</v>
      </c>
      <c r="F993" s="53">
        <v>84</v>
      </c>
      <c r="G993" s="53">
        <v>174</v>
      </c>
      <c r="H993" s="53">
        <v>200</v>
      </c>
      <c r="I993" s="53">
        <v>130</v>
      </c>
      <c r="J993" s="53">
        <v>78</v>
      </c>
      <c r="K993" s="53">
        <v>773</v>
      </c>
      <c r="L993" s="45">
        <v>362610</v>
      </c>
      <c r="M993" s="45">
        <v>187412</v>
      </c>
      <c r="N993" s="45">
        <v>175198</v>
      </c>
      <c r="O993" s="57">
        <v>29.50828714045393</v>
      </c>
      <c r="P993" s="57">
        <v>23.165384297178786</v>
      </c>
      <c r="Q993" s="57">
        <v>47.98543890129892</v>
      </c>
      <c r="R993" s="57">
        <v>55.155676898044725</v>
      </c>
      <c r="S993" s="57">
        <v>35.851189983729078</v>
      </c>
      <c r="T993" s="57">
        <v>21.510713990237445</v>
      </c>
      <c r="U993" s="57">
        <v>213.17669121094289</v>
      </c>
    </row>
    <row r="994" spans="1:21">
      <c r="A994" s="55" t="s">
        <v>579</v>
      </c>
      <c r="B994" s="53" t="s">
        <v>219</v>
      </c>
      <c r="C994" s="53" t="s">
        <v>231</v>
      </c>
      <c r="D994" s="51" t="s">
        <v>311</v>
      </c>
      <c r="E994" s="53">
        <v>16</v>
      </c>
      <c r="F994" s="53">
        <v>14</v>
      </c>
      <c r="G994" s="53">
        <v>33</v>
      </c>
      <c r="H994" s="53">
        <v>41</v>
      </c>
      <c r="I994" s="53">
        <v>24</v>
      </c>
      <c r="J994" s="53">
        <v>13</v>
      </c>
      <c r="K994" s="53">
        <v>141</v>
      </c>
      <c r="L994" s="45">
        <v>362610</v>
      </c>
      <c r="M994" s="45">
        <v>187412</v>
      </c>
      <c r="N994" s="45">
        <v>175198</v>
      </c>
      <c r="O994" s="57">
        <v>4.4124541518435789</v>
      </c>
      <c r="P994" s="57">
        <v>3.8608973828631314</v>
      </c>
      <c r="Q994" s="57">
        <v>9.1006866881773814</v>
      </c>
      <c r="R994" s="57">
        <v>11.306913764099169</v>
      </c>
      <c r="S994" s="57">
        <v>6.618681227765367</v>
      </c>
      <c r="T994" s="57">
        <v>3.585118998372907</v>
      </c>
      <c r="U994" s="57">
        <v>38.884752213121537</v>
      </c>
    </row>
    <row r="995" spans="1:21">
      <c r="A995" s="55" t="s">
        <v>2198</v>
      </c>
      <c r="B995" s="53" t="s">
        <v>219</v>
      </c>
      <c r="C995" s="53" t="s">
        <v>257</v>
      </c>
      <c r="D995" s="51" t="s">
        <v>59</v>
      </c>
      <c r="E995" s="53">
        <v>27</v>
      </c>
      <c r="F995" s="53">
        <v>21</v>
      </c>
      <c r="G995" s="53">
        <v>51</v>
      </c>
      <c r="H995" s="53">
        <v>59</v>
      </c>
      <c r="I995" s="53">
        <v>27</v>
      </c>
      <c r="J995" s="53">
        <v>24</v>
      </c>
      <c r="K995" s="53">
        <v>209</v>
      </c>
      <c r="L995" s="45">
        <v>586500</v>
      </c>
      <c r="M995" s="45">
        <v>304388</v>
      </c>
      <c r="N995" s="45">
        <v>282112</v>
      </c>
      <c r="O995" s="57">
        <v>4.6035805626598467</v>
      </c>
      <c r="P995" s="57">
        <v>3.5805626598465472</v>
      </c>
      <c r="Q995" s="57">
        <v>8.6956521739130448</v>
      </c>
      <c r="R995" s="57">
        <v>10.059676044330775</v>
      </c>
      <c r="S995" s="57">
        <v>4.6035805626598467</v>
      </c>
      <c r="T995" s="57">
        <v>4.0920716112531972</v>
      </c>
      <c r="U995" s="57">
        <v>35.635123614663257</v>
      </c>
    </row>
    <row r="996" spans="1:21">
      <c r="A996" s="55" t="s">
        <v>2199</v>
      </c>
      <c r="B996" s="53" t="s">
        <v>219</v>
      </c>
      <c r="C996" s="53" t="s">
        <v>257</v>
      </c>
      <c r="D996" s="51" t="s">
        <v>63</v>
      </c>
      <c r="E996" s="53">
        <v>141</v>
      </c>
      <c r="F996" s="53">
        <v>100</v>
      </c>
      <c r="G996" s="53">
        <v>253</v>
      </c>
      <c r="H996" s="53">
        <v>257</v>
      </c>
      <c r="I996" s="53">
        <v>179</v>
      </c>
      <c r="J996" s="53">
        <v>130</v>
      </c>
      <c r="K996" s="53">
        <v>1060</v>
      </c>
      <c r="L996" s="45">
        <v>586500</v>
      </c>
      <c r="M996" s="45">
        <v>304388</v>
      </c>
      <c r="N996" s="45">
        <v>282112</v>
      </c>
      <c r="O996" s="57">
        <v>24.040920716112531</v>
      </c>
      <c r="P996" s="57">
        <v>17.050298380221655</v>
      </c>
      <c r="Q996" s="57">
        <v>43.137254901960787</v>
      </c>
      <c r="R996" s="57">
        <v>43.81926683716965</v>
      </c>
      <c r="S996" s="57">
        <v>30.52003410059676</v>
      </c>
      <c r="T996" s="57">
        <v>22.165387894288148</v>
      </c>
      <c r="U996" s="57">
        <v>180.73316283034953</v>
      </c>
    </row>
    <row r="997" spans="1:21">
      <c r="A997" s="55" t="s">
        <v>2200</v>
      </c>
      <c r="B997" s="53" t="s">
        <v>219</v>
      </c>
      <c r="C997" s="53" t="s">
        <v>257</v>
      </c>
      <c r="D997" s="51" t="s">
        <v>311</v>
      </c>
      <c r="E997" s="53">
        <v>47</v>
      </c>
      <c r="F997" s="53">
        <v>28</v>
      </c>
      <c r="G997" s="53">
        <v>91</v>
      </c>
      <c r="H997" s="53">
        <v>80</v>
      </c>
      <c r="I997" s="53">
        <v>40</v>
      </c>
      <c r="J997" s="53">
        <v>35</v>
      </c>
      <c r="K997" s="53">
        <v>321</v>
      </c>
      <c r="L997" s="45">
        <v>586500</v>
      </c>
      <c r="M997" s="45">
        <v>304388</v>
      </c>
      <c r="N997" s="45">
        <v>282112</v>
      </c>
      <c r="O997" s="57">
        <v>8.013640238704177</v>
      </c>
      <c r="P997" s="57">
        <v>4.7740835464620632</v>
      </c>
      <c r="Q997" s="57">
        <v>15.515771526001705</v>
      </c>
      <c r="R997" s="57">
        <v>13.640238704177325</v>
      </c>
      <c r="S997" s="57">
        <v>6.8201193520886623</v>
      </c>
      <c r="T997" s="57">
        <v>5.9676044330775788</v>
      </c>
      <c r="U997" s="57">
        <v>54.731457800511507</v>
      </c>
    </row>
    <row r="998" spans="1:21">
      <c r="A998" s="55" t="s">
        <v>2201</v>
      </c>
      <c r="B998" s="53" t="s">
        <v>219</v>
      </c>
      <c r="C998" s="53" t="s">
        <v>258</v>
      </c>
      <c r="D998" s="51" t="s">
        <v>59</v>
      </c>
      <c r="E998" s="53">
        <v>17</v>
      </c>
      <c r="F998" s="53">
        <v>11</v>
      </c>
      <c r="G998" s="53">
        <v>27</v>
      </c>
      <c r="H998" s="53">
        <v>40</v>
      </c>
      <c r="I998" s="53">
        <v>5</v>
      </c>
      <c r="J998" s="53">
        <v>5</v>
      </c>
      <c r="K998" s="53">
        <v>105</v>
      </c>
      <c r="L998" s="45">
        <v>230730</v>
      </c>
      <c r="M998" s="45">
        <v>118063</v>
      </c>
      <c r="N998" s="45">
        <v>112667</v>
      </c>
      <c r="O998" s="57">
        <v>7.3679192129328648</v>
      </c>
      <c r="P998" s="57">
        <v>4.7674771377800891</v>
      </c>
      <c r="Q998" s="57">
        <v>11.701989338187492</v>
      </c>
      <c r="R998" s="57">
        <v>17.336280501018507</v>
      </c>
      <c r="S998" s="57">
        <v>2.1670350626273134</v>
      </c>
      <c r="T998" s="57">
        <v>2.1670350626273134</v>
      </c>
      <c r="U998" s="57">
        <v>45.507736315173581</v>
      </c>
    </row>
    <row r="999" spans="1:21">
      <c r="A999" s="55" t="s">
        <v>2202</v>
      </c>
      <c r="B999" s="53" t="s">
        <v>219</v>
      </c>
      <c r="C999" s="53" t="s">
        <v>258</v>
      </c>
      <c r="D999" s="51" t="s">
        <v>63</v>
      </c>
      <c r="E999" s="53">
        <v>68</v>
      </c>
      <c r="F999" s="53">
        <v>66</v>
      </c>
      <c r="G999" s="53">
        <v>140</v>
      </c>
      <c r="H999" s="53">
        <v>141</v>
      </c>
      <c r="I999" s="53">
        <v>87</v>
      </c>
      <c r="J999" s="53">
        <v>69</v>
      </c>
      <c r="K999" s="53">
        <v>571</v>
      </c>
      <c r="L999" s="45">
        <v>230730</v>
      </c>
      <c r="M999" s="45">
        <v>118063</v>
      </c>
      <c r="N999" s="45">
        <v>112667</v>
      </c>
      <c r="O999" s="57">
        <v>29.471676851731459</v>
      </c>
      <c r="P999" s="57">
        <v>28.604862826680534</v>
      </c>
      <c r="Q999" s="57">
        <v>60.676981753564775</v>
      </c>
      <c r="R999" s="57">
        <v>61.110388766090232</v>
      </c>
      <c r="S999" s="57">
        <v>37.706410089715256</v>
      </c>
      <c r="T999" s="57">
        <v>29.90508386425692</v>
      </c>
      <c r="U999" s="57">
        <v>247.47540415203918</v>
      </c>
    </row>
    <row r="1000" spans="1:21">
      <c r="A1000" s="55" t="s">
        <v>2203</v>
      </c>
      <c r="B1000" s="53" t="s">
        <v>219</v>
      </c>
      <c r="C1000" s="53" t="s">
        <v>258</v>
      </c>
      <c r="D1000" s="51" t="s">
        <v>311</v>
      </c>
      <c r="E1000" s="53">
        <v>11</v>
      </c>
      <c r="F1000" s="53">
        <v>9</v>
      </c>
      <c r="G1000" s="53">
        <v>15</v>
      </c>
      <c r="H1000" s="53">
        <v>34</v>
      </c>
      <c r="I1000" s="53">
        <v>17</v>
      </c>
      <c r="J1000" s="53">
        <v>10</v>
      </c>
      <c r="K1000" s="53">
        <v>96</v>
      </c>
      <c r="L1000" s="45">
        <v>230730</v>
      </c>
      <c r="M1000" s="45">
        <v>118063</v>
      </c>
      <c r="N1000" s="45">
        <v>112667</v>
      </c>
      <c r="O1000" s="57">
        <v>4.7674771377800891</v>
      </c>
      <c r="P1000" s="57">
        <v>3.900663112729164</v>
      </c>
      <c r="Q1000" s="57">
        <v>6.5011051878819401</v>
      </c>
      <c r="R1000" s="57">
        <v>14.73583842586573</v>
      </c>
      <c r="S1000" s="57">
        <v>7.3679192129328648</v>
      </c>
      <c r="T1000" s="57">
        <v>4.3340701252546268</v>
      </c>
      <c r="U1000" s="57">
        <v>41.607073202444411</v>
      </c>
    </row>
    <row r="1001" spans="1:21">
      <c r="A1001" s="55" t="s">
        <v>2204</v>
      </c>
      <c r="B1001" s="53" t="s">
        <v>219</v>
      </c>
      <c r="C1001" s="53" t="s">
        <v>259</v>
      </c>
      <c r="D1001" s="51" t="s">
        <v>59</v>
      </c>
      <c r="E1001" s="53">
        <v>5</v>
      </c>
      <c r="F1001" s="53">
        <v>5</v>
      </c>
      <c r="G1001" s="53">
        <v>7</v>
      </c>
      <c r="H1001" s="53">
        <v>10</v>
      </c>
      <c r="I1001" s="53">
        <v>5</v>
      </c>
      <c r="J1001" s="53">
        <v>0</v>
      </c>
      <c r="K1001" s="53">
        <v>32</v>
      </c>
      <c r="L1001" s="45">
        <v>81510</v>
      </c>
      <c r="M1001" s="45">
        <v>42533</v>
      </c>
      <c r="N1001" s="45">
        <v>38977</v>
      </c>
      <c r="O1001" s="57">
        <v>6.1342166605324504</v>
      </c>
      <c r="P1001" s="57">
        <v>6.1342166605324504</v>
      </c>
      <c r="Q1001" s="57">
        <v>8.5879033247454313</v>
      </c>
      <c r="R1001" s="57">
        <v>12.268433321064901</v>
      </c>
      <c r="S1001" s="57">
        <v>6.1342166605324504</v>
      </c>
      <c r="T1001" s="57" t="s">
        <v>297</v>
      </c>
      <c r="U1001" s="57">
        <v>39.25898662740768</v>
      </c>
    </row>
    <row r="1002" spans="1:21">
      <c r="A1002" s="55" t="s">
        <v>2205</v>
      </c>
      <c r="B1002" s="53" t="s">
        <v>219</v>
      </c>
      <c r="C1002" s="53" t="s">
        <v>259</v>
      </c>
      <c r="D1002" s="51" t="s">
        <v>63</v>
      </c>
      <c r="E1002" s="53">
        <v>19</v>
      </c>
      <c r="F1002" s="53">
        <v>22</v>
      </c>
      <c r="G1002" s="53">
        <v>41</v>
      </c>
      <c r="H1002" s="53">
        <v>49</v>
      </c>
      <c r="I1002" s="53">
        <v>28</v>
      </c>
      <c r="J1002" s="53">
        <v>17</v>
      </c>
      <c r="K1002" s="53">
        <v>176</v>
      </c>
      <c r="L1002" s="45">
        <v>81510</v>
      </c>
      <c r="M1002" s="45">
        <v>42533</v>
      </c>
      <c r="N1002" s="45">
        <v>38977</v>
      </c>
      <c r="O1002" s="57">
        <v>23.310023310023311</v>
      </c>
      <c r="P1002" s="57">
        <v>26.990553306342779</v>
      </c>
      <c r="Q1002" s="57">
        <v>50.300576616366087</v>
      </c>
      <c r="R1002" s="57">
        <v>60.11532327321801</v>
      </c>
      <c r="S1002" s="57">
        <v>34.351613298981725</v>
      </c>
      <c r="T1002" s="57">
        <v>20.85633664581033</v>
      </c>
      <c r="U1002" s="57">
        <v>215.92442645074223</v>
      </c>
    </row>
    <row r="1003" spans="1:21">
      <c r="A1003" s="55" t="s">
        <v>2206</v>
      </c>
      <c r="B1003" s="53" t="s">
        <v>219</v>
      </c>
      <c r="C1003" s="53" t="s">
        <v>259</v>
      </c>
      <c r="D1003" s="51" t="s">
        <v>311</v>
      </c>
      <c r="E1003" s="53">
        <v>6</v>
      </c>
      <c r="F1003" s="53">
        <v>7</v>
      </c>
      <c r="G1003" s="53">
        <v>5</v>
      </c>
      <c r="H1003" s="53">
        <v>14</v>
      </c>
      <c r="I1003" s="53">
        <v>5</v>
      </c>
      <c r="J1003" s="53">
        <v>5</v>
      </c>
      <c r="K1003" s="53">
        <v>42</v>
      </c>
      <c r="L1003" s="45">
        <v>81510</v>
      </c>
      <c r="M1003" s="45">
        <v>42533</v>
      </c>
      <c r="N1003" s="45">
        <v>38977</v>
      </c>
      <c r="O1003" s="57">
        <v>7.3610599926389408</v>
      </c>
      <c r="P1003" s="57">
        <v>8.5879033247454313</v>
      </c>
      <c r="Q1003" s="57">
        <v>6.1342166605324504</v>
      </c>
      <c r="R1003" s="57">
        <v>17.175806649490863</v>
      </c>
      <c r="S1003" s="57">
        <v>6.1342166605324504</v>
      </c>
      <c r="T1003" s="57">
        <v>6.1342166605324504</v>
      </c>
      <c r="U1003" s="57">
        <v>51.527419948472577</v>
      </c>
    </row>
    <row r="1004" spans="1:21">
      <c r="A1004" s="55" t="s">
        <v>2207</v>
      </c>
      <c r="B1004" s="53" t="s">
        <v>219</v>
      </c>
      <c r="C1004" s="53" t="s">
        <v>260</v>
      </c>
      <c r="D1004" s="51" t="s">
        <v>59</v>
      </c>
      <c r="E1004" s="53">
        <v>5</v>
      </c>
      <c r="F1004" s="53">
        <v>5</v>
      </c>
      <c r="G1004" s="53">
        <v>12</v>
      </c>
      <c r="H1004" s="53">
        <v>10</v>
      </c>
      <c r="I1004" s="53">
        <v>0</v>
      </c>
      <c r="J1004" s="53">
        <v>5</v>
      </c>
      <c r="K1004" s="53">
        <v>37</v>
      </c>
      <c r="L1004" s="45">
        <v>82360</v>
      </c>
      <c r="M1004" s="45">
        <v>42788</v>
      </c>
      <c r="N1004" s="45">
        <v>39572</v>
      </c>
      <c r="O1004" s="57">
        <v>6.0709082078678964</v>
      </c>
      <c r="P1004" s="57">
        <v>6.0709082078678964</v>
      </c>
      <c r="Q1004" s="57">
        <v>14.570179698882955</v>
      </c>
      <c r="R1004" s="57">
        <v>12.141816415735793</v>
      </c>
      <c r="S1004" s="57" t="s">
        <v>297</v>
      </c>
      <c r="T1004" s="57">
        <v>6.0709082078678964</v>
      </c>
      <c r="U1004" s="57">
        <v>44.92472073822244</v>
      </c>
    </row>
    <row r="1005" spans="1:21">
      <c r="A1005" s="55" t="s">
        <v>2208</v>
      </c>
      <c r="B1005" s="53" t="s">
        <v>219</v>
      </c>
      <c r="C1005" s="53" t="s">
        <v>260</v>
      </c>
      <c r="D1005" s="51" t="s">
        <v>63</v>
      </c>
      <c r="E1005" s="53">
        <v>24</v>
      </c>
      <c r="F1005" s="53">
        <v>15</v>
      </c>
      <c r="G1005" s="53">
        <v>27</v>
      </c>
      <c r="H1005" s="53">
        <v>43</v>
      </c>
      <c r="I1005" s="53">
        <v>30</v>
      </c>
      <c r="J1005" s="53">
        <v>15</v>
      </c>
      <c r="K1005" s="53">
        <v>154</v>
      </c>
      <c r="L1005" s="45">
        <v>82360</v>
      </c>
      <c r="M1005" s="45">
        <v>42788</v>
      </c>
      <c r="N1005" s="45">
        <v>39572</v>
      </c>
      <c r="O1005" s="57">
        <v>29.140359397765909</v>
      </c>
      <c r="P1005" s="57">
        <v>18.212724623603691</v>
      </c>
      <c r="Q1005" s="57">
        <v>32.782904322486644</v>
      </c>
      <c r="R1005" s="57">
        <v>52.209810587663917</v>
      </c>
      <c r="S1005" s="57">
        <v>36.425449247207382</v>
      </c>
      <c r="T1005" s="57">
        <v>18.212724623603691</v>
      </c>
      <c r="U1005" s="57">
        <v>186.98397280233124</v>
      </c>
    </row>
    <row r="1006" spans="1:21">
      <c r="A1006" s="55" t="s">
        <v>2209</v>
      </c>
      <c r="B1006" s="53" t="s">
        <v>219</v>
      </c>
      <c r="C1006" s="53" t="s">
        <v>260</v>
      </c>
      <c r="D1006" s="51" t="s">
        <v>311</v>
      </c>
      <c r="E1006" s="53">
        <v>5</v>
      </c>
      <c r="F1006" s="53">
        <v>6</v>
      </c>
      <c r="G1006" s="53">
        <v>11</v>
      </c>
      <c r="H1006" s="53">
        <v>7</v>
      </c>
      <c r="I1006" s="53">
        <v>9</v>
      </c>
      <c r="J1006" s="53">
        <v>0</v>
      </c>
      <c r="K1006" s="53">
        <v>38</v>
      </c>
      <c r="L1006" s="45">
        <v>82360</v>
      </c>
      <c r="M1006" s="45">
        <v>42788</v>
      </c>
      <c r="N1006" s="45">
        <v>39572</v>
      </c>
      <c r="O1006" s="57">
        <v>6.0709082078678964</v>
      </c>
      <c r="P1006" s="57">
        <v>7.2850898494414773</v>
      </c>
      <c r="Q1006" s="57">
        <v>13.355998057309373</v>
      </c>
      <c r="R1006" s="57">
        <v>8.4992714910150564</v>
      </c>
      <c r="S1006" s="57">
        <v>10.927634774162215</v>
      </c>
      <c r="T1006" s="57" t="s">
        <v>297</v>
      </c>
      <c r="U1006" s="57">
        <v>46.138902379796015</v>
      </c>
    </row>
    <row r="1007" spans="1:21">
      <c r="A1007" s="55" t="s">
        <v>2210</v>
      </c>
      <c r="B1007" s="53" t="s">
        <v>219</v>
      </c>
      <c r="C1007" s="53" t="s">
        <v>261</v>
      </c>
      <c r="D1007" s="51" t="s">
        <v>59</v>
      </c>
      <c r="E1007" s="53">
        <v>6</v>
      </c>
      <c r="F1007" s="53">
        <v>6</v>
      </c>
      <c r="G1007" s="53">
        <v>7</v>
      </c>
      <c r="H1007" s="53">
        <v>9</v>
      </c>
      <c r="I1007" s="53">
        <v>5</v>
      </c>
      <c r="J1007" s="53">
        <v>0</v>
      </c>
      <c r="K1007" s="53">
        <v>33</v>
      </c>
      <c r="L1007" s="45">
        <v>93690</v>
      </c>
      <c r="M1007" s="45">
        <v>47284</v>
      </c>
      <c r="N1007" s="45">
        <v>46406</v>
      </c>
      <c r="O1007" s="57">
        <v>6.404098623118796</v>
      </c>
      <c r="P1007" s="57">
        <v>6.404098623118796</v>
      </c>
      <c r="Q1007" s="57">
        <v>7.4714483936385951</v>
      </c>
      <c r="R1007" s="57">
        <v>9.6061479346781944</v>
      </c>
      <c r="S1007" s="57">
        <v>5.3367488525989968</v>
      </c>
      <c r="T1007" s="57" t="s">
        <v>297</v>
      </c>
      <c r="U1007" s="57">
        <v>35.222542427153378</v>
      </c>
    </row>
    <row r="1008" spans="1:21">
      <c r="A1008" s="55" t="s">
        <v>2211</v>
      </c>
      <c r="B1008" s="53" t="s">
        <v>219</v>
      </c>
      <c r="C1008" s="53" t="s">
        <v>261</v>
      </c>
      <c r="D1008" s="51" t="s">
        <v>63</v>
      </c>
      <c r="E1008" s="53">
        <v>20</v>
      </c>
      <c r="F1008" s="53">
        <v>23</v>
      </c>
      <c r="G1008" s="53">
        <v>45</v>
      </c>
      <c r="H1008" s="53">
        <v>49</v>
      </c>
      <c r="I1008" s="53">
        <v>43</v>
      </c>
      <c r="J1008" s="53">
        <v>20</v>
      </c>
      <c r="K1008" s="53">
        <v>200</v>
      </c>
      <c r="L1008" s="45">
        <v>93690</v>
      </c>
      <c r="M1008" s="45">
        <v>47284</v>
      </c>
      <c r="N1008" s="45">
        <v>46406</v>
      </c>
      <c r="O1008" s="57">
        <v>21.346995410395987</v>
      </c>
      <c r="P1008" s="57">
        <v>24.549044721955383</v>
      </c>
      <c r="Q1008" s="57">
        <v>48.030739673390968</v>
      </c>
      <c r="R1008" s="57">
        <v>52.300138755470172</v>
      </c>
      <c r="S1008" s="57">
        <v>45.896040132351374</v>
      </c>
      <c r="T1008" s="57">
        <v>21.346995410395987</v>
      </c>
      <c r="U1008" s="57">
        <v>213.46995410395988</v>
      </c>
    </row>
    <row r="1009" spans="1:21">
      <c r="A1009" s="55" t="s">
        <v>2212</v>
      </c>
      <c r="B1009" s="53" t="s">
        <v>219</v>
      </c>
      <c r="C1009" s="53" t="s">
        <v>261</v>
      </c>
      <c r="D1009" s="51" t="s">
        <v>311</v>
      </c>
      <c r="E1009" s="53">
        <v>5</v>
      </c>
      <c r="F1009" s="53">
        <v>5</v>
      </c>
      <c r="G1009" s="53">
        <v>6</v>
      </c>
      <c r="H1009" s="53">
        <v>7</v>
      </c>
      <c r="I1009" s="53">
        <v>6</v>
      </c>
      <c r="J1009" s="53">
        <v>6</v>
      </c>
      <c r="K1009" s="53">
        <v>35</v>
      </c>
      <c r="L1009" s="45">
        <v>93690</v>
      </c>
      <c r="M1009" s="45">
        <v>47284</v>
      </c>
      <c r="N1009" s="45">
        <v>46406</v>
      </c>
      <c r="O1009" s="57">
        <v>5.3367488525989968</v>
      </c>
      <c r="P1009" s="57">
        <v>5.3367488525989968</v>
      </c>
      <c r="Q1009" s="57">
        <v>6.404098623118796</v>
      </c>
      <c r="R1009" s="57">
        <v>7.4714483936385951</v>
      </c>
      <c r="S1009" s="57">
        <v>6.404098623118796</v>
      </c>
      <c r="T1009" s="57">
        <v>6.404098623118796</v>
      </c>
      <c r="U1009" s="57">
        <v>37.357241968192973</v>
      </c>
    </row>
    <row r="1010" spans="1:21">
      <c r="A1010" s="55" t="s">
        <v>2213</v>
      </c>
      <c r="B1010" s="53" t="s">
        <v>219</v>
      </c>
      <c r="C1010" s="53" t="s">
        <v>262</v>
      </c>
      <c r="D1010" s="51" t="s">
        <v>59</v>
      </c>
      <c r="E1010" s="53">
        <v>7</v>
      </c>
      <c r="F1010" s="53">
        <v>6</v>
      </c>
      <c r="G1010" s="53">
        <v>12</v>
      </c>
      <c r="H1010" s="53">
        <v>9</v>
      </c>
      <c r="I1010" s="53">
        <v>5</v>
      </c>
      <c r="J1010" s="53">
        <v>5</v>
      </c>
      <c r="K1010" s="53">
        <v>44</v>
      </c>
      <c r="L1010" s="45">
        <v>137790</v>
      </c>
      <c r="M1010" s="45">
        <v>72315</v>
      </c>
      <c r="N1010" s="45">
        <v>65475</v>
      </c>
      <c r="O1010" s="57">
        <v>5.0801944988751</v>
      </c>
      <c r="P1010" s="57">
        <v>4.3544524276072281</v>
      </c>
      <c r="Q1010" s="57">
        <v>8.7089048552144561</v>
      </c>
      <c r="R1010" s="57">
        <v>6.531678641410843</v>
      </c>
      <c r="S1010" s="57">
        <v>3.628710356339357</v>
      </c>
      <c r="T1010" s="57">
        <v>3.628710356339357</v>
      </c>
      <c r="U1010" s="57">
        <v>31.932651135786344</v>
      </c>
    </row>
    <row r="1011" spans="1:21">
      <c r="A1011" s="55" t="s">
        <v>2214</v>
      </c>
      <c r="B1011" s="53" t="s">
        <v>219</v>
      </c>
      <c r="C1011" s="53" t="s">
        <v>262</v>
      </c>
      <c r="D1011" s="51" t="s">
        <v>63</v>
      </c>
      <c r="E1011" s="53">
        <v>42</v>
      </c>
      <c r="F1011" s="53">
        <v>35</v>
      </c>
      <c r="G1011" s="53">
        <v>79</v>
      </c>
      <c r="H1011" s="53">
        <v>73</v>
      </c>
      <c r="I1011" s="53">
        <v>46</v>
      </c>
      <c r="J1011" s="53">
        <v>29</v>
      </c>
      <c r="K1011" s="53">
        <v>304</v>
      </c>
      <c r="L1011" s="45">
        <v>137790</v>
      </c>
      <c r="M1011" s="45">
        <v>72315</v>
      </c>
      <c r="N1011" s="45">
        <v>65475</v>
      </c>
      <c r="O1011" s="57">
        <v>30.4811669932506</v>
      </c>
      <c r="P1011" s="57">
        <v>25.400972494375502</v>
      </c>
      <c r="Q1011" s="57">
        <v>57.333623630161838</v>
      </c>
      <c r="R1011" s="57">
        <v>52.97917120255461</v>
      </c>
      <c r="S1011" s="57">
        <v>33.384135278322084</v>
      </c>
      <c r="T1011" s="57">
        <v>21.04652006676827</v>
      </c>
      <c r="U1011" s="57">
        <v>220.62558966543293</v>
      </c>
    </row>
    <row r="1012" spans="1:21">
      <c r="A1012" s="55" t="s">
        <v>2215</v>
      </c>
      <c r="B1012" s="53" t="s">
        <v>219</v>
      </c>
      <c r="C1012" s="53" t="s">
        <v>262</v>
      </c>
      <c r="D1012" s="51" t="s">
        <v>311</v>
      </c>
      <c r="E1012" s="53">
        <v>9</v>
      </c>
      <c r="F1012" s="53">
        <v>10</v>
      </c>
      <c r="G1012" s="53">
        <v>6</v>
      </c>
      <c r="H1012" s="53">
        <v>20</v>
      </c>
      <c r="I1012" s="53">
        <v>11</v>
      </c>
      <c r="J1012" s="53">
        <v>0</v>
      </c>
      <c r="K1012" s="53">
        <v>56</v>
      </c>
      <c r="L1012" s="45">
        <v>137790</v>
      </c>
      <c r="M1012" s="45">
        <v>72315</v>
      </c>
      <c r="N1012" s="45">
        <v>65475</v>
      </c>
      <c r="O1012" s="57">
        <v>6.531678641410843</v>
      </c>
      <c r="P1012" s="57">
        <v>7.257420712678714</v>
      </c>
      <c r="Q1012" s="57">
        <v>4.3544524276072281</v>
      </c>
      <c r="R1012" s="57">
        <v>14.514841425357428</v>
      </c>
      <c r="S1012" s="57">
        <v>7.983162783946586</v>
      </c>
      <c r="T1012" s="57" t="s">
        <v>297</v>
      </c>
      <c r="U1012" s="57">
        <v>40.6415559910008</v>
      </c>
    </row>
    <row r="1013" spans="1:21">
      <c r="A1013" s="55" t="s">
        <v>2216</v>
      </c>
      <c r="B1013" s="53" t="s">
        <v>219</v>
      </c>
      <c r="C1013" s="53" t="s">
        <v>263</v>
      </c>
      <c r="D1013" s="51" t="s">
        <v>59</v>
      </c>
      <c r="E1013" s="53">
        <v>18</v>
      </c>
      <c r="F1013" s="53">
        <v>15</v>
      </c>
      <c r="G1013" s="53">
        <v>25</v>
      </c>
      <c r="H1013" s="53">
        <v>33</v>
      </c>
      <c r="I1013" s="53">
        <v>11</v>
      </c>
      <c r="J1013" s="53">
        <v>10</v>
      </c>
      <c r="K1013" s="53">
        <v>112</v>
      </c>
      <c r="L1013" s="45">
        <v>336280</v>
      </c>
      <c r="M1013" s="45">
        <v>173843</v>
      </c>
      <c r="N1013" s="45">
        <v>162437</v>
      </c>
      <c r="O1013" s="57">
        <v>5.3526822885690502</v>
      </c>
      <c r="P1013" s="57">
        <v>4.4605685738075413</v>
      </c>
      <c r="Q1013" s="57">
        <v>7.4342809563459022</v>
      </c>
      <c r="R1013" s="57">
        <v>9.8132508623765915</v>
      </c>
      <c r="S1013" s="57">
        <v>3.2710836207921967</v>
      </c>
      <c r="T1013" s="57">
        <v>2.9737123825383609</v>
      </c>
      <c r="U1013" s="57">
        <v>33.305578684429641</v>
      </c>
    </row>
    <row r="1014" spans="1:21">
      <c r="A1014" s="55" t="s">
        <v>2217</v>
      </c>
      <c r="B1014" s="53" t="s">
        <v>219</v>
      </c>
      <c r="C1014" s="53" t="s">
        <v>263</v>
      </c>
      <c r="D1014" s="51" t="s">
        <v>63</v>
      </c>
      <c r="E1014" s="53">
        <v>79</v>
      </c>
      <c r="F1014" s="53">
        <v>59</v>
      </c>
      <c r="G1014" s="53">
        <v>137</v>
      </c>
      <c r="H1014" s="53">
        <v>117</v>
      </c>
      <c r="I1014" s="53">
        <v>73</v>
      </c>
      <c r="J1014" s="53">
        <v>41</v>
      </c>
      <c r="K1014" s="53">
        <v>506</v>
      </c>
      <c r="L1014" s="45">
        <v>336280</v>
      </c>
      <c r="M1014" s="45">
        <v>173843</v>
      </c>
      <c r="N1014" s="45">
        <v>162437</v>
      </c>
      <c r="O1014" s="57">
        <v>23.492327822053053</v>
      </c>
      <c r="P1014" s="57">
        <v>17.544903056976331</v>
      </c>
      <c r="Q1014" s="57">
        <v>40.739859640775542</v>
      </c>
      <c r="R1014" s="57">
        <v>34.792434875698824</v>
      </c>
      <c r="S1014" s="57">
        <v>21.708100392530035</v>
      </c>
      <c r="T1014" s="57">
        <v>12.19222076840728</v>
      </c>
      <c r="U1014" s="57">
        <v>150.46984655644107</v>
      </c>
    </row>
    <row r="1015" spans="1:21">
      <c r="A1015" s="55" t="s">
        <v>2218</v>
      </c>
      <c r="B1015" s="53" t="s">
        <v>219</v>
      </c>
      <c r="C1015" s="53" t="s">
        <v>263</v>
      </c>
      <c r="D1015" s="51" t="s">
        <v>311</v>
      </c>
      <c r="E1015" s="53">
        <v>15</v>
      </c>
      <c r="F1015" s="53">
        <v>11</v>
      </c>
      <c r="G1015" s="53">
        <v>26</v>
      </c>
      <c r="H1015" s="53">
        <v>45</v>
      </c>
      <c r="I1015" s="53">
        <v>22</v>
      </c>
      <c r="J1015" s="53">
        <v>11</v>
      </c>
      <c r="K1015" s="53">
        <v>130</v>
      </c>
      <c r="L1015" s="45">
        <v>336280</v>
      </c>
      <c r="M1015" s="45">
        <v>173843</v>
      </c>
      <c r="N1015" s="45">
        <v>162437</v>
      </c>
      <c r="O1015" s="57">
        <v>4.4605685738075413</v>
      </c>
      <c r="P1015" s="57">
        <v>3.2710836207921967</v>
      </c>
      <c r="Q1015" s="57">
        <v>7.7316521945997385</v>
      </c>
      <c r="R1015" s="57">
        <v>13.381705721422625</v>
      </c>
      <c r="S1015" s="57">
        <v>6.5421672415843934</v>
      </c>
      <c r="T1015" s="57">
        <v>3.2710836207921967</v>
      </c>
      <c r="U1015" s="57">
        <v>38.658260972998697</v>
      </c>
    </row>
    <row r="1016" spans="1:21">
      <c r="A1016" s="55" t="s">
        <v>2219</v>
      </c>
      <c r="B1016" s="53" t="s">
        <v>219</v>
      </c>
      <c r="C1016" s="53" t="s">
        <v>264</v>
      </c>
      <c r="D1016" s="51" t="s">
        <v>59</v>
      </c>
      <c r="E1016" s="53">
        <v>5</v>
      </c>
      <c r="F1016" s="53">
        <v>0</v>
      </c>
      <c r="G1016" s="53">
        <v>0</v>
      </c>
      <c r="H1016" s="53">
        <v>0</v>
      </c>
      <c r="I1016" s="53">
        <v>0</v>
      </c>
      <c r="J1016" s="53">
        <v>0</v>
      </c>
      <c r="K1016" s="53">
        <v>5</v>
      </c>
      <c r="L1016" s="45">
        <v>21220</v>
      </c>
      <c r="M1016" s="45">
        <v>10749</v>
      </c>
      <c r="N1016" s="45">
        <v>10471</v>
      </c>
      <c r="O1016" s="57">
        <v>23.562676720075402</v>
      </c>
      <c r="P1016" s="57" t="s">
        <v>297</v>
      </c>
      <c r="Q1016" s="57" t="s">
        <v>297</v>
      </c>
      <c r="R1016" s="57" t="s">
        <v>297</v>
      </c>
      <c r="S1016" s="57" t="s">
        <v>297</v>
      </c>
      <c r="T1016" s="57" t="s">
        <v>297</v>
      </c>
      <c r="U1016" s="57">
        <v>23.562676720075402</v>
      </c>
    </row>
    <row r="1017" spans="1:21">
      <c r="A1017" s="55" t="s">
        <v>2220</v>
      </c>
      <c r="B1017" s="53" t="s">
        <v>219</v>
      </c>
      <c r="C1017" s="53" t="s">
        <v>264</v>
      </c>
      <c r="D1017" s="51" t="s">
        <v>63</v>
      </c>
      <c r="E1017" s="53">
        <v>5</v>
      </c>
      <c r="F1017" s="53">
        <v>5</v>
      </c>
      <c r="G1017" s="53">
        <v>5</v>
      </c>
      <c r="H1017" s="53">
        <v>9</v>
      </c>
      <c r="I1017" s="53">
        <v>9</v>
      </c>
      <c r="J1017" s="53">
        <v>5</v>
      </c>
      <c r="K1017" s="53">
        <v>38</v>
      </c>
      <c r="L1017" s="45">
        <v>21220</v>
      </c>
      <c r="M1017" s="45">
        <v>10749</v>
      </c>
      <c r="N1017" s="45">
        <v>10471</v>
      </c>
      <c r="O1017" s="57">
        <v>23.562676720075402</v>
      </c>
      <c r="P1017" s="57">
        <v>23.562676720075402</v>
      </c>
      <c r="Q1017" s="57">
        <v>23.562676720075402</v>
      </c>
      <c r="R1017" s="57">
        <v>42.412818096135716</v>
      </c>
      <c r="S1017" s="57">
        <v>42.412818096135716</v>
      </c>
      <c r="T1017" s="57">
        <v>23.562676720075402</v>
      </c>
      <c r="U1017" s="57">
        <v>179.07634307257302</v>
      </c>
    </row>
    <row r="1018" spans="1:21">
      <c r="A1018" s="55" t="s">
        <v>2221</v>
      </c>
      <c r="B1018" s="53" t="s">
        <v>219</v>
      </c>
      <c r="C1018" s="53" t="s">
        <v>264</v>
      </c>
      <c r="D1018" s="51" t="s">
        <v>311</v>
      </c>
      <c r="E1018" s="53">
        <v>0</v>
      </c>
      <c r="F1018" s="53">
        <v>0</v>
      </c>
      <c r="G1018" s="53">
        <v>5</v>
      </c>
      <c r="H1018" s="53">
        <v>5</v>
      </c>
      <c r="I1018" s="53">
        <v>0</v>
      </c>
      <c r="J1018" s="53">
        <v>0</v>
      </c>
      <c r="K1018" s="53">
        <v>10</v>
      </c>
      <c r="L1018" s="45">
        <v>21220</v>
      </c>
      <c r="M1018" s="45">
        <v>10749</v>
      </c>
      <c r="N1018" s="45">
        <v>10471</v>
      </c>
      <c r="O1018" s="57" t="s">
        <v>297</v>
      </c>
      <c r="P1018" s="57" t="s">
        <v>297</v>
      </c>
      <c r="Q1018" s="57">
        <v>23.562676720075402</v>
      </c>
      <c r="R1018" s="57">
        <v>23.562676720075402</v>
      </c>
      <c r="S1018" s="57" t="s">
        <v>297</v>
      </c>
      <c r="T1018" s="57" t="s">
        <v>297</v>
      </c>
      <c r="U1018" s="57">
        <v>47.125353440150803</v>
      </c>
    </row>
    <row r="1019" spans="1:21">
      <c r="A1019" s="55" t="s">
        <v>2222</v>
      </c>
      <c r="B1019" s="53" t="s">
        <v>219</v>
      </c>
      <c r="C1019" s="53" t="s">
        <v>265</v>
      </c>
      <c r="D1019" s="51" t="s">
        <v>59</v>
      </c>
      <c r="E1019" s="53">
        <v>6</v>
      </c>
      <c r="F1019" s="53">
        <v>7</v>
      </c>
      <c r="G1019" s="53">
        <v>18</v>
      </c>
      <c r="H1019" s="53">
        <v>24</v>
      </c>
      <c r="I1019" s="53">
        <v>5</v>
      </c>
      <c r="J1019" s="53">
        <v>0</v>
      </c>
      <c r="K1019" s="53">
        <v>60</v>
      </c>
      <c r="L1019" s="45">
        <v>145600</v>
      </c>
      <c r="M1019" s="45">
        <v>74850</v>
      </c>
      <c r="N1019" s="45">
        <v>70750</v>
      </c>
      <c r="O1019" s="57">
        <v>4.1208791208791204</v>
      </c>
      <c r="P1019" s="57">
        <v>4.8076923076923075</v>
      </c>
      <c r="Q1019" s="57">
        <v>12.362637362637363</v>
      </c>
      <c r="R1019" s="57">
        <v>16.483516483516482</v>
      </c>
      <c r="S1019" s="57">
        <v>3.4340659340659339</v>
      </c>
      <c r="T1019" s="57" t="s">
        <v>297</v>
      </c>
      <c r="U1019" s="57">
        <v>41.208791208791212</v>
      </c>
    </row>
    <row r="1020" spans="1:21">
      <c r="A1020" s="55" t="s">
        <v>2223</v>
      </c>
      <c r="B1020" s="53" t="s">
        <v>219</v>
      </c>
      <c r="C1020" s="53" t="s">
        <v>265</v>
      </c>
      <c r="D1020" s="51" t="s">
        <v>63</v>
      </c>
      <c r="E1020" s="53">
        <v>42</v>
      </c>
      <c r="F1020" s="53">
        <v>44</v>
      </c>
      <c r="G1020" s="53">
        <v>100</v>
      </c>
      <c r="H1020" s="53">
        <v>91</v>
      </c>
      <c r="I1020" s="53">
        <v>73</v>
      </c>
      <c r="J1020" s="53">
        <v>40</v>
      </c>
      <c r="K1020" s="53">
        <v>390</v>
      </c>
      <c r="L1020" s="45">
        <v>145600</v>
      </c>
      <c r="M1020" s="45">
        <v>74850</v>
      </c>
      <c r="N1020" s="45">
        <v>70750</v>
      </c>
      <c r="O1020" s="57">
        <v>28.84615384615385</v>
      </c>
      <c r="P1020" s="57">
        <v>30.219780219780219</v>
      </c>
      <c r="Q1020" s="57">
        <v>68.681318681318686</v>
      </c>
      <c r="R1020" s="57">
        <v>62.5</v>
      </c>
      <c r="S1020" s="57">
        <v>50.137362637362642</v>
      </c>
      <c r="T1020" s="57">
        <v>27.472527472527471</v>
      </c>
      <c r="U1020" s="57">
        <v>267.85714285714283</v>
      </c>
    </row>
    <row r="1021" spans="1:21">
      <c r="A1021" s="55" t="s">
        <v>2224</v>
      </c>
      <c r="B1021" s="53" t="s">
        <v>219</v>
      </c>
      <c r="C1021" s="53" t="s">
        <v>265</v>
      </c>
      <c r="D1021" s="51" t="s">
        <v>311</v>
      </c>
      <c r="E1021" s="53">
        <v>7</v>
      </c>
      <c r="F1021" s="53">
        <v>7</v>
      </c>
      <c r="G1021" s="53">
        <v>15</v>
      </c>
      <c r="H1021" s="53">
        <v>16</v>
      </c>
      <c r="I1021" s="53">
        <v>13</v>
      </c>
      <c r="J1021" s="53">
        <v>0</v>
      </c>
      <c r="K1021" s="53">
        <v>58</v>
      </c>
      <c r="L1021" s="45">
        <v>145600</v>
      </c>
      <c r="M1021" s="45">
        <v>74850</v>
      </c>
      <c r="N1021" s="45">
        <v>70750</v>
      </c>
      <c r="O1021" s="57">
        <v>4.8076923076923075</v>
      </c>
      <c r="P1021" s="57">
        <v>4.8076923076923075</v>
      </c>
      <c r="Q1021" s="57">
        <v>10.302197802197803</v>
      </c>
      <c r="R1021" s="57">
        <v>10.989010989010989</v>
      </c>
      <c r="S1021" s="57">
        <v>8.9285714285714288</v>
      </c>
      <c r="T1021" s="57" t="s">
        <v>297</v>
      </c>
      <c r="U1021" s="57">
        <v>39.835164835164839</v>
      </c>
    </row>
    <row r="1022" spans="1:21">
      <c r="A1022" s="55" t="s">
        <v>2225</v>
      </c>
      <c r="B1022" s="53" t="s">
        <v>219</v>
      </c>
      <c r="C1022" s="53" t="s">
        <v>266</v>
      </c>
      <c r="D1022" s="51" t="s">
        <v>59</v>
      </c>
      <c r="E1022" s="53">
        <v>9</v>
      </c>
      <c r="F1022" s="53">
        <v>5</v>
      </c>
      <c r="G1022" s="53">
        <v>16</v>
      </c>
      <c r="H1022" s="53">
        <v>20</v>
      </c>
      <c r="I1022" s="53">
        <v>5</v>
      </c>
      <c r="J1022" s="53">
        <v>5</v>
      </c>
      <c r="K1022" s="53">
        <v>60</v>
      </c>
      <c r="L1022" s="45">
        <v>173700</v>
      </c>
      <c r="M1022" s="45">
        <v>90358</v>
      </c>
      <c r="N1022" s="45">
        <v>83342</v>
      </c>
      <c r="O1022" s="57">
        <v>5.1813471502590671</v>
      </c>
      <c r="P1022" s="57">
        <v>2.8785261945883707</v>
      </c>
      <c r="Q1022" s="57">
        <v>9.2112838226827858</v>
      </c>
      <c r="R1022" s="57">
        <v>11.514104778353483</v>
      </c>
      <c r="S1022" s="57">
        <v>2.8785261945883707</v>
      </c>
      <c r="T1022" s="57">
        <v>2.8785261945883707</v>
      </c>
      <c r="U1022" s="57">
        <v>34.542314335060446</v>
      </c>
    </row>
    <row r="1023" spans="1:21">
      <c r="A1023" s="55" t="s">
        <v>2226</v>
      </c>
      <c r="B1023" s="53" t="s">
        <v>219</v>
      </c>
      <c r="C1023" s="53" t="s">
        <v>266</v>
      </c>
      <c r="D1023" s="51" t="s">
        <v>63</v>
      </c>
      <c r="E1023" s="53">
        <v>35</v>
      </c>
      <c r="F1023" s="53">
        <v>35</v>
      </c>
      <c r="G1023" s="53">
        <v>86</v>
      </c>
      <c r="H1023" s="53">
        <v>100</v>
      </c>
      <c r="I1023" s="53">
        <v>61</v>
      </c>
      <c r="J1023" s="53">
        <v>27</v>
      </c>
      <c r="K1023" s="53">
        <v>344</v>
      </c>
      <c r="L1023" s="45">
        <v>173700</v>
      </c>
      <c r="M1023" s="45">
        <v>90358</v>
      </c>
      <c r="N1023" s="45">
        <v>83342</v>
      </c>
      <c r="O1023" s="57">
        <v>20.149683362118594</v>
      </c>
      <c r="P1023" s="57">
        <v>20.149683362118594</v>
      </c>
      <c r="Q1023" s="57">
        <v>49.510650546919976</v>
      </c>
      <c r="R1023" s="57">
        <v>57.570523891767422</v>
      </c>
      <c r="S1023" s="57">
        <v>35.118019573978124</v>
      </c>
      <c r="T1023" s="57">
        <v>15.5440414507772</v>
      </c>
      <c r="U1023" s="57">
        <v>198.0426021876799</v>
      </c>
    </row>
    <row r="1024" spans="1:21">
      <c r="A1024" s="55" t="s">
        <v>2227</v>
      </c>
      <c r="B1024" s="53" t="s">
        <v>219</v>
      </c>
      <c r="C1024" s="53" t="s">
        <v>266</v>
      </c>
      <c r="D1024" s="51" t="s">
        <v>311</v>
      </c>
      <c r="E1024" s="53">
        <v>10</v>
      </c>
      <c r="F1024" s="53">
        <v>10</v>
      </c>
      <c r="G1024" s="53">
        <v>21</v>
      </c>
      <c r="H1024" s="53">
        <v>22</v>
      </c>
      <c r="I1024" s="53">
        <v>10</v>
      </c>
      <c r="J1024" s="53">
        <v>8</v>
      </c>
      <c r="K1024" s="53">
        <v>81</v>
      </c>
      <c r="L1024" s="45">
        <v>173700</v>
      </c>
      <c r="M1024" s="45">
        <v>90358</v>
      </c>
      <c r="N1024" s="45">
        <v>83342</v>
      </c>
      <c r="O1024" s="57">
        <v>5.7570523891767413</v>
      </c>
      <c r="P1024" s="57">
        <v>5.7570523891767413</v>
      </c>
      <c r="Q1024" s="57">
        <v>12.089810017271157</v>
      </c>
      <c r="R1024" s="57">
        <v>12.665515256188831</v>
      </c>
      <c r="S1024" s="57">
        <v>5.7570523891767413</v>
      </c>
      <c r="T1024" s="57">
        <v>4.6056419113413929</v>
      </c>
      <c r="U1024" s="57">
        <v>46.632124352331608</v>
      </c>
    </row>
    <row r="1025" spans="1:21">
      <c r="A1025" s="55" t="s">
        <v>2228</v>
      </c>
      <c r="B1025" s="53" t="s">
        <v>219</v>
      </c>
      <c r="C1025" s="53" t="s">
        <v>267</v>
      </c>
      <c r="D1025" s="51" t="s">
        <v>59</v>
      </c>
      <c r="E1025" s="53">
        <v>5</v>
      </c>
      <c r="F1025" s="53">
        <v>5</v>
      </c>
      <c r="G1025" s="53">
        <v>14</v>
      </c>
      <c r="H1025" s="53">
        <v>21</v>
      </c>
      <c r="I1025" s="53">
        <v>5</v>
      </c>
      <c r="J1025" s="53">
        <v>5</v>
      </c>
      <c r="K1025" s="53">
        <v>55</v>
      </c>
      <c r="L1025" s="45">
        <v>113690</v>
      </c>
      <c r="M1025" s="45">
        <v>58753</v>
      </c>
      <c r="N1025" s="45">
        <v>54937</v>
      </c>
      <c r="O1025" s="57">
        <v>4.3979241797871405</v>
      </c>
      <c r="P1025" s="57">
        <v>4.3979241797871405</v>
      </c>
      <c r="Q1025" s="57">
        <v>12.314187703403993</v>
      </c>
      <c r="R1025" s="57">
        <v>18.471281555105989</v>
      </c>
      <c r="S1025" s="57">
        <v>4.3979241797871405</v>
      </c>
      <c r="T1025" s="57">
        <v>4.3979241797871405</v>
      </c>
      <c r="U1025" s="57">
        <v>48.377165977658542</v>
      </c>
    </row>
    <row r="1026" spans="1:21">
      <c r="A1026" s="55" t="s">
        <v>2229</v>
      </c>
      <c r="B1026" s="53" t="s">
        <v>219</v>
      </c>
      <c r="C1026" s="53" t="s">
        <v>267</v>
      </c>
      <c r="D1026" s="51" t="s">
        <v>63</v>
      </c>
      <c r="E1026" s="53">
        <v>49</v>
      </c>
      <c r="F1026" s="53">
        <v>24</v>
      </c>
      <c r="G1026" s="53">
        <v>58</v>
      </c>
      <c r="H1026" s="53">
        <v>62</v>
      </c>
      <c r="I1026" s="53">
        <v>52</v>
      </c>
      <c r="J1026" s="53">
        <v>31</v>
      </c>
      <c r="K1026" s="53">
        <v>276</v>
      </c>
      <c r="L1026" s="45">
        <v>113690</v>
      </c>
      <c r="M1026" s="45">
        <v>58753</v>
      </c>
      <c r="N1026" s="45">
        <v>54937</v>
      </c>
      <c r="O1026" s="57">
        <v>43.099656961913979</v>
      </c>
      <c r="P1026" s="57">
        <v>21.110036062978274</v>
      </c>
      <c r="Q1026" s="57">
        <v>51.015920485530835</v>
      </c>
      <c r="R1026" s="57">
        <v>54.534259829360536</v>
      </c>
      <c r="S1026" s="57">
        <v>45.738411469786264</v>
      </c>
      <c r="T1026" s="57">
        <v>27.267129914680268</v>
      </c>
      <c r="U1026" s="57">
        <v>242.76541472425015</v>
      </c>
    </row>
    <row r="1027" spans="1:21">
      <c r="A1027" s="55" t="s">
        <v>2230</v>
      </c>
      <c r="B1027" s="53" t="s">
        <v>219</v>
      </c>
      <c r="C1027" s="53" t="s">
        <v>267</v>
      </c>
      <c r="D1027" s="51" t="s">
        <v>311</v>
      </c>
      <c r="E1027" s="53">
        <v>7</v>
      </c>
      <c r="F1027" s="53">
        <v>5</v>
      </c>
      <c r="G1027" s="53">
        <v>8</v>
      </c>
      <c r="H1027" s="53">
        <v>10</v>
      </c>
      <c r="I1027" s="53">
        <v>5</v>
      </c>
      <c r="J1027" s="53">
        <v>6</v>
      </c>
      <c r="K1027" s="53">
        <v>41</v>
      </c>
      <c r="L1027" s="45">
        <v>113690</v>
      </c>
      <c r="M1027" s="45">
        <v>58753</v>
      </c>
      <c r="N1027" s="45">
        <v>54937</v>
      </c>
      <c r="O1027" s="57">
        <v>6.1570938517019966</v>
      </c>
      <c r="P1027" s="57">
        <v>4.3979241797871405</v>
      </c>
      <c r="Q1027" s="57">
        <v>7.0366786876594247</v>
      </c>
      <c r="R1027" s="57">
        <v>8.7958483595742809</v>
      </c>
      <c r="S1027" s="57">
        <v>4.3979241797871405</v>
      </c>
      <c r="T1027" s="57">
        <v>5.2775090157445685</v>
      </c>
      <c r="U1027" s="57">
        <v>36.062978274254554</v>
      </c>
    </row>
    <row r="1028" spans="1:21">
      <c r="A1028" s="55" t="s">
        <v>2231</v>
      </c>
      <c r="B1028" s="53" t="s">
        <v>219</v>
      </c>
      <c r="C1028" s="53" t="s">
        <v>268</v>
      </c>
      <c r="D1028" s="51" t="s">
        <v>59</v>
      </c>
      <c r="E1028" s="53">
        <v>0</v>
      </c>
      <c r="F1028" s="53">
        <v>0</v>
      </c>
      <c r="G1028" s="53">
        <v>5</v>
      </c>
      <c r="H1028" s="53">
        <v>5</v>
      </c>
      <c r="I1028" s="53">
        <v>0</v>
      </c>
      <c r="J1028" s="53">
        <v>0</v>
      </c>
      <c r="K1028" s="53">
        <v>10</v>
      </c>
      <c r="L1028" s="45">
        <v>23060</v>
      </c>
      <c r="M1028" s="45">
        <v>11380</v>
      </c>
      <c r="N1028" s="45">
        <v>11680</v>
      </c>
      <c r="O1028" s="57" t="s">
        <v>297</v>
      </c>
      <c r="P1028" s="57" t="s">
        <v>297</v>
      </c>
      <c r="Q1028" s="57">
        <v>21.682567215958368</v>
      </c>
      <c r="R1028" s="57">
        <v>21.682567215958368</v>
      </c>
      <c r="S1028" s="57" t="s">
        <v>297</v>
      </c>
      <c r="T1028" s="57" t="s">
        <v>297</v>
      </c>
      <c r="U1028" s="57">
        <v>43.365134431916736</v>
      </c>
    </row>
    <row r="1029" spans="1:21">
      <c r="A1029" s="55" t="s">
        <v>2232</v>
      </c>
      <c r="B1029" s="53" t="s">
        <v>219</v>
      </c>
      <c r="C1029" s="53" t="s">
        <v>268</v>
      </c>
      <c r="D1029" s="51" t="s">
        <v>63</v>
      </c>
      <c r="E1029" s="53">
        <v>9</v>
      </c>
      <c r="F1029" s="53">
        <v>0</v>
      </c>
      <c r="G1029" s="53">
        <v>12</v>
      </c>
      <c r="H1029" s="53">
        <v>11</v>
      </c>
      <c r="I1029" s="53">
        <v>7</v>
      </c>
      <c r="J1029" s="53">
        <v>5</v>
      </c>
      <c r="K1029" s="53">
        <v>44</v>
      </c>
      <c r="L1029" s="45">
        <v>23060</v>
      </c>
      <c r="M1029" s="45">
        <v>11380</v>
      </c>
      <c r="N1029" s="45">
        <v>11680</v>
      </c>
      <c r="O1029" s="57">
        <v>39.028620988725066</v>
      </c>
      <c r="P1029" s="57" t="s">
        <v>297</v>
      </c>
      <c r="Q1029" s="57">
        <v>52.038161318300091</v>
      </c>
      <c r="R1029" s="57">
        <v>47.701647875108414</v>
      </c>
      <c r="S1029" s="57">
        <v>30.355594102341719</v>
      </c>
      <c r="T1029" s="57">
        <v>21.682567215958368</v>
      </c>
      <c r="U1029" s="57">
        <v>190.80659150043365</v>
      </c>
    </row>
    <row r="1030" spans="1:21">
      <c r="A1030" s="55" t="s">
        <v>2233</v>
      </c>
      <c r="B1030" s="53" t="s">
        <v>219</v>
      </c>
      <c r="C1030" s="53" t="s">
        <v>268</v>
      </c>
      <c r="D1030" s="51" t="s">
        <v>311</v>
      </c>
      <c r="E1030" s="53">
        <v>0</v>
      </c>
      <c r="F1030" s="53">
        <v>0</v>
      </c>
      <c r="G1030" s="53">
        <v>0</v>
      </c>
      <c r="H1030" s="53">
        <v>5</v>
      </c>
      <c r="I1030" s="53">
        <v>5</v>
      </c>
      <c r="J1030" s="53">
        <v>0</v>
      </c>
      <c r="K1030" s="53">
        <v>10</v>
      </c>
      <c r="L1030" s="45">
        <v>23060</v>
      </c>
      <c r="M1030" s="45">
        <v>11380</v>
      </c>
      <c r="N1030" s="45">
        <v>11680</v>
      </c>
      <c r="O1030" s="57" t="s">
        <v>297</v>
      </c>
      <c r="P1030" s="57" t="s">
        <v>297</v>
      </c>
      <c r="Q1030" s="57" t="s">
        <v>297</v>
      </c>
      <c r="R1030" s="57">
        <v>21.682567215958368</v>
      </c>
      <c r="S1030" s="57">
        <v>21.682567215958368</v>
      </c>
      <c r="T1030" s="57" t="s">
        <v>297</v>
      </c>
      <c r="U1030" s="57">
        <v>43.365134431916736</v>
      </c>
    </row>
    <row r="1031" spans="1:21">
      <c r="A1031" s="55" t="s">
        <v>2234</v>
      </c>
      <c r="B1031" s="53" t="s">
        <v>219</v>
      </c>
      <c r="C1031" s="53" t="s">
        <v>269</v>
      </c>
      <c r="D1031" s="51" t="s">
        <v>59</v>
      </c>
      <c r="E1031" s="53">
        <v>5</v>
      </c>
      <c r="F1031" s="53">
        <v>5</v>
      </c>
      <c r="G1031" s="53">
        <v>21</v>
      </c>
      <c r="H1031" s="53">
        <v>16</v>
      </c>
      <c r="I1031" s="53">
        <v>5</v>
      </c>
      <c r="J1031" s="53">
        <v>5</v>
      </c>
      <c r="K1031" s="53">
        <v>57</v>
      </c>
      <c r="L1031" s="45">
        <v>112600</v>
      </c>
      <c r="M1031" s="45">
        <v>58978</v>
      </c>
      <c r="N1031" s="45">
        <v>53622</v>
      </c>
      <c r="O1031" s="57">
        <v>4.4404973357015987</v>
      </c>
      <c r="P1031" s="57">
        <v>4.4404973357015987</v>
      </c>
      <c r="Q1031" s="57">
        <v>18.650088809946713</v>
      </c>
      <c r="R1031" s="57">
        <v>14.209591474245116</v>
      </c>
      <c r="S1031" s="57">
        <v>4.4404973357015987</v>
      </c>
      <c r="T1031" s="57">
        <v>4.4404973357015987</v>
      </c>
      <c r="U1031" s="57">
        <v>50.621669626998219</v>
      </c>
    </row>
    <row r="1032" spans="1:21">
      <c r="A1032" s="55" t="s">
        <v>2235</v>
      </c>
      <c r="B1032" s="53" t="s">
        <v>219</v>
      </c>
      <c r="C1032" s="53" t="s">
        <v>269</v>
      </c>
      <c r="D1032" s="51" t="s">
        <v>63</v>
      </c>
      <c r="E1032" s="53">
        <v>25</v>
      </c>
      <c r="F1032" s="53">
        <v>27</v>
      </c>
      <c r="G1032" s="53">
        <v>56</v>
      </c>
      <c r="H1032" s="53">
        <v>79</v>
      </c>
      <c r="I1032" s="53">
        <v>51</v>
      </c>
      <c r="J1032" s="53">
        <v>31</v>
      </c>
      <c r="K1032" s="53">
        <v>269</v>
      </c>
      <c r="L1032" s="45">
        <v>112600</v>
      </c>
      <c r="M1032" s="45">
        <v>58978</v>
      </c>
      <c r="N1032" s="45">
        <v>53622</v>
      </c>
      <c r="O1032" s="57">
        <v>22.202486678507995</v>
      </c>
      <c r="P1032" s="57">
        <v>23.978685612788635</v>
      </c>
      <c r="Q1032" s="57">
        <v>49.733570159857905</v>
      </c>
      <c r="R1032" s="57">
        <v>70.159857904085257</v>
      </c>
      <c r="S1032" s="57">
        <v>45.293072824156305</v>
      </c>
      <c r="T1032" s="57">
        <v>27.53108348134991</v>
      </c>
      <c r="U1032" s="57">
        <v>238.89875666074602</v>
      </c>
    </row>
    <row r="1033" spans="1:21">
      <c r="A1033" s="55" t="s">
        <v>2236</v>
      </c>
      <c r="B1033" s="53" t="s">
        <v>219</v>
      </c>
      <c r="C1033" s="53" t="s">
        <v>269</v>
      </c>
      <c r="D1033" s="51" t="s">
        <v>311</v>
      </c>
      <c r="E1033" s="53">
        <v>8</v>
      </c>
      <c r="F1033" s="53">
        <v>5</v>
      </c>
      <c r="G1033" s="53">
        <v>7</v>
      </c>
      <c r="H1033" s="53">
        <v>15</v>
      </c>
      <c r="I1033" s="53">
        <v>8</v>
      </c>
      <c r="J1033" s="53">
        <v>5</v>
      </c>
      <c r="K1033" s="53">
        <v>48</v>
      </c>
      <c r="L1033" s="45">
        <v>112600</v>
      </c>
      <c r="M1033" s="45">
        <v>58978</v>
      </c>
      <c r="N1033" s="45">
        <v>53622</v>
      </c>
      <c r="O1033" s="57">
        <v>7.1047957371225579</v>
      </c>
      <c r="P1033" s="57">
        <v>4.4404973357015987</v>
      </c>
      <c r="Q1033" s="57">
        <v>6.2166962699822381</v>
      </c>
      <c r="R1033" s="57">
        <v>13.321492007104796</v>
      </c>
      <c r="S1033" s="57">
        <v>7.1047957371225579</v>
      </c>
      <c r="T1033" s="57">
        <v>4.4404973357015987</v>
      </c>
      <c r="U1033" s="57">
        <v>42.628774422735347</v>
      </c>
    </row>
    <row r="1034" spans="1:21">
      <c r="A1034" s="55" t="s">
        <v>2237</v>
      </c>
      <c r="B1034" s="53" t="s">
        <v>219</v>
      </c>
      <c r="C1034" s="53" t="s">
        <v>270</v>
      </c>
      <c r="D1034" s="51" t="s">
        <v>59</v>
      </c>
      <c r="E1034" s="53">
        <v>16</v>
      </c>
      <c r="F1034" s="53">
        <v>6</v>
      </c>
      <c r="G1034" s="53">
        <v>34</v>
      </c>
      <c r="H1034" s="53">
        <v>25</v>
      </c>
      <c r="I1034" s="53">
        <v>14</v>
      </c>
      <c r="J1034" s="53">
        <v>5</v>
      </c>
      <c r="K1034" s="53">
        <v>100</v>
      </c>
      <c r="L1034" s="45">
        <v>313180</v>
      </c>
      <c r="M1034" s="45">
        <v>162846</v>
      </c>
      <c r="N1034" s="45">
        <v>150334</v>
      </c>
      <c r="O1034" s="57">
        <v>5.1088830704387256</v>
      </c>
      <c r="P1034" s="57">
        <v>1.9158311514145221</v>
      </c>
      <c r="Q1034" s="57">
        <v>10.856376524682291</v>
      </c>
      <c r="R1034" s="57">
        <v>7.9826297975605076</v>
      </c>
      <c r="S1034" s="57">
        <v>4.4702726866338844</v>
      </c>
      <c r="T1034" s="57">
        <v>1.5965259595121017</v>
      </c>
      <c r="U1034" s="57">
        <v>31.93051919024203</v>
      </c>
    </row>
    <row r="1035" spans="1:21">
      <c r="A1035" s="55" t="s">
        <v>2238</v>
      </c>
      <c r="B1035" s="53" t="s">
        <v>219</v>
      </c>
      <c r="C1035" s="53" t="s">
        <v>270</v>
      </c>
      <c r="D1035" s="51" t="s">
        <v>63</v>
      </c>
      <c r="E1035" s="53">
        <v>96</v>
      </c>
      <c r="F1035" s="53">
        <v>69</v>
      </c>
      <c r="G1035" s="53">
        <v>140</v>
      </c>
      <c r="H1035" s="53">
        <v>151</v>
      </c>
      <c r="I1035" s="53">
        <v>103</v>
      </c>
      <c r="J1035" s="53">
        <v>57</v>
      </c>
      <c r="K1035" s="53">
        <v>616</v>
      </c>
      <c r="L1035" s="45">
        <v>313180</v>
      </c>
      <c r="M1035" s="45">
        <v>162846</v>
      </c>
      <c r="N1035" s="45">
        <v>150334</v>
      </c>
      <c r="O1035" s="57">
        <v>30.653298422632353</v>
      </c>
      <c r="P1035" s="57">
        <v>22.032058241267002</v>
      </c>
      <c r="Q1035" s="57">
        <v>44.70272686633885</v>
      </c>
      <c r="R1035" s="57">
        <v>48.215083977265472</v>
      </c>
      <c r="S1035" s="57">
        <v>32.888434765949292</v>
      </c>
      <c r="T1035" s="57">
        <v>18.200395938437957</v>
      </c>
      <c r="U1035" s="57">
        <v>196.69199821189093</v>
      </c>
    </row>
    <row r="1036" spans="1:21">
      <c r="A1036" s="55" t="s">
        <v>2239</v>
      </c>
      <c r="B1036" s="53" t="s">
        <v>219</v>
      </c>
      <c r="C1036" s="53" t="s">
        <v>270</v>
      </c>
      <c r="D1036" s="51" t="s">
        <v>311</v>
      </c>
      <c r="E1036" s="53">
        <v>16</v>
      </c>
      <c r="F1036" s="53">
        <v>15</v>
      </c>
      <c r="G1036" s="53">
        <v>30</v>
      </c>
      <c r="H1036" s="53">
        <v>30</v>
      </c>
      <c r="I1036" s="53">
        <v>23</v>
      </c>
      <c r="J1036" s="53">
        <v>6</v>
      </c>
      <c r="K1036" s="53">
        <v>120</v>
      </c>
      <c r="L1036" s="45">
        <v>313180</v>
      </c>
      <c r="M1036" s="45">
        <v>162846</v>
      </c>
      <c r="N1036" s="45">
        <v>150334</v>
      </c>
      <c r="O1036" s="57">
        <v>5.1088830704387256</v>
      </c>
      <c r="P1036" s="57">
        <v>4.7895778785363046</v>
      </c>
      <c r="Q1036" s="57">
        <v>9.5791557570726091</v>
      </c>
      <c r="R1036" s="57">
        <v>9.5791557570726091</v>
      </c>
      <c r="S1036" s="57">
        <v>7.3440194137556674</v>
      </c>
      <c r="T1036" s="57">
        <v>1.9158311514145221</v>
      </c>
      <c r="U1036" s="57">
        <v>38.316623028290437</v>
      </c>
    </row>
    <row r="1037" spans="1:21">
      <c r="A1037" s="55" t="s">
        <v>2240</v>
      </c>
      <c r="B1037" s="53" t="s">
        <v>219</v>
      </c>
      <c r="C1037" s="53" t="s">
        <v>271</v>
      </c>
      <c r="D1037" s="51" t="s">
        <v>59</v>
      </c>
      <c r="E1037" s="53">
        <v>5</v>
      </c>
      <c r="F1037" s="53">
        <v>5</v>
      </c>
      <c r="G1037" s="53">
        <v>13</v>
      </c>
      <c r="H1037" s="53">
        <v>15</v>
      </c>
      <c r="I1037" s="53">
        <v>0</v>
      </c>
      <c r="J1037" s="53">
        <v>0</v>
      </c>
      <c r="K1037" s="53">
        <v>38</v>
      </c>
      <c r="L1037" s="45">
        <v>89550</v>
      </c>
      <c r="M1037" s="45">
        <v>46654</v>
      </c>
      <c r="N1037" s="45">
        <v>42896</v>
      </c>
      <c r="O1037" s="57">
        <v>5.5834729201563373</v>
      </c>
      <c r="P1037" s="57">
        <v>5.5834729201563373</v>
      </c>
      <c r="Q1037" s="57">
        <v>14.517029592406477</v>
      </c>
      <c r="R1037" s="57">
        <v>16.750418760469014</v>
      </c>
      <c r="S1037" s="57" t="s">
        <v>297</v>
      </c>
      <c r="T1037" s="57" t="s">
        <v>297</v>
      </c>
      <c r="U1037" s="57">
        <v>42.434394193188169</v>
      </c>
    </row>
    <row r="1038" spans="1:21">
      <c r="A1038" s="55" t="s">
        <v>2241</v>
      </c>
      <c r="B1038" s="53" t="s">
        <v>219</v>
      </c>
      <c r="C1038" s="53" t="s">
        <v>271</v>
      </c>
      <c r="D1038" s="51" t="s">
        <v>63</v>
      </c>
      <c r="E1038" s="53">
        <v>24</v>
      </c>
      <c r="F1038" s="53">
        <v>19</v>
      </c>
      <c r="G1038" s="53">
        <v>38</v>
      </c>
      <c r="H1038" s="53">
        <v>43</v>
      </c>
      <c r="I1038" s="53">
        <v>34</v>
      </c>
      <c r="J1038" s="53">
        <v>21</v>
      </c>
      <c r="K1038" s="53">
        <v>179</v>
      </c>
      <c r="L1038" s="45">
        <v>89550</v>
      </c>
      <c r="M1038" s="45">
        <v>46654</v>
      </c>
      <c r="N1038" s="45">
        <v>42896</v>
      </c>
      <c r="O1038" s="57">
        <v>26.80067001675042</v>
      </c>
      <c r="P1038" s="57">
        <v>21.217197096594084</v>
      </c>
      <c r="Q1038" s="57">
        <v>42.434394193188169</v>
      </c>
      <c r="R1038" s="57">
        <v>48.017867113344501</v>
      </c>
      <c r="S1038" s="57">
        <v>37.967615857063095</v>
      </c>
      <c r="T1038" s="57">
        <v>23.450586264656618</v>
      </c>
      <c r="U1038" s="57">
        <v>199.8883305415969</v>
      </c>
    </row>
    <row r="1039" spans="1:21">
      <c r="A1039" s="55" t="s">
        <v>2242</v>
      </c>
      <c r="B1039" s="53" t="s">
        <v>219</v>
      </c>
      <c r="C1039" s="53" t="s">
        <v>271</v>
      </c>
      <c r="D1039" s="51" t="s">
        <v>311</v>
      </c>
      <c r="E1039" s="53">
        <v>5</v>
      </c>
      <c r="F1039" s="53">
        <v>6</v>
      </c>
      <c r="G1039" s="53">
        <v>5</v>
      </c>
      <c r="H1039" s="53">
        <v>12</v>
      </c>
      <c r="I1039" s="53">
        <v>5</v>
      </c>
      <c r="J1039" s="53">
        <v>5</v>
      </c>
      <c r="K1039" s="53">
        <v>38</v>
      </c>
      <c r="L1039" s="45">
        <v>89550</v>
      </c>
      <c r="M1039" s="45">
        <v>46654</v>
      </c>
      <c r="N1039" s="45">
        <v>42896</v>
      </c>
      <c r="O1039" s="57">
        <v>5.5834729201563373</v>
      </c>
      <c r="P1039" s="57">
        <v>6.700167504187605</v>
      </c>
      <c r="Q1039" s="57">
        <v>5.5834729201563373</v>
      </c>
      <c r="R1039" s="57">
        <v>13.40033500837521</v>
      </c>
      <c r="S1039" s="57">
        <v>5.5834729201563373</v>
      </c>
      <c r="T1039" s="57">
        <v>5.5834729201563373</v>
      </c>
      <c r="U1039" s="57">
        <v>42.434394193188169</v>
      </c>
    </row>
    <row r="1040" spans="1:21">
      <c r="A1040" s="55" t="s">
        <v>2243</v>
      </c>
      <c r="B1040" s="53" t="s">
        <v>219</v>
      </c>
      <c r="C1040" s="53" t="s">
        <v>272</v>
      </c>
      <c r="D1040" s="51" t="s">
        <v>59</v>
      </c>
      <c r="E1040" s="53">
        <v>5</v>
      </c>
      <c r="F1040" s="53">
        <v>6</v>
      </c>
      <c r="G1040" s="53">
        <v>14</v>
      </c>
      <c r="H1040" s="53">
        <v>11</v>
      </c>
      <c r="I1040" s="53">
        <v>0</v>
      </c>
      <c r="J1040" s="53">
        <v>5</v>
      </c>
      <c r="K1040" s="53">
        <v>41</v>
      </c>
      <c r="L1040" s="45">
        <v>90800</v>
      </c>
      <c r="M1040" s="45">
        <v>47646</v>
      </c>
      <c r="N1040" s="45">
        <v>43154</v>
      </c>
      <c r="O1040" s="57">
        <v>5.5066079295154191</v>
      </c>
      <c r="P1040" s="57">
        <v>6.607929515418502</v>
      </c>
      <c r="Q1040" s="57">
        <v>15.418502202643172</v>
      </c>
      <c r="R1040" s="57">
        <v>12.114537444933921</v>
      </c>
      <c r="S1040" s="57" t="s">
        <v>297</v>
      </c>
      <c r="T1040" s="57">
        <v>5.5066079295154191</v>
      </c>
      <c r="U1040" s="57">
        <v>45.154185022026432</v>
      </c>
    </row>
    <row r="1041" spans="1:21">
      <c r="A1041" s="55" t="s">
        <v>2244</v>
      </c>
      <c r="B1041" s="53" t="s">
        <v>219</v>
      </c>
      <c r="C1041" s="53" t="s">
        <v>272</v>
      </c>
      <c r="D1041" s="51" t="s">
        <v>63</v>
      </c>
      <c r="E1041" s="53">
        <v>23</v>
      </c>
      <c r="F1041" s="53">
        <v>26</v>
      </c>
      <c r="G1041" s="53">
        <v>40</v>
      </c>
      <c r="H1041" s="53">
        <v>47</v>
      </c>
      <c r="I1041" s="53">
        <v>32</v>
      </c>
      <c r="J1041" s="53">
        <v>19</v>
      </c>
      <c r="K1041" s="53">
        <v>187</v>
      </c>
      <c r="L1041" s="45">
        <v>90800</v>
      </c>
      <c r="M1041" s="45">
        <v>47646</v>
      </c>
      <c r="N1041" s="45">
        <v>43154</v>
      </c>
      <c r="O1041" s="57">
        <v>25.330396475770925</v>
      </c>
      <c r="P1041" s="57">
        <v>28.634361233480178</v>
      </c>
      <c r="Q1041" s="57">
        <v>44.052863436123353</v>
      </c>
      <c r="R1041" s="57">
        <v>51.762114537444937</v>
      </c>
      <c r="S1041" s="57">
        <v>35.242290748898682</v>
      </c>
      <c r="T1041" s="57">
        <v>20.92511013215859</v>
      </c>
      <c r="U1041" s="57">
        <v>205.94713656387665</v>
      </c>
    </row>
    <row r="1042" spans="1:21">
      <c r="A1042" s="55" t="s">
        <v>2245</v>
      </c>
      <c r="B1042" s="53" t="s">
        <v>219</v>
      </c>
      <c r="C1042" s="53" t="s">
        <v>272</v>
      </c>
      <c r="D1042" s="51" t="s">
        <v>311</v>
      </c>
      <c r="E1042" s="53">
        <v>5</v>
      </c>
      <c r="F1042" s="53">
        <v>8</v>
      </c>
      <c r="G1042" s="53">
        <v>7</v>
      </c>
      <c r="H1042" s="53">
        <v>19</v>
      </c>
      <c r="I1042" s="53">
        <v>11</v>
      </c>
      <c r="J1042" s="53">
        <v>0</v>
      </c>
      <c r="K1042" s="53">
        <v>50</v>
      </c>
      <c r="L1042" s="45">
        <v>90800</v>
      </c>
      <c r="M1042" s="45">
        <v>47646</v>
      </c>
      <c r="N1042" s="45">
        <v>43154</v>
      </c>
      <c r="O1042" s="57">
        <v>5.5066079295154191</v>
      </c>
      <c r="P1042" s="57">
        <v>8.8105726872246706</v>
      </c>
      <c r="Q1042" s="57">
        <v>7.7092511013215859</v>
      </c>
      <c r="R1042" s="57">
        <v>20.92511013215859</v>
      </c>
      <c r="S1042" s="57">
        <v>12.114537444933921</v>
      </c>
      <c r="T1042" s="57" t="s">
        <v>297</v>
      </c>
      <c r="U1042" s="57">
        <v>55.066079295154189</v>
      </c>
    </row>
    <row r="1043" spans="1:21">
      <c r="A1043" s="55" t="s">
        <v>2246</v>
      </c>
      <c r="B1043" s="53" t="s">
        <v>219</v>
      </c>
      <c r="C1043" s="53" t="s">
        <v>273</v>
      </c>
      <c r="D1043" s="51" t="s">
        <v>59</v>
      </c>
      <c r="E1043" s="53">
        <v>14</v>
      </c>
      <c r="F1043" s="53">
        <v>9</v>
      </c>
      <c r="G1043" s="53">
        <v>22</v>
      </c>
      <c r="H1043" s="53">
        <v>19</v>
      </c>
      <c r="I1043" s="53">
        <v>10</v>
      </c>
      <c r="J1043" s="53">
        <v>0</v>
      </c>
      <c r="K1043" s="53">
        <v>74</v>
      </c>
      <c r="L1043" s="45">
        <v>174090</v>
      </c>
      <c r="M1043" s="45">
        <v>89104</v>
      </c>
      <c r="N1043" s="45">
        <v>84986</v>
      </c>
      <c r="O1043" s="57">
        <v>8.0418174507438671</v>
      </c>
      <c r="P1043" s="57">
        <v>5.1697397897639146</v>
      </c>
      <c r="Q1043" s="57">
        <v>12.637141708311793</v>
      </c>
      <c r="R1043" s="57">
        <v>10.913895111723821</v>
      </c>
      <c r="S1043" s="57">
        <v>5.744155321959906</v>
      </c>
      <c r="T1043" s="57" t="s">
        <v>297</v>
      </c>
      <c r="U1043" s="57">
        <v>42.506749382503301</v>
      </c>
    </row>
    <row r="1044" spans="1:21">
      <c r="A1044" s="55" t="s">
        <v>2247</v>
      </c>
      <c r="B1044" s="53" t="s">
        <v>219</v>
      </c>
      <c r="C1044" s="53" t="s">
        <v>273</v>
      </c>
      <c r="D1044" s="51" t="s">
        <v>63</v>
      </c>
      <c r="E1044" s="53">
        <v>30</v>
      </c>
      <c r="F1044" s="53">
        <v>36</v>
      </c>
      <c r="G1044" s="53">
        <v>57</v>
      </c>
      <c r="H1044" s="53">
        <v>73</v>
      </c>
      <c r="I1044" s="53">
        <v>43</v>
      </c>
      <c r="J1044" s="53">
        <v>25</v>
      </c>
      <c r="K1044" s="53">
        <v>264</v>
      </c>
      <c r="L1044" s="45">
        <v>174090</v>
      </c>
      <c r="M1044" s="45">
        <v>89104</v>
      </c>
      <c r="N1044" s="45">
        <v>84986</v>
      </c>
      <c r="O1044" s="57">
        <v>17.232465965879715</v>
      </c>
      <c r="P1044" s="57">
        <v>20.678959159055658</v>
      </c>
      <c r="Q1044" s="57">
        <v>32.741685335171461</v>
      </c>
      <c r="R1044" s="57">
        <v>41.932333850307309</v>
      </c>
      <c r="S1044" s="57">
        <v>24.699867884427594</v>
      </c>
      <c r="T1044" s="57">
        <v>14.360388304899764</v>
      </c>
      <c r="U1044" s="57">
        <v>151.64570049974151</v>
      </c>
    </row>
    <row r="1045" spans="1:21">
      <c r="A1045" s="55" t="s">
        <v>2248</v>
      </c>
      <c r="B1045" s="53" t="s">
        <v>219</v>
      </c>
      <c r="C1045" s="53" t="s">
        <v>273</v>
      </c>
      <c r="D1045" s="51" t="s">
        <v>311</v>
      </c>
      <c r="E1045" s="53">
        <v>13</v>
      </c>
      <c r="F1045" s="53">
        <v>13</v>
      </c>
      <c r="G1045" s="53">
        <v>20</v>
      </c>
      <c r="H1045" s="53">
        <v>19</v>
      </c>
      <c r="I1045" s="53">
        <v>8</v>
      </c>
      <c r="J1045" s="53">
        <v>7</v>
      </c>
      <c r="K1045" s="53">
        <v>80</v>
      </c>
      <c r="L1045" s="45">
        <v>174090</v>
      </c>
      <c r="M1045" s="45">
        <v>89104</v>
      </c>
      <c r="N1045" s="45">
        <v>84986</v>
      </c>
      <c r="O1045" s="57">
        <v>7.4674019185478775</v>
      </c>
      <c r="P1045" s="57">
        <v>7.4674019185478775</v>
      </c>
      <c r="Q1045" s="57">
        <v>11.488310643919812</v>
      </c>
      <c r="R1045" s="57">
        <v>10.913895111723821</v>
      </c>
      <c r="S1045" s="57">
        <v>4.595324257567925</v>
      </c>
      <c r="T1045" s="57">
        <v>4.0209087253719336</v>
      </c>
      <c r="U1045" s="57">
        <v>45.953242575679248</v>
      </c>
    </row>
    <row r="1046" spans="1:21">
      <c r="A1046" s="55" t="s">
        <v>2249</v>
      </c>
      <c r="B1046" s="53" t="s">
        <v>214</v>
      </c>
      <c r="C1046" s="53" t="s">
        <v>217</v>
      </c>
      <c r="D1046" s="51" t="s">
        <v>59</v>
      </c>
      <c r="E1046" s="53">
        <v>12</v>
      </c>
      <c r="F1046" s="53">
        <v>5</v>
      </c>
      <c r="G1046" s="53">
        <v>22</v>
      </c>
      <c r="H1046" s="53">
        <v>25</v>
      </c>
      <c r="I1046" s="53">
        <v>14</v>
      </c>
      <c r="J1046" s="53">
        <v>14</v>
      </c>
      <c r="K1046" s="53">
        <v>92</v>
      </c>
      <c r="L1046" s="45">
        <v>219730</v>
      </c>
      <c r="M1046" s="45">
        <v>111100</v>
      </c>
      <c r="N1046" s="45">
        <v>108630</v>
      </c>
      <c r="O1046" s="57">
        <v>5.46124789514404</v>
      </c>
      <c r="P1046" s="57">
        <v>2.2755199563100166</v>
      </c>
      <c r="Q1046" s="57">
        <v>10.012287807764073</v>
      </c>
      <c r="R1046" s="57">
        <v>11.377599781550083</v>
      </c>
      <c r="S1046" s="57">
        <v>6.3714558776680477</v>
      </c>
      <c r="T1046" s="57">
        <v>6.3714558776680477</v>
      </c>
      <c r="U1046" s="57">
        <v>41.869567196104306</v>
      </c>
    </row>
    <row r="1047" spans="1:21">
      <c r="A1047" s="55" t="s">
        <v>2250</v>
      </c>
      <c r="B1047" s="53" t="s">
        <v>214</v>
      </c>
      <c r="C1047" s="53" t="s">
        <v>217</v>
      </c>
      <c r="D1047" s="51" t="s">
        <v>63</v>
      </c>
      <c r="E1047" s="53">
        <v>62</v>
      </c>
      <c r="F1047" s="53">
        <v>45</v>
      </c>
      <c r="G1047" s="53">
        <v>111</v>
      </c>
      <c r="H1047" s="53">
        <v>149</v>
      </c>
      <c r="I1047" s="53">
        <v>96</v>
      </c>
      <c r="J1047" s="53">
        <v>37</v>
      </c>
      <c r="K1047" s="53">
        <v>500</v>
      </c>
      <c r="L1047" s="45">
        <v>219730</v>
      </c>
      <c r="M1047" s="45">
        <v>111100</v>
      </c>
      <c r="N1047" s="45">
        <v>108630</v>
      </c>
      <c r="O1047" s="57">
        <v>28.216447458244208</v>
      </c>
      <c r="P1047" s="57">
        <v>20.479679606790153</v>
      </c>
      <c r="Q1047" s="57">
        <v>50.516543030082374</v>
      </c>
      <c r="R1047" s="57">
        <v>67.810494698038511</v>
      </c>
      <c r="S1047" s="57">
        <v>43.68998316115232</v>
      </c>
      <c r="T1047" s="57">
        <v>16.838847676694126</v>
      </c>
      <c r="U1047" s="57">
        <v>227.55199563100169</v>
      </c>
    </row>
    <row r="1048" spans="1:21">
      <c r="A1048" s="55" t="s">
        <v>2251</v>
      </c>
      <c r="B1048" s="53" t="s">
        <v>214</v>
      </c>
      <c r="C1048" s="53" t="s">
        <v>217</v>
      </c>
      <c r="D1048" s="51" t="s">
        <v>311</v>
      </c>
      <c r="E1048" s="53">
        <v>22</v>
      </c>
      <c r="F1048" s="53">
        <v>22</v>
      </c>
      <c r="G1048" s="53">
        <v>34</v>
      </c>
      <c r="H1048" s="53">
        <v>47</v>
      </c>
      <c r="I1048" s="53">
        <v>33</v>
      </c>
      <c r="J1048" s="53">
        <v>19</v>
      </c>
      <c r="K1048" s="53">
        <v>177</v>
      </c>
      <c r="L1048" s="45">
        <v>219730</v>
      </c>
      <c r="M1048" s="45">
        <v>111100</v>
      </c>
      <c r="N1048" s="45">
        <v>108630</v>
      </c>
      <c r="O1048" s="57">
        <v>10.012287807764073</v>
      </c>
      <c r="P1048" s="57">
        <v>10.012287807764073</v>
      </c>
      <c r="Q1048" s="57">
        <v>15.473535702908114</v>
      </c>
      <c r="R1048" s="57">
        <v>21.38988758931416</v>
      </c>
      <c r="S1048" s="57">
        <v>15.018431711646111</v>
      </c>
      <c r="T1048" s="57">
        <v>8.6469758339780629</v>
      </c>
      <c r="U1048" s="57">
        <v>80.553406453374592</v>
      </c>
    </row>
    <row r="1049" spans="1:21">
      <c r="A1049" s="55" t="s">
        <v>2252</v>
      </c>
      <c r="B1049" s="53" t="s">
        <v>214</v>
      </c>
      <c r="C1049" s="53" t="s">
        <v>222</v>
      </c>
      <c r="D1049" s="51" t="s">
        <v>59</v>
      </c>
      <c r="E1049" s="53">
        <v>15</v>
      </c>
      <c r="F1049" s="53">
        <v>10</v>
      </c>
      <c r="G1049" s="53">
        <v>15</v>
      </c>
      <c r="H1049" s="53">
        <v>25</v>
      </c>
      <c r="I1049" s="53">
        <v>16</v>
      </c>
      <c r="J1049" s="53">
        <v>7</v>
      </c>
      <c r="K1049" s="53">
        <v>88</v>
      </c>
      <c r="L1049" s="45">
        <v>251430</v>
      </c>
      <c r="M1049" s="45">
        <v>126957</v>
      </c>
      <c r="N1049" s="45">
        <v>124473</v>
      </c>
      <c r="O1049" s="57">
        <v>5.9658751938909438</v>
      </c>
      <c r="P1049" s="57">
        <v>3.9772501292606295</v>
      </c>
      <c r="Q1049" s="57">
        <v>5.9658751938909438</v>
      </c>
      <c r="R1049" s="57">
        <v>9.9431253231515733</v>
      </c>
      <c r="S1049" s="57">
        <v>6.363600206817007</v>
      </c>
      <c r="T1049" s="57">
        <v>2.7840750904824407</v>
      </c>
      <c r="U1049" s="57">
        <v>34.999801137493534</v>
      </c>
    </row>
    <row r="1050" spans="1:21">
      <c r="A1050" s="55" t="s">
        <v>2253</v>
      </c>
      <c r="B1050" s="53" t="s">
        <v>214</v>
      </c>
      <c r="C1050" s="53" t="s">
        <v>222</v>
      </c>
      <c r="D1050" s="51" t="s">
        <v>63</v>
      </c>
      <c r="E1050" s="53">
        <v>72</v>
      </c>
      <c r="F1050" s="53">
        <v>64</v>
      </c>
      <c r="G1050" s="53">
        <v>155</v>
      </c>
      <c r="H1050" s="53">
        <v>171</v>
      </c>
      <c r="I1050" s="53">
        <v>87</v>
      </c>
      <c r="J1050" s="53">
        <v>53</v>
      </c>
      <c r="K1050" s="53">
        <v>602</v>
      </c>
      <c r="L1050" s="45">
        <v>251430</v>
      </c>
      <c r="M1050" s="45">
        <v>126957</v>
      </c>
      <c r="N1050" s="45">
        <v>124473</v>
      </c>
      <c r="O1050" s="57">
        <v>28.63620093067653</v>
      </c>
      <c r="P1050" s="57">
        <v>25.454400827268028</v>
      </c>
      <c r="Q1050" s="57">
        <v>61.647377003539752</v>
      </c>
      <c r="R1050" s="57">
        <v>68.010977210356756</v>
      </c>
      <c r="S1050" s="57">
        <v>34.602076124567475</v>
      </c>
      <c r="T1050" s="57">
        <v>21.079425685081333</v>
      </c>
      <c r="U1050" s="57">
        <v>239.43045778148988</v>
      </c>
    </row>
    <row r="1051" spans="1:21">
      <c r="A1051" s="55" t="s">
        <v>2254</v>
      </c>
      <c r="B1051" s="53" t="s">
        <v>214</v>
      </c>
      <c r="C1051" s="53" t="s">
        <v>222</v>
      </c>
      <c r="D1051" s="51" t="s">
        <v>311</v>
      </c>
      <c r="E1051" s="53">
        <v>32</v>
      </c>
      <c r="F1051" s="53">
        <v>15</v>
      </c>
      <c r="G1051" s="53">
        <v>46</v>
      </c>
      <c r="H1051" s="53">
        <v>43</v>
      </c>
      <c r="I1051" s="53">
        <v>20</v>
      </c>
      <c r="J1051" s="53">
        <v>25</v>
      </c>
      <c r="K1051" s="53">
        <v>181</v>
      </c>
      <c r="L1051" s="45">
        <v>251430</v>
      </c>
      <c r="M1051" s="45">
        <v>126957</v>
      </c>
      <c r="N1051" s="45">
        <v>124473</v>
      </c>
      <c r="O1051" s="57">
        <v>12.727200413634014</v>
      </c>
      <c r="P1051" s="57">
        <v>5.9658751938909438</v>
      </c>
      <c r="Q1051" s="57">
        <v>18.295350594598897</v>
      </c>
      <c r="R1051" s="57">
        <v>17.102175555820704</v>
      </c>
      <c r="S1051" s="57">
        <v>7.954500258521259</v>
      </c>
      <c r="T1051" s="57">
        <v>9.9431253231515733</v>
      </c>
      <c r="U1051" s="57">
        <v>71.988227339617396</v>
      </c>
    </row>
    <row r="1052" spans="1:21">
      <c r="A1052" s="55" t="s">
        <v>2255</v>
      </c>
      <c r="B1052" s="53" t="s">
        <v>214</v>
      </c>
      <c r="C1052" s="53" t="s">
        <v>228</v>
      </c>
      <c r="D1052" s="51" t="s">
        <v>59</v>
      </c>
      <c r="E1052" s="53">
        <v>7</v>
      </c>
      <c r="F1052" s="53">
        <v>5</v>
      </c>
      <c r="G1052" s="53">
        <v>9</v>
      </c>
      <c r="H1052" s="53">
        <v>17</v>
      </c>
      <c r="I1052" s="53">
        <v>8</v>
      </c>
      <c r="J1052" s="53">
        <v>0</v>
      </c>
      <c r="K1052" s="53">
        <v>46</v>
      </c>
      <c r="L1052" s="45">
        <v>115410</v>
      </c>
      <c r="M1052" s="45">
        <v>59588</v>
      </c>
      <c r="N1052" s="45">
        <v>55822</v>
      </c>
      <c r="O1052" s="57">
        <v>6.0653322935620828</v>
      </c>
      <c r="P1052" s="57">
        <v>4.3323802096872024</v>
      </c>
      <c r="Q1052" s="57">
        <v>7.7982843774369641</v>
      </c>
      <c r="R1052" s="57">
        <v>14.730092712936488</v>
      </c>
      <c r="S1052" s="57">
        <v>6.9318083354995235</v>
      </c>
      <c r="T1052" s="57" t="s">
        <v>297</v>
      </c>
      <c r="U1052" s="57">
        <v>39.857897929122259</v>
      </c>
    </row>
    <row r="1053" spans="1:21">
      <c r="A1053" s="55" t="s">
        <v>2256</v>
      </c>
      <c r="B1053" s="53" t="s">
        <v>214</v>
      </c>
      <c r="C1053" s="53" t="s">
        <v>228</v>
      </c>
      <c r="D1053" s="51" t="s">
        <v>63</v>
      </c>
      <c r="E1053" s="53">
        <v>50</v>
      </c>
      <c r="F1053" s="53">
        <v>30</v>
      </c>
      <c r="G1053" s="53">
        <v>81</v>
      </c>
      <c r="H1053" s="53">
        <v>76</v>
      </c>
      <c r="I1053" s="53">
        <v>50</v>
      </c>
      <c r="J1053" s="53">
        <v>20</v>
      </c>
      <c r="K1053" s="53">
        <v>307</v>
      </c>
      <c r="L1053" s="45">
        <v>115410</v>
      </c>
      <c r="M1053" s="45">
        <v>59588</v>
      </c>
      <c r="N1053" s="45">
        <v>55822</v>
      </c>
      <c r="O1053" s="57">
        <v>43.323802096872022</v>
      </c>
      <c r="P1053" s="57">
        <v>25.994281258123209</v>
      </c>
      <c r="Q1053" s="57">
        <v>70.18455939693267</v>
      </c>
      <c r="R1053" s="57">
        <v>65.852179187245483</v>
      </c>
      <c r="S1053" s="57">
        <v>43.323802096872022</v>
      </c>
      <c r="T1053" s="57">
        <v>17.32952083874881</v>
      </c>
      <c r="U1053" s="57">
        <v>266.0081448747942</v>
      </c>
    </row>
    <row r="1054" spans="1:21">
      <c r="A1054" s="55" t="s">
        <v>2257</v>
      </c>
      <c r="B1054" s="53" t="s">
        <v>214</v>
      </c>
      <c r="C1054" s="53" t="s">
        <v>228</v>
      </c>
      <c r="D1054" s="51" t="s">
        <v>311</v>
      </c>
      <c r="E1054" s="53">
        <v>14</v>
      </c>
      <c r="F1054" s="53">
        <v>8</v>
      </c>
      <c r="G1054" s="53">
        <v>17</v>
      </c>
      <c r="H1054" s="53">
        <v>18</v>
      </c>
      <c r="I1054" s="53">
        <v>11</v>
      </c>
      <c r="J1054" s="53">
        <v>8</v>
      </c>
      <c r="K1054" s="53">
        <v>76</v>
      </c>
      <c r="L1054" s="45">
        <v>115410</v>
      </c>
      <c r="M1054" s="45">
        <v>59588</v>
      </c>
      <c r="N1054" s="45">
        <v>55822</v>
      </c>
      <c r="O1054" s="57">
        <v>12.130664587124166</v>
      </c>
      <c r="P1054" s="57">
        <v>6.9318083354995235</v>
      </c>
      <c r="Q1054" s="57">
        <v>14.730092712936488</v>
      </c>
      <c r="R1054" s="57">
        <v>15.596568754873928</v>
      </c>
      <c r="S1054" s="57">
        <v>9.5312364613118454</v>
      </c>
      <c r="T1054" s="57">
        <v>6.9318083354995235</v>
      </c>
      <c r="U1054" s="57">
        <v>65.852179187245483</v>
      </c>
    </row>
    <row r="1055" spans="1:21">
      <c r="A1055" s="55" t="s">
        <v>2258</v>
      </c>
      <c r="B1055" s="53" t="s">
        <v>214</v>
      </c>
      <c r="C1055" s="53" t="s">
        <v>232</v>
      </c>
      <c r="D1055" s="51" t="s">
        <v>59</v>
      </c>
      <c r="E1055" s="53">
        <v>5</v>
      </c>
      <c r="F1055" s="53">
        <v>5</v>
      </c>
      <c r="G1055" s="53">
        <v>9</v>
      </c>
      <c r="H1055" s="53">
        <v>13</v>
      </c>
      <c r="I1055" s="53">
        <v>0</v>
      </c>
      <c r="J1055" s="53">
        <v>6</v>
      </c>
      <c r="K1055" s="53">
        <v>38</v>
      </c>
      <c r="L1055" s="45">
        <v>88620</v>
      </c>
      <c r="M1055" s="45">
        <v>45120</v>
      </c>
      <c r="N1055" s="45">
        <v>43500</v>
      </c>
      <c r="O1055" s="57">
        <v>5.6420672534416614</v>
      </c>
      <c r="P1055" s="57">
        <v>5.6420672534416614</v>
      </c>
      <c r="Q1055" s="57">
        <v>10.15572105619499</v>
      </c>
      <c r="R1055" s="57">
        <v>14.66937485894832</v>
      </c>
      <c r="S1055" s="57" t="s">
        <v>297</v>
      </c>
      <c r="T1055" s="57">
        <v>6.7704807041299935</v>
      </c>
      <c r="U1055" s="57">
        <v>42.879711126156622</v>
      </c>
    </row>
    <row r="1056" spans="1:21">
      <c r="A1056" s="55" t="s">
        <v>2259</v>
      </c>
      <c r="B1056" s="53" t="s">
        <v>214</v>
      </c>
      <c r="C1056" s="53" t="s">
        <v>232</v>
      </c>
      <c r="D1056" s="51" t="s">
        <v>63</v>
      </c>
      <c r="E1056" s="53">
        <v>38</v>
      </c>
      <c r="F1056" s="53">
        <v>39</v>
      </c>
      <c r="G1056" s="53">
        <v>49</v>
      </c>
      <c r="H1056" s="53">
        <v>72</v>
      </c>
      <c r="I1056" s="53">
        <v>51</v>
      </c>
      <c r="J1056" s="53">
        <v>23</v>
      </c>
      <c r="K1056" s="53">
        <v>272</v>
      </c>
      <c r="L1056" s="45">
        <v>88620</v>
      </c>
      <c r="M1056" s="45">
        <v>45120</v>
      </c>
      <c r="N1056" s="45">
        <v>43500</v>
      </c>
      <c r="O1056" s="57">
        <v>42.879711126156622</v>
      </c>
      <c r="P1056" s="57">
        <v>44.008124576844956</v>
      </c>
      <c r="Q1056" s="57">
        <v>55.292259083728283</v>
      </c>
      <c r="R1056" s="57">
        <v>81.245768449559918</v>
      </c>
      <c r="S1056" s="57">
        <v>57.549085985104945</v>
      </c>
      <c r="T1056" s="57">
        <v>25.953509365831643</v>
      </c>
      <c r="U1056" s="57">
        <v>306.92845858722637</v>
      </c>
    </row>
    <row r="1057" spans="1:21">
      <c r="A1057" s="55" t="s">
        <v>2260</v>
      </c>
      <c r="B1057" s="53" t="s">
        <v>214</v>
      </c>
      <c r="C1057" s="53" t="s">
        <v>232</v>
      </c>
      <c r="D1057" s="51" t="s">
        <v>311</v>
      </c>
      <c r="E1057" s="53">
        <v>18</v>
      </c>
      <c r="F1057" s="53">
        <v>7</v>
      </c>
      <c r="G1057" s="53">
        <v>22</v>
      </c>
      <c r="H1057" s="53">
        <v>34</v>
      </c>
      <c r="I1057" s="53">
        <v>19</v>
      </c>
      <c r="J1057" s="53">
        <v>7</v>
      </c>
      <c r="K1057" s="53">
        <v>107</v>
      </c>
      <c r="L1057" s="45">
        <v>88620</v>
      </c>
      <c r="M1057" s="45">
        <v>45120</v>
      </c>
      <c r="N1057" s="45">
        <v>43500</v>
      </c>
      <c r="O1057" s="57">
        <v>20.31144211238998</v>
      </c>
      <c r="P1057" s="57">
        <v>7.8988941548183247</v>
      </c>
      <c r="Q1057" s="57">
        <v>24.825095915143308</v>
      </c>
      <c r="R1057" s="57">
        <v>38.366057323403297</v>
      </c>
      <c r="S1057" s="57">
        <v>21.439855563078311</v>
      </c>
      <c r="T1057" s="57">
        <v>7.8988941548183247</v>
      </c>
      <c r="U1057" s="57">
        <v>120.74023922365154</v>
      </c>
    </row>
    <row r="1058" spans="1:21">
      <c r="A1058" s="55" t="s">
        <v>2261</v>
      </c>
      <c r="B1058" s="53" t="s">
        <v>214</v>
      </c>
      <c r="C1058" s="53" t="s">
        <v>235</v>
      </c>
      <c r="D1058" s="51" t="s">
        <v>59</v>
      </c>
      <c r="E1058" s="53">
        <v>29</v>
      </c>
      <c r="F1058" s="53">
        <v>15</v>
      </c>
      <c r="G1058" s="53">
        <v>47</v>
      </c>
      <c r="H1058" s="53">
        <v>65</v>
      </c>
      <c r="I1058" s="53">
        <v>21</v>
      </c>
      <c r="J1058" s="53">
        <v>13</v>
      </c>
      <c r="K1058" s="53">
        <v>190</v>
      </c>
      <c r="L1058" s="45">
        <v>469940</v>
      </c>
      <c r="M1058" s="45">
        <v>240938</v>
      </c>
      <c r="N1058" s="45">
        <v>229002</v>
      </c>
      <c r="O1058" s="57">
        <v>6.1710005532621182</v>
      </c>
      <c r="P1058" s="57">
        <v>3.1918968378941992</v>
      </c>
      <c r="Q1058" s="57">
        <v>10.001276758735157</v>
      </c>
      <c r="R1058" s="57">
        <v>13.831552964208198</v>
      </c>
      <c r="S1058" s="57">
        <v>4.4686555730518789</v>
      </c>
      <c r="T1058" s="57">
        <v>2.7663105928416396</v>
      </c>
      <c r="U1058" s="57">
        <v>40.430693279993193</v>
      </c>
    </row>
    <row r="1059" spans="1:21">
      <c r="A1059" s="55" t="s">
        <v>2262</v>
      </c>
      <c r="B1059" s="53" t="s">
        <v>214</v>
      </c>
      <c r="C1059" s="53" t="s">
        <v>235</v>
      </c>
      <c r="D1059" s="51" t="s">
        <v>63</v>
      </c>
      <c r="E1059" s="53">
        <v>140</v>
      </c>
      <c r="F1059" s="53">
        <v>127</v>
      </c>
      <c r="G1059" s="53">
        <v>244</v>
      </c>
      <c r="H1059" s="53">
        <v>261</v>
      </c>
      <c r="I1059" s="53">
        <v>149</v>
      </c>
      <c r="J1059" s="53">
        <v>86</v>
      </c>
      <c r="K1059" s="53">
        <v>1007</v>
      </c>
      <c r="L1059" s="45">
        <v>469940</v>
      </c>
      <c r="M1059" s="45">
        <v>240938</v>
      </c>
      <c r="N1059" s="45">
        <v>229002</v>
      </c>
      <c r="O1059" s="57">
        <v>29.791037153679191</v>
      </c>
      <c r="P1059" s="57">
        <v>27.024726560837557</v>
      </c>
      <c r="Q1059" s="57">
        <v>51.921521896412301</v>
      </c>
      <c r="R1059" s="57">
        <v>55.539004979359071</v>
      </c>
      <c r="S1059" s="57">
        <v>31.706175256415715</v>
      </c>
      <c r="T1059" s="57">
        <v>18.300208537260076</v>
      </c>
      <c r="U1059" s="57">
        <v>214.28267438396392</v>
      </c>
    </row>
    <row r="1060" spans="1:21">
      <c r="A1060" s="55" t="s">
        <v>2263</v>
      </c>
      <c r="B1060" s="53" t="s">
        <v>214</v>
      </c>
      <c r="C1060" s="53" t="s">
        <v>235</v>
      </c>
      <c r="D1060" s="51" t="s">
        <v>311</v>
      </c>
      <c r="E1060" s="53">
        <v>46</v>
      </c>
      <c r="F1060" s="53">
        <v>46</v>
      </c>
      <c r="G1060" s="53">
        <v>103</v>
      </c>
      <c r="H1060" s="53">
        <v>120</v>
      </c>
      <c r="I1060" s="53">
        <v>70</v>
      </c>
      <c r="J1060" s="53">
        <v>41</v>
      </c>
      <c r="K1060" s="53">
        <v>426</v>
      </c>
      <c r="L1060" s="45">
        <v>469940</v>
      </c>
      <c r="M1060" s="45">
        <v>240938</v>
      </c>
      <c r="N1060" s="45">
        <v>229002</v>
      </c>
      <c r="O1060" s="57">
        <v>9.7884836362088787</v>
      </c>
      <c r="P1060" s="57">
        <v>9.7884836362088787</v>
      </c>
      <c r="Q1060" s="57">
        <v>21.917691620206835</v>
      </c>
      <c r="R1060" s="57">
        <v>25.535174703153594</v>
      </c>
      <c r="S1060" s="57">
        <v>14.895518576839596</v>
      </c>
      <c r="T1060" s="57">
        <v>8.7245180235774775</v>
      </c>
      <c r="U1060" s="57">
        <v>90.649870196195252</v>
      </c>
    </row>
    <row r="1061" spans="1:21">
      <c r="A1061" s="55" t="s">
        <v>2264</v>
      </c>
      <c r="B1061" s="53" t="s">
        <v>214</v>
      </c>
      <c r="C1061" s="53" t="s">
        <v>238</v>
      </c>
      <c r="D1061" s="51" t="s">
        <v>59</v>
      </c>
      <c r="E1061" s="53">
        <v>5</v>
      </c>
      <c r="F1061" s="53">
        <v>0</v>
      </c>
      <c r="G1061" s="53">
        <v>0</v>
      </c>
      <c r="H1061" s="53">
        <v>5</v>
      </c>
      <c r="I1061" s="53">
        <v>0</v>
      </c>
      <c r="J1061" s="53">
        <v>0</v>
      </c>
      <c r="K1061" s="53">
        <v>10</v>
      </c>
      <c r="L1061" s="45">
        <v>51330</v>
      </c>
      <c r="M1061" s="45">
        <v>26289</v>
      </c>
      <c r="N1061" s="45">
        <v>25041</v>
      </c>
      <c r="O1061" s="57">
        <v>9.7408922657315404</v>
      </c>
      <c r="P1061" s="57" t="s">
        <v>297</v>
      </c>
      <c r="Q1061" s="57" t="s">
        <v>297</v>
      </c>
      <c r="R1061" s="57">
        <v>9.7408922657315404</v>
      </c>
      <c r="S1061" s="57" t="s">
        <v>297</v>
      </c>
      <c r="T1061" s="57" t="s">
        <v>297</v>
      </c>
      <c r="U1061" s="57">
        <v>19.481784531463081</v>
      </c>
    </row>
    <row r="1062" spans="1:21">
      <c r="A1062" s="55" t="s">
        <v>2265</v>
      </c>
      <c r="B1062" s="53" t="s">
        <v>214</v>
      </c>
      <c r="C1062" s="53" t="s">
        <v>238</v>
      </c>
      <c r="D1062" s="51" t="s">
        <v>63</v>
      </c>
      <c r="E1062" s="53">
        <v>13</v>
      </c>
      <c r="F1062" s="53">
        <v>13</v>
      </c>
      <c r="G1062" s="53">
        <v>33</v>
      </c>
      <c r="H1062" s="53">
        <v>29</v>
      </c>
      <c r="I1062" s="53">
        <v>7</v>
      </c>
      <c r="J1062" s="53">
        <v>6</v>
      </c>
      <c r="K1062" s="53">
        <v>101</v>
      </c>
      <c r="L1062" s="45">
        <v>51330</v>
      </c>
      <c r="M1062" s="45">
        <v>26289</v>
      </c>
      <c r="N1062" s="45">
        <v>25041</v>
      </c>
      <c r="O1062" s="57">
        <v>25.326319890902006</v>
      </c>
      <c r="P1062" s="57">
        <v>25.326319890902006</v>
      </c>
      <c r="Q1062" s="57">
        <v>64.289888953828168</v>
      </c>
      <c r="R1062" s="57">
        <v>56.497175141242941</v>
      </c>
      <c r="S1062" s="57">
        <v>13.637249172024157</v>
      </c>
      <c r="T1062" s="57">
        <v>11.689070718877851</v>
      </c>
      <c r="U1062" s="57">
        <v>196.76602376777711</v>
      </c>
    </row>
    <row r="1063" spans="1:21">
      <c r="A1063" s="55" t="s">
        <v>2266</v>
      </c>
      <c r="B1063" s="53" t="s">
        <v>214</v>
      </c>
      <c r="C1063" s="53" t="s">
        <v>238</v>
      </c>
      <c r="D1063" s="51" t="s">
        <v>311</v>
      </c>
      <c r="E1063" s="53">
        <v>11</v>
      </c>
      <c r="F1063" s="53">
        <v>6</v>
      </c>
      <c r="G1063" s="53">
        <v>13</v>
      </c>
      <c r="H1063" s="53">
        <v>7</v>
      </c>
      <c r="I1063" s="53">
        <v>5</v>
      </c>
      <c r="J1063" s="53">
        <v>5</v>
      </c>
      <c r="K1063" s="53">
        <v>47</v>
      </c>
      <c r="L1063" s="45">
        <v>51330</v>
      </c>
      <c r="M1063" s="45">
        <v>26289</v>
      </c>
      <c r="N1063" s="45">
        <v>25041</v>
      </c>
      <c r="O1063" s="57">
        <v>21.429962984609389</v>
      </c>
      <c r="P1063" s="57">
        <v>11.689070718877851</v>
      </c>
      <c r="Q1063" s="57">
        <v>25.326319890902006</v>
      </c>
      <c r="R1063" s="57">
        <v>13.637249172024157</v>
      </c>
      <c r="S1063" s="57">
        <v>9.7408922657315404</v>
      </c>
      <c r="T1063" s="57">
        <v>9.7408922657315404</v>
      </c>
      <c r="U1063" s="57">
        <v>91.564387297876479</v>
      </c>
    </row>
    <row r="1064" spans="1:21">
      <c r="A1064" s="55" t="s">
        <v>2267</v>
      </c>
      <c r="B1064" s="53" t="s">
        <v>214</v>
      </c>
      <c r="C1064" s="53" t="s">
        <v>241</v>
      </c>
      <c r="D1064" s="51" t="s">
        <v>59</v>
      </c>
      <c r="E1064" s="53">
        <v>0</v>
      </c>
      <c r="F1064" s="53">
        <v>0</v>
      </c>
      <c r="G1064" s="53">
        <v>0</v>
      </c>
      <c r="H1064" s="53">
        <v>0</v>
      </c>
      <c r="I1064" s="53">
        <v>5</v>
      </c>
      <c r="J1064" s="53">
        <v>0</v>
      </c>
      <c r="K1064" s="53">
        <v>5</v>
      </c>
      <c r="L1064" s="45">
        <v>27600</v>
      </c>
      <c r="M1064" s="45">
        <v>13994</v>
      </c>
      <c r="N1064" s="45">
        <v>13606</v>
      </c>
      <c r="O1064" s="57" t="s">
        <v>297</v>
      </c>
      <c r="P1064" s="57" t="s">
        <v>297</v>
      </c>
      <c r="Q1064" s="57" t="s">
        <v>297</v>
      </c>
      <c r="R1064" s="57" t="s">
        <v>297</v>
      </c>
      <c r="S1064" s="57">
        <v>18.115942028985508</v>
      </c>
      <c r="T1064" s="57" t="s">
        <v>297</v>
      </c>
      <c r="U1064" s="57">
        <v>18.115942028985508</v>
      </c>
    </row>
    <row r="1065" spans="1:21">
      <c r="A1065" s="55" t="s">
        <v>2268</v>
      </c>
      <c r="B1065" s="53" t="s">
        <v>214</v>
      </c>
      <c r="C1065" s="53" t="s">
        <v>241</v>
      </c>
      <c r="D1065" s="51" t="s">
        <v>63</v>
      </c>
      <c r="E1065" s="53">
        <v>16</v>
      </c>
      <c r="F1065" s="53">
        <v>14</v>
      </c>
      <c r="G1065" s="53">
        <v>21</v>
      </c>
      <c r="H1065" s="53">
        <v>21</v>
      </c>
      <c r="I1065" s="53">
        <v>16</v>
      </c>
      <c r="J1065" s="53">
        <v>8</v>
      </c>
      <c r="K1065" s="53">
        <v>96</v>
      </c>
      <c r="L1065" s="45">
        <v>27600</v>
      </c>
      <c r="M1065" s="45">
        <v>13994</v>
      </c>
      <c r="N1065" s="45">
        <v>13606</v>
      </c>
      <c r="O1065" s="57">
        <v>57.971014492753625</v>
      </c>
      <c r="P1065" s="57">
        <v>50.724637681159422</v>
      </c>
      <c r="Q1065" s="57">
        <v>76.086956521739125</v>
      </c>
      <c r="R1065" s="57">
        <v>76.086956521739125</v>
      </c>
      <c r="S1065" s="57">
        <v>57.971014492753625</v>
      </c>
      <c r="T1065" s="57">
        <v>28.985507246376812</v>
      </c>
      <c r="U1065" s="57">
        <v>347.82608695652175</v>
      </c>
    </row>
    <row r="1066" spans="1:21">
      <c r="A1066" s="55" t="s">
        <v>2269</v>
      </c>
      <c r="B1066" s="53" t="s">
        <v>214</v>
      </c>
      <c r="C1066" s="53" t="s">
        <v>241</v>
      </c>
      <c r="D1066" s="51" t="s">
        <v>311</v>
      </c>
      <c r="E1066" s="53">
        <v>9</v>
      </c>
      <c r="F1066" s="53">
        <v>5</v>
      </c>
      <c r="G1066" s="53">
        <v>9</v>
      </c>
      <c r="H1066" s="53">
        <v>11</v>
      </c>
      <c r="I1066" s="53">
        <v>7</v>
      </c>
      <c r="J1066" s="53">
        <v>5</v>
      </c>
      <c r="K1066" s="53">
        <v>46</v>
      </c>
      <c r="L1066" s="45">
        <v>27600</v>
      </c>
      <c r="M1066" s="45">
        <v>13994</v>
      </c>
      <c r="N1066" s="45">
        <v>13606</v>
      </c>
      <c r="O1066" s="57">
        <v>32.608695652173914</v>
      </c>
      <c r="P1066" s="57">
        <v>18.115942028985508</v>
      </c>
      <c r="Q1066" s="57">
        <v>32.608695652173914</v>
      </c>
      <c r="R1066" s="57">
        <v>39.855072463768117</v>
      </c>
      <c r="S1066" s="57">
        <v>25.362318840579711</v>
      </c>
      <c r="T1066" s="57">
        <v>18.115942028985508</v>
      </c>
      <c r="U1066" s="57">
        <v>166.66666666666669</v>
      </c>
    </row>
    <row r="1067" spans="1:21">
      <c r="A1067" s="55" t="s">
        <v>560</v>
      </c>
      <c r="B1067" s="53" t="s">
        <v>214</v>
      </c>
      <c r="C1067" s="53" t="s">
        <v>227</v>
      </c>
      <c r="D1067" s="51" t="s">
        <v>59</v>
      </c>
      <c r="E1067" s="53">
        <v>8</v>
      </c>
      <c r="F1067" s="53">
        <v>10</v>
      </c>
      <c r="G1067" s="53">
        <v>8</v>
      </c>
      <c r="H1067" s="53">
        <v>22</v>
      </c>
      <c r="I1067" s="53">
        <v>7</v>
      </c>
      <c r="J1067" s="53">
        <v>5</v>
      </c>
      <c r="K1067" s="53">
        <v>60</v>
      </c>
      <c r="L1067" s="45">
        <v>151100</v>
      </c>
      <c r="M1067" s="45">
        <v>77919</v>
      </c>
      <c r="N1067" s="45">
        <v>73181</v>
      </c>
      <c r="O1067" s="57">
        <v>5.2945069490403709</v>
      </c>
      <c r="P1067" s="57">
        <v>6.6181336863004638</v>
      </c>
      <c r="Q1067" s="57">
        <v>5.2945069490403709</v>
      </c>
      <c r="R1067" s="57">
        <v>14.559894109861018</v>
      </c>
      <c r="S1067" s="57">
        <v>4.6326935804103249</v>
      </c>
      <c r="T1067" s="57">
        <v>3.3090668431502319</v>
      </c>
      <c r="U1067" s="57">
        <v>39.708802117802776</v>
      </c>
    </row>
    <row r="1068" spans="1:21">
      <c r="A1068" s="55" t="s">
        <v>561</v>
      </c>
      <c r="B1068" s="53" t="s">
        <v>214</v>
      </c>
      <c r="C1068" s="53" t="s">
        <v>227</v>
      </c>
      <c r="D1068" s="51" t="s">
        <v>63</v>
      </c>
      <c r="E1068" s="53">
        <v>82</v>
      </c>
      <c r="F1068" s="53">
        <v>56</v>
      </c>
      <c r="G1068" s="53">
        <v>111</v>
      </c>
      <c r="H1068" s="53">
        <v>114</v>
      </c>
      <c r="I1068" s="53">
        <v>58</v>
      </c>
      <c r="J1068" s="53">
        <v>36</v>
      </c>
      <c r="K1068" s="53">
        <v>457</v>
      </c>
      <c r="L1068" s="45">
        <v>151100</v>
      </c>
      <c r="M1068" s="45">
        <v>77919</v>
      </c>
      <c r="N1068" s="45">
        <v>73181</v>
      </c>
      <c r="O1068" s="57">
        <v>54.268696227663796</v>
      </c>
      <c r="P1068" s="57">
        <v>37.061548643282599</v>
      </c>
      <c r="Q1068" s="57">
        <v>73.461283917935134</v>
      </c>
      <c r="R1068" s="57">
        <v>75.446724023825283</v>
      </c>
      <c r="S1068" s="57">
        <v>38.385175380542684</v>
      </c>
      <c r="T1068" s="57">
        <v>23.825281270681668</v>
      </c>
      <c r="U1068" s="57">
        <v>302.44870946393115</v>
      </c>
    </row>
    <row r="1069" spans="1:21">
      <c r="A1069" s="55" t="s">
        <v>562</v>
      </c>
      <c r="B1069" s="53" t="s">
        <v>214</v>
      </c>
      <c r="C1069" s="53" t="s">
        <v>227</v>
      </c>
      <c r="D1069" s="51" t="s">
        <v>311</v>
      </c>
      <c r="E1069" s="53">
        <v>10</v>
      </c>
      <c r="F1069" s="53">
        <v>16</v>
      </c>
      <c r="G1069" s="53">
        <v>32</v>
      </c>
      <c r="H1069" s="53">
        <v>61</v>
      </c>
      <c r="I1069" s="53">
        <v>32</v>
      </c>
      <c r="J1069" s="53">
        <v>11</v>
      </c>
      <c r="K1069" s="53">
        <v>162</v>
      </c>
      <c r="L1069" s="45">
        <v>151100</v>
      </c>
      <c r="M1069" s="45">
        <v>77919</v>
      </c>
      <c r="N1069" s="45">
        <v>73181</v>
      </c>
      <c r="O1069" s="57">
        <v>6.6181336863004638</v>
      </c>
      <c r="P1069" s="57">
        <v>10.589013898080742</v>
      </c>
      <c r="Q1069" s="57">
        <v>21.178027796161484</v>
      </c>
      <c r="R1069" s="57">
        <v>40.370615486432825</v>
      </c>
      <c r="S1069" s="57">
        <v>21.178027796161484</v>
      </c>
      <c r="T1069" s="57">
        <v>7.279947054930509</v>
      </c>
      <c r="U1069" s="57">
        <v>107.21376571806751</v>
      </c>
    </row>
    <row r="1070" spans="1:21">
      <c r="A1070" s="55" t="s">
        <v>2270</v>
      </c>
      <c r="B1070" s="53" t="s">
        <v>214</v>
      </c>
      <c r="C1070" s="53" t="s">
        <v>246</v>
      </c>
      <c r="D1070" s="51" t="s">
        <v>59</v>
      </c>
      <c r="E1070" s="53">
        <v>9</v>
      </c>
      <c r="F1070" s="53">
        <v>5</v>
      </c>
      <c r="G1070" s="53">
        <v>13</v>
      </c>
      <c r="H1070" s="53">
        <v>16</v>
      </c>
      <c r="I1070" s="53">
        <v>9</v>
      </c>
      <c r="J1070" s="53">
        <v>5</v>
      </c>
      <c r="K1070" s="53">
        <v>57</v>
      </c>
      <c r="L1070" s="45">
        <v>146060</v>
      </c>
      <c r="M1070" s="45">
        <v>76072</v>
      </c>
      <c r="N1070" s="45">
        <v>69988</v>
      </c>
      <c r="O1070" s="57">
        <v>6.1618512939887715</v>
      </c>
      <c r="P1070" s="57">
        <v>3.4232507188826506</v>
      </c>
      <c r="Q1070" s="57">
        <v>8.9004518690948924</v>
      </c>
      <c r="R1070" s="57">
        <v>10.954402300424483</v>
      </c>
      <c r="S1070" s="57">
        <v>6.1618512939887715</v>
      </c>
      <c r="T1070" s="57">
        <v>3.4232507188826506</v>
      </c>
      <c r="U1070" s="57">
        <v>39.025058195262218</v>
      </c>
    </row>
    <row r="1071" spans="1:21">
      <c r="A1071" s="55" t="s">
        <v>2271</v>
      </c>
      <c r="B1071" s="53" t="s">
        <v>214</v>
      </c>
      <c r="C1071" s="53" t="s">
        <v>246</v>
      </c>
      <c r="D1071" s="51" t="s">
        <v>63</v>
      </c>
      <c r="E1071" s="53">
        <v>46</v>
      </c>
      <c r="F1071" s="53">
        <v>40</v>
      </c>
      <c r="G1071" s="53">
        <v>87</v>
      </c>
      <c r="H1071" s="53">
        <v>98</v>
      </c>
      <c r="I1071" s="53">
        <v>68</v>
      </c>
      <c r="J1071" s="53">
        <v>27</v>
      </c>
      <c r="K1071" s="53">
        <v>366</v>
      </c>
      <c r="L1071" s="45">
        <v>146060</v>
      </c>
      <c r="M1071" s="45">
        <v>76072</v>
      </c>
      <c r="N1071" s="45">
        <v>69988</v>
      </c>
      <c r="O1071" s="57">
        <v>31.493906613720387</v>
      </c>
      <c r="P1071" s="57">
        <v>27.386005751061205</v>
      </c>
      <c r="Q1071" s="57">
        <v>59.564562508558126</v>
      </c>
      <c r="R1071" s="57">
        <v>67.09571409009996</v>
      </c>
      <c r="S1071" s="57">
        <v>46.556209776804053</v>
      </c>
      <c r="T1071" s="57">
        <v>18.485553881966315</v>
      </c>
      <c r="U1071" s="57">
        <v>250.58195262221005</v>
      </c>
    </row>
    <row r="1072" spans="1:21">
      <c r="A1072" s="55" t="s">
        <v>2272</v>
      </c>
      <c r="B1072" s="53" t="s">
        <v>214</v>
      </c>
      <c r="C1072" s="53" t="s">
        <v>246</v>
      </c>
      <c r="D1072" s="51" t="s">
        <v>311</v>
      </c>
      <c r="E1072" s="53">
        <v>24</v>
      </c>
      <c r="F1072" s="53">
        <v>17</v>
      </c>
      <c r="G1072" s="53">
        <v>35</v>
      </c>
      <c r="H1072" s="53">
        <v>28</v>
      </c>
      <c r="I1072" s="53">
        <v>19</v>
      </c>
      <c r="J1072" s="53">
        <v>10</v>
      </c>
      <c r="K1072" s="53">
        <v>133</v>
      </c>
      <c r="L1072" s="45">
        <v>146060</v>
      </c>
      <c r="M1072" s="45">
        <v>76072</v>
      </c>
      <c r="N1072" s="45">
        <v>69988</v>
      </c>
      <c r="O1072" s="57">
        <v>16.431603450636725</v>
      </c>
      <c r="P1072" s="57">
        <v>11.639052444201013</v>
      </c>
      <c r="Q1072" s="57">
        <v>23.962755032178556</v>
      </c>
      <c r="R1072" s="57">
        <v>19.170204025742844</v>
      </c>
      <c r="S1072" s="57">
        <v>13.008352731754073</v>
      </c>
      <c r="T1072" s="57">
        <v>6.8465014377653013</v>
      </c>
      <c r="U1072" s="57">
        <v>91.05846912227851</v>
      </c>
    </row>
    <row r="1073" spans="1:21">
      <c r="A1073" s="55" t="s">
        <v>2273</v>
      </c>
      <c r="B1073" s="53" t="s">
        <v>214</v>
      </c>
      <c r="C1073" s="53" t="s">
        <v>248</v>
      </c>
      <c r="D1073" s="51" t="s">
        <v>59</v>
      </c>
      <c r="E1073" s="53">
        <v>5</v>
      </c>
      <c r="F1073" s="53">
        <v>8</v>
      </c>
      <c r="G1073" s="53">
        <v>5</v>
      </c>
      <c r="H1073" s="53">
        <v>12</v>
      </c>
      <c r="I1073" s="53">
        <v>6</v>
      </c>
      <c r="J1073" s="53">
        <v>0</v>
      </c>
      <c r="K1073" s="53">
        <v>36</v>
      </c>
      <c r="L1073" s="45">
        <v>122410</v>
      </c>
      <c r="M1073" s="45">
        <v>63212</v>
      </c>
      <c r="N1073" s="45">
        <v>59198</v>
      </c>
      <c r="O1073" s="57">
        <v>4.084633608365329</v>
      </c>
      <c r="P1073" s="57">
        <v>6.5354137733845272</v>
      </c>
      <c r="Q1073" s="57">
        <v>4.084633608365329</v>
      </c>
      <c r="R1073" s="57">
        <v>9.8031206600767913</v>
      </c>
      <c r="S1073" s="57">
        <v>4.9015603300383956</v>
      </c>
      <c r="T1073" s="57" t="s">
        <v>297</v>
      </c>
      <c r="U1073" s="57">
        <v>29.409361980230372</v>
      </c>
    </row>
    <row r="1074" spans="1:21">
      <c r="A1074" s="55" t="s">
        <v>2274</v>
      </c>
      <c r="B1074" s="53" t="s">
        <v>214</v>
      </c>
      <c r="C1074" s="53" t="s">
        <v>248</v>
      </c>
      <c r="D1074" s="51" t="s">
        <v>63</v>
      </c>
      <c r="E1074" s="53">
        <v>35</v>
      </c>
      <c r="F1074" s="53">
        <v>41</v>
      </c>
      <c r="G1074" s="53">
        <v>70</v>
      </c>
      <c r="H1074" s="53">
        <v>77</v>
      </c>
      <c r="I1074" s="53">
        <v>25</v>
      </c>
      <c r="J1074" s="53">
        <v>19</v>
      </c>
      <c r="K1074" s="53">
        <v>267</v>
      </c>
      <c r="L1074" s="45">
        <v>122410</v>
      </c>
      <c r="M1074" s="45">
        <v>63212</v>
      </c>
      <c r="N1074" s="45">
        <v>59198</v>
      </c>
      <c r="O1074" s="57">
        <v>28.592435258557305</v>
      </c>
      <c r="P1074" s="57">
        <v>33.493995588595702</v>
      </c>
      <c r="Q1074" s="57">
        <v>57.184870517114611</v>
      </c>
      <c r="R1074" s="57">
        <v>62.903357568826074</v>
      </c>
      <c r="S1074" s="57">
        <v>20.423168041826649</v>
      </c>
      <c r="T1074" s="57">
        <v>15.521607711788251</v>
      </c>
      <c r="U1074" s="57">
        <v>218.11943468670859</v>
      </c>
    </row>
    <row r="1075" spans="1:21">
      <c r="A1075" s="55" t="s">
        <v>2275</v>
      </c>
      <c r="B1075" s="53" t="s">
        <v>214</v>
      </c>
      <c r="C1075" s="53" t="s">
        <v>248</v>
      </c>
      <c r="D1075" s="51" t="s">
        <v>311</v>
      </c>
      <c r="E1075" s="53">
        <v>20</v>
      </c>
      <c r="F1075" s="53">
        <v>9</v>
      </c>
      <c r="G1075" s="53">
        <v>25</v>
      </c>
      <c r="H1075" s="53">
        <v>34</v>
      </c>
      <c r="I1075" s="53">
        <v>20</v>
      </c>
      <c r="J1075" s="53">
        <v>9</v>
      </c>
      <c r="K1075" s="53">
        <v>117</v>
      </c>
      <c r="L1075" s="45">
        <v>122410</v>
      </c>
      <c r="M1075" s="45">
        <v>63212</v>
      </c>
      <c r="N1075" s="45">
        <v>59198</v>
      </c>
      <c r="O1075" s="57">
        <v>16.338534433461316</v>
      </c>
      <c r="P1075" s="57">
        <v>7.352340495057593</v>
      </c>
      <c r="Q1075" s="57">
        <v>20.423168041826649</v>
      </c>
      <c r="R1075" s="57">
        <v>27.775508536884239</v>
      </c>
      <c r="S1075" s="57">
        <v>16.338534433461316</v>
      </c>
      <c r="T1075" s="57">
        <v>7.352340495057593</v>
      </c>
      <c r="U1075" s="57">
        <v>95.58042643574872</v>
      </c>
    </row>
    <row r="1076" spans="1:21">
      <c r="A1076" s="55" t="s">
        <v>2276</v>
      </c>
      <c r="B1076" s="53" t="s">
        <v>214</v>
      </c>
      <c r="C1076" s="53" t="s">
        <v>250</v>
      </c>
      <c r="D1076" s="51" t="s">
        <v>59</v>
      </c>
      <c r="E1076" s="53">
        <v>5</v>
      </c>
      <c r="F1076" s="53">
        <v>0</v>
      </c>
      <c r="G1076" s="53">
        <v>6</v>
      </c>
      <c r="H1076" s="53">
        <v>11</v>
      </c>
      <c r="I1076" s="53">
        <v>0</v>
      </c>
      <c r="J1076" s="53">
        <v>5</v>
      </c>
      <c r="K1076" s="53">
        <v>27</v>
      </c>
      <c r="L1076" s="45">
        <v>104920</v>
      </c>
      <c r="M1076" s="45">
        <v>54402</v>
      </c>
      <c r="N1076" s="45">
        <v>50518</v>
      </c>
      <c r="O1076" s="57">
        <v>4.7655356462066338</v>
      </c>
      <c r="P1076" s="57" t="s">
        <v>297</v>
      </c>
      <c r="Q1076" s="57">
        <v>5.7186427754479601</v>
      </c>
      <c r="R1076" s="57">
        <v>10.484178421654594</v>
      </c>
      <c r="S1076" s="57" t="s">
        <v>297</v>
      </c>
      <c r="T1076" s="57">
        <v>4.7655356462066338</v>
      </c>
      <c r="U1076" s="57">
        <v>25.733892489515821</v>
      </c>
    </row>
    <row r="1077" spans="1:21">
      <c r="A1077" s="55" t="s">
        <v>2277</v>
      </c>
      <c r="B1077" s="53" t="s">
        <v>214</v>
      </c>
      <c r="C1077" s="53" t="s">
        <v>250</v>
      </c>
      <c r="D1077" s="51" t="s">
        <v>63</v>
      </c>
      <c r="E1077" s="53">
        <v>41</v>
      </c>
      <c r="F1077" s="53">
        <v>42</v>
      </c>
      <c r="G1077" s="53">
        <v>54</v>
      </c>
      <c r="H1077" s="53">
        <v>81</v>
      </c>
      <c r="I1077" s="53">
        <v>48</v>
      </c>
      <c r="J1077" s="53">
        <v>21</v>
      </c>
      <c r="K1077" s="53">
        <v>287</v>
      </c>
      <c r="L1077" s="45">
        <v>104920</v>
      </c>
      <c r="M1077" s="45">
        <v>54402</v>
      </c>
      <c r="N1077" s="45">
        <v>50518</v>
      </c>
      <c r="O1077" s="57">
        <v>39.077392298894395</v>
      </c>
      <c r="P1077" s="57">
        <v>40.03049942813572</v>
      </c>
      <c r="Q1077" s="57">
        <v>51.467784979031642</v>
      </c>
      <c r="R1077" s="57">
        <v>77.201677468547473</v>
      </c>
      <c r="S1077" s="57">
        <v>45.749142203583681</v>
      </c>
      <c r="T1077" s="57">
        <v>20.01524971406786</v>
      </c>
      <c r="U1077" s="57">
        <v>273.54174609226078</v>
      </c>
    </row>
    <row r="1078" spans="1:21">
      <c r="A1078" s="55" t="s">
        <v>2278</v>
      </c>
      <c r="B1078" s="53" t="s">
        <v>214</v>
      </c>
      <c r="C1078" s="53" t="s">
        <v>250</v>
      </c>
      <c r="D1078" s="51" t="s">
        <v>311</v>
      </c>
      <c r="E1078" s="53">
        <v>10</v>
      </c>
      <c r="F1078" s="53">
        <v>9</v>
      </c>
      <c r="G1078" s="53">
        <v>12</v>
      </c>
      <c r="H1078" s="53">
        <v>27</v>
      </c>
      <c r="I1078" s="53">
        <v>9</v>
      </c>
      <c r="J1078" s="53">
        <v>6</v>
      </c>
      <c r="K1078" s="53">
        <v>73</v>
      </c>
      <c r="L1078" s="45">
        <v>104920</v>
      </c>
      <c r="M1078" s="45">
        <v>54402</v>
      </c>
      <c r="N1078" s="45">
        <v>50518</v>
      </c>
      <c r="O1078" s="57">
        <v>9.5310712924132677</v>
      </c>
      <c r="P1078" s="57">
        <v>8.5779641631719397</v>
      </c>
      <c r="Q1078" s="57">
        <v>11.43728555089592</v>
      </c>
      <c r="R1078" s="57">
        <v>25.733892489515821</v>
      </c>
      <c r="S1078" s="57">
        <v>8.5779641631719397</v>
      </c>
      <c r="T1078" s="57">
        <v>5.7186427754479601</v>
      </c>
      <c r="U1078" s="57">
        <v>69.576820434616849</v>
      </c>
    </row>
    <row r="1079" spans="1:21">
      <c r="A1079" s="55" t="s">
        <v>2279</v>
      </c>
      <c r="B1079" s="53" t="s">
        <v>214</v>
      </c>
      <c r="C1079" s="53" t="s">
        <v>252</v>
      </c>
      <c r="D1079" s="51" t="s">
        <v>59</v>
      </c>
      <c r="E1079" s="53">
        <v>5</v>
      </c>
      <c r="F1079" s="53">
        <v>0</v>
      </c>
      <c r="G1079" s="53">
        <v>0</v>
      </c>
      <c r="H1079" s="53">
        <v>18</v>
      </c>
      <c r="I1079" s="53">
        <v>5</v>
      </c>
      <c r="J1079" s="53">
        <v>0</v>
      </c>
      <c r="K1079" s="53">
        <v>28</v>
      </c>
      <c r="L1079" s="45">
        <v>99140</v>
      </c>
      <c r="M1079" s="45">
        <v>51600</v>
      </c>
      <c r="N1079" s="45">
        <v>47540</v>
      </c>
      <c r="O1079" s="57">
        <v>5.043373007867662</v>
      </c>
      <c r="P1079" s="57" t="s">
        <v>297</v>
      </c>
      <c r="Q1079" s="57" t="s">
        <v>297</v>
      </c>
      <c r="R1079" s="57">
        <v>18.156142828323585</v>
      </c>
      <c r="S1079" s="57">
        <v>5.043373007867662</v>
      </c>
      <c r="T1079" s="57" t="s">
        <v>297</v>
      </c>
      <c r="U1079" s="57">
        <v>28.242888844058903</v>
      </c>
    </row>
    <row r="1080" spans="1:21">
      <c r="A1080" s="55" t="s">
        <v>2280</v>
      </c>
      <c r="B1080" s="53" t="s">
        <v>214</v>
      </c>
      <c r="C1080" s="53" t="s">
        <v>252</v>
      </c>
      <c r="D1080" s="51" t="s">
        <v>63</v>
      </c>
      <c r="E1080" s="53">
        <v>41</v>
      </c>
      <c r="F1080" s="53">
        <v>33</v>
      </c>
      <c r="G1080" s="53">
        <v>54</v>
      </c>
      <c r="H1080" s="53">
        <v>59</v>
      </c>
      <c r="I1080" s="53">
        <v>42</v>
      </c>
      <c r="J1080" s="53">
        <v>11</v>
      </c>
      <c r="K1080" s="53">
        <v>240</v>
      </c>
      <c r="L1080" s="45">
        <v>99140</v>
      </c>
      <c r="M1080" s="45">
        <v>51600</v>
      </c>
      <c r="N1080" s="45">
        <v>47540</v>
      </c>
      <c r="O1080" s="57">
        <v>41.355658664514827</v>
      </c>
      <c r="P1080" s="57">
        <v>33.286261851926568</v>
      </c>
      <c r="Q1080" s="57">
        <v>54.468428484970744</v>
      </c>
      <c r="R1080" s="57">
        <v>59.511801492838408</v>
      </c>
      <c r="S1080" s="57">
        <v>42.364333266088359</v>
      </c>
      <c r="T1080" s="57">
        <v>11.095420617308857</v>
      </c>
      <c r="U1080" s="57">
        <v>242.08190437764776</v>
      </c>
    </row>
    <row r="1081" spans="1:21">
      <c r="A1081" s="55" t="s">
        <v>2281</v>
      </c>
      <c r="B1081" s="53" t="s">
        <v>214</v>
      </c>
      <c r="C1081" s="53" t="s">
        <v>252</v>
      </c>
      <c r="D1081" s="51" t="s">
        <v>311</v>
      </c>
      <c r="E1081" s="53">
        <v>21</v>
      </c>
      <c r="F1081" s="53">
        <v>12</v>
      </c>
      <c r="G1081" s="53">
        <v>15</v>
      </c>
      <c r="H1081" s="53">
        <v>26</v>
      </c>
      <c r="I1081" s="53">
        <v>13</v>
      </c>
      <c r="J1081" s="53">
        <v>5</v>
      </c>
      <c r="K1081" s="53">
        <v>92</v>
      </c>
      <c r="L1081" s="45">
        <v>99140</v>
      </c>
      <c r="M1081" s="45">
        <v>51600</v>
      </c>
      <c r="N1081" s="45">
        <v>47540</v>
      </c>
      <c r="O1081" s="57">
        <v>21.182166633044179</v>
      </c>
      <c r="P1081" s="57">
        <v>12.104095218882389</v>
      </c>
      <c r="Q1081" s="57">
        <v>15.130119023602985</v>
      </c>
      <c r="R1081" s="57">
        <v>26.22553964091184</v>
      </c>
      <c r="S1081" s="57">
        <v>13.11276982045592</v>
      </c>
      <c r="T1081" s="57">
        <v>5.043373007867662</v>
      </c>
      <c r="U1081" s="57">
        <v>92.798063344764984</v>
      </c>
    </row>
    <row r="1082" spans="1:21">
      <c r="A1082" s="55" t="s">
        <v>2282</v>
      </c>
      <c r="B1082" s="53" t="s">
        <v>214</v>
      </c>
      <c r="C1082" s="53" t="s">
        <v>254</v>
      </c>
      <c r="D1082" s="51" t="s">
        <v>59</v>
      </c>
      <c r="E1082" s="53">
        <v>5</v>
      </c>
      <c r="F1082" s="53">
        <v>0</v>
      </c>
      <c r="G1082" s="53">
        <v>6</v>
      </c>
      <c r="H1082" s="53">
        <v>12</v>
      </c>
      <c r="I1082" s="53">
        <v>7</v>
      </c>
      <c r="J1082" s="53">
        <v>0</v>
      </c>
      <c r="K1082" s="53">
        <v>30</v>
      </c>
      <c r="L1082" s="45">
        <v>90410</v>
      </c>
      <c r="M1082" s="45">
        <v>47362</v>
      </c>
      <c r="N1082" s="45">
        <v>43048</v>
      </c>
      <c r="O1082" s="57">
        <v>5.5303616856542419</v>
      </c>
      <c r="P1082" s="57" t="s">
        <v>297</v>
      </c>
      <c r="Q1082" s="57">
        <v>6.6364340227850898</v>
      </c>
      <c r="R1082" s="57">
        <v>13.27286804557018</v>
      </c>
      <c r="S1082" s="57">
        <v>7.7425063599159385</v>
      </c>
      <c r="T1082" s="57" t="s">
        <v>297</v>
      </c>
      <c r="U1082" s="57">
        <v>33.182170113925451</v>
      </c>
    </row>
    <row r="1083" spans="1:21">
      <c r="A1083" s="55" t="s">
        <v>2283</v>
      </c>
      <c r="B1083" s="53" t="s">
        <v>214</v>
      </c>
      <c r="C1083" s="53" t="s">
        <v>254</v>
      </c>
      <c r="D1083" s="51" t="s">
        <v>63</v>
      </c>
      <c r="E1083" s="53">
        <v>31</v>
      </c>
      <c r="F1083" s="53">
        <v>30</v>
      </c>
      <c r="G1083" s="53">
        <v>54</v>
      </c>
      <c r="H1083" s="53">
        <v>52</v>
      </c>
      <c r="I1083" s="53">
        <v>28</v>
      </c>
      <c r="J1083" s="53">
        <v>18</v>
      </c>
      <c r="K1083" s="53">
        <v>213</v>
      </c>
      <c r="L1083" s="45">
        <v>90410</v>
      </c>
      <c r="M1083" s="45">
        <v>47362</v>
      </c>
      <c r="N1083" s="45">
        <v>43048</v>
      </c>
      <c r="O1083" s="57">
        <v>34.288242451056298</v>
      </c>
      <c r="P1083" s="57">
        <v>33.182170113925451</v>
      </c>
      <c r="Q1083" s="57">
        <v>59.727906205065814</v>
      </c>
      <c r="R1083" s="57">
        <v>57.515761530804113</v>
      </c>
      <c r="S1083" s="57">
        <v>30.970025439663754</v>
      </c>
      <c r="T1083" s="57">
        <v>19.90930206835527</v>
      </c>
      <c r="U1083" s="57">
        <v>235.59340780887069</v>
      </c>
    </row>
    <row r="1084" spans="1:21">
      <c r="A1084" s="55" t="s">
        <v>2284</v>
      </c>
      <c r="B1084" s="53" t="s">
        <v>214</v>
      </c>
      <c r="C1084" s="53" t="s">
        <v>254</v>
      </c>
      <c r="D1084" s="51" t="s">
        <v>311</v>
      </c>
      <c r="E1084" s="53">
        <v>8</v>
      </c>
      <c r="F1084" s="53">
        <v>9</v>
      </c>
      <c r="G1084" s="53">
        <v>12</v>
      </c>
      <c r="H1084" s="53">
        <v>16</v>
      </c>
      <c r="I1084" s="53">
        <v>8</v>
      </c>
      <c r="J1084" s="53">
        <v>9</v>
      </c>
      <c r="K1084" s="53">
        <v>62</v>
      </c>
      <c r="L1084" s="45">
        <v>90410</v>
      </c>
      <c r="M1084" s="45">
        <v>47362</v>
      </c>
      <c r="N1084" s="45">
        <v>43048</v>
      </c>
      <c r="O1084" s="57">
        <v>8.8485786970467863</v>
      </c>
      <c r="P1084" s="57">
        <v>9.9546510341776351</v>
      </c>
      <c r="Q1084" s="57">
        <v>13.27286804557018</v>
      </c>
      <c r="R1084" s="57">
        <v>17.697157394093573</v>
      </c>
      <c r="S1084" s="57">
        <v>8.8485786970467863</v>
      </c>
      <c r="T1084" s="57">
        <v>9.9546510341776351</v>
      </c>
      <c r="U1084" s="57">
        <v>68.576484902112597</v>
      </c>
    </row>
    <row r="1085" spans="1:21">
      <c r="A1085" s="55" t="s">
        <v>2285</v>
      </c>
      <c r="B1085" s="53" t="s">
        <v>214</v>
      </c>
      <c r="C1085" s="53" t="s">
        <v>256</v>
      </c>
      <c r="D1085" s="51" t="s">
        <v>59</v>
      </c>
      <c r="E1085" s="53">
        <v>5</v>
      </c>
      <c r="F1085" s="53">
        <v>9</v>
      </c>
      <c r="G1085" s="53">
        <v>12</v>
      </c>
      <c r="H1085" s="53">
        <v>16</v>
      </c>
      <c r="I1085" s="53">
        <v>5</v>
      </c>
      <c r="J1085" s="53">
        <v>5</v>
      </c>
      <c r="K1085" s="53">
        <v>52</v>
      </c>
      <c r="L1085" s="45">
        <v>155140</v>
      </c>
      <c r="M1085" s="45">
        <v>79482</v>
      </c>
      <c r="N1085" s="45">
        <v>75658</v>
      </c>
      <c r="O1085" s="57">
        <v>3.2228954492716255</v>
      </c>
      <c r="P1085" s="57">
        <v>5.8012118086889259</v>
      </c>
      <c r="Q1085" s="57">
        <v>7.7349490782519013</v>
      </c>
      <c r="R1085" s="57">
        <v>10.313265437669202</v>
      </c>
      <c r="S1085" s="57">
        <v>3.2228954492716255</v>
      </c>
      <c r="T1085" s="57">
        <v>3.2228954492716255</v>
      </c>
      <c r="U1085" s="57">
        <v>33.518112672424905</v>
      </c>
    </row>
    <row r="1086" spans="1:21">
      <c r="A1086" s="55" t="s">
        <v>2286</v>
      </c>
      <c r="B1086" s="53" t="s">
        <v>214</v>
      </c>
      <c r="C1086" s="53" t="s">
        <v>256</v>
      </c>
      <c r="D1086" s="51" t="s">
        <v>63</v>
      </c>
      <c r="E1086" s="53">
        <v>47</v>
      </c>
      <c r="F1086" s="53">
        <v>40</v>
      </c>
      <c r="G1086" s="53">
        <v>107</v>
      </c>
      <c r="H1086" s="53">
        <v>65</v>
      </c>
      <c r="I1086" s="53">
        <v>44</v>
      </c>
      <c r="J1086" s="53">
        <v>25</v>
      </c>
      <c r="K1086" s="53">
        <v>328</v>
      </c>
      <c r="L1086" s="45">
        <v>155140</v>
      </c>
      <c r="M1086" s="45">
        <v>79482</v>
      </c>
      <c r="N1086" s="45">
        <v>75658</v>
      </c>
      <c r="O1086" s="57">
        <v>30.29521722315328</v>
      </c>
      <c r="P1086" s="57">
        <v>25.783163594173004</v>
      </c>
      <c r="Q1086" s="57">
        <v>68.969962614412793</v>
      </c>
      <c r="R1086" s="57">
        <v>41.897640840531139</v>
      </c>
      <c r="S1086" s="57">
        <v>28.361479953590305</v>
      </c>
      <c r="T1086" s="57">
        <v>16.114477246358128</v>
      </c>
      <c r="U1086" s="57">
        <v>211.42194147221863</v>
      </c>
    </row>
    <row r="1087" spans="1:21">
      <c r="A1087" s="55" t="s">
        <v>2287</v>
      </c>
      <c r="B1087" s="53" t="s">
        <v>214</v>
      </c>
      <c r="C1087" s="53" t="s">
        <v>256</v>
      </c>
      <c r="D1087" s="51" t="s">
        <v>311</v>
      </c>
      <c r="E1087" s="53">
        <v>24</v>
      </c>
      <c r="F1087" s="53">
        <v>13</v>
      </c>
      <c r="G1087" s="53">
        <v>27</v>
      </c>
      <c r="H1087" s="53">
        <v>34</v>
      </c>
      <c r="I1087" s="53">
        <v>19</v>
      </c>
      <c r="J1087" s="53">
        <v>15</v>
      </c>
      <c r="K1087" s="53">
        <v>132</v>
      </c>
      <c r="L1087" s="45">
        <v>155140</v>
      </c>
      <c r="M1087" s="45">
        <v>79482</v>
      </c>
      <c r="N1087" s="45">
        <v>75658</v>
      </c>
      <c r="O1087" s="57">
        <v>15.469898156503803</v>
      </c>
      <c r="P1087" s="57">
        <v>8.3795281681062264</v>
      </c>
      <c r="Q1087" s="57">
        <v>17.403635426066778</v>
      </c>
      <c r="R1087" s="57">
        <v>21.915689055047054</v>
      </c>
      <c r="S1087" s="57">
        <v>12.247002707232177</v>
      </c>
      <c r="T1087" s="57">
        <v>9.6686863478148766</v>
      </c>
      <c r="U1087" s="57">
        <v>85.084439860770914</v>
      </c>
    </row>
    <row r="1088" spans="1:21">
      <c r="A1088" s="55" t="s">
        <v>596</v>
      </c>
      <c r="B1088" s="53" t="s">
        <v>214</v>
      </c>
      <c r="C1088" s="53" t="s">
        <v>231</v>
      </c>
      <c r="D1088" s="51" t="s">
        <v>59</v>
      </c>
      <c r="E1088" s="53">
        <v>18</v>
      </c>
      <c r="F1088" s="53">
        <v>20</v>
      </c>
      <c r="G1088" s="53">
        <v>53</v>
      </c>
      <c r="H1088" s="53">
        <v>36</v>
      </c>
      <c r="I1088" s="53">
        <v>10</v>
      </c>
      <c r="J1088" s="53">
        <v>8</v>
      </c>
      <c r="K1088" s="53">
        <v>145</v>
      </c>
      <c r="L1088" s="45">
        <v>362610</v>
      </c>
      <c r="M1088" s="45">
        <v>187412</v>
      </c>
      <c r="N1088" s="45">
        <v>175198</v>
      </c>
      <c r="O1088" s="57">
        <v>4.964010920824026</v>
      </c>
      <c r="P1088" s="57">
        <v>5.515567689804473</v>
      </c>
      <c r="Q1088" s="57">
        <v>14.616254377981853</v>
      </c>
      <c r="R1088" s="57">
        <v>9.9280218416480519</v>
      </c>
      <c r="S1088" s="57">
        <v>2.7577838449022365</v>
      </c>
      <c r="T1088" s="57">
        <v>2.2062270759217895</v>
      </c>
      <c r="U1088" s="57">
        <v>39.987865751082431</v>
      </c>
    </row>
    <row r="1089" spans="1:21">
      <c r="A1089" s="55" t="s">
        <v>597</v>
      </c>
      <c r="B1089" s="53" t="s">
        <v>214</v>
      </c>
      <c r="C1089" s="53" t="s">
        <v>231</v>
      </c>
      <c r="D1089" s="51" t="s">
        <v>63</v>
      </c>
      <c r="E1089" s="53">
        <v>113</v>
      </c>
      <c r="F1089" s="53">
        <v>86</v>
      </c>
      <c r="G1089" s="53">
        <v>179</v>
      </c>
      <c r="H1089" s="53">
        <v>231</v>
      </c>
      <c r="I1089" s="53">
        <v>144</v>
      </c>
      <c r="J1089" s="53">
        <v>69</v>
      </c>
      <c r="K1089" s="53">
        <v>822</v>
      </c>
      <c r="L1089" s="45">
        <v>362610</v>
      </c>
      <c r="M1089" s="45">
        <v>187412</v>
      </c>
      <c r="N1089" s="45">
        <v>175198</v>
      </c>
      <c r="O1089" s="57">
        <v>31.162957447395275</v>
      </c>
      <c r="P1089" s="57">
        <v>23.716941066159233</v>
      </c>
      <c r="Q1089" s="57">
        <v>49.364330823750031</v>
      </c>
      <c r="R1089" s="57">
        <v>63.704806817241668</v>
      </c>
      <c r="S1089" s="57">
        <v>39.712087366592208</v>
      </c>
      <c r="T1089" s="57">
        <v>19.028708529825433</v>
      </c>
      <c r="U1089" s="57">
        <v>226.68983205096387</v>
      </c>
    </row>
    <row r="1090" spans="1:21">
      <c r="A1090" s="55" t="s">
        <v>598</v>
      </c>
      <c r="B1090" s="53" t="s">
        <v>214</v>
      </c>
      <c r="C1090" s="53" t="s">
        <v>231</v>
      </c>
      <c r="D1090" s="51" t="s">
        <v>311</v>
      </c>
      <c r="E1090" s="53">
        <v>36</v>
      </c>
      <c r="F1090" s="53">
        <v>34</v>
      </c>
      <c r="G1090" s="53">
        <v>100</v>
      </c>
      <c r="H1090" s="53">
        <v>77</v>
      </c>
      <c r="I1090" s="53">
        <v>55</v>
      </c>
      <c r="J1090" s="53">
        <v>34</v>
      </c>
      <c r="K1090" s="53">
        <v>336</v>
      </c>
      <c r="L1090" s="45">
        <v>362610</v>
      </c>
      <c r="M1090" s="45">
        <v>187412</v>
      </c>
      <c r="N1090" s="45">
        <v>175198</v>
      </c>
      <c r="O1090" s="57">
        <v>9.9280218416480519</v>
      </c>
      <c r="P1090" s="57">
        <v>9.3764650726676049</v>
      </c>
      <c r="Q1090" s="57">
        <v>27.577838449022362</v>
      </c>
      <c r="R1090" s="57">
        <v>21.234935605747221</v>
      </c>
      <c r="S1090" s="57">
        <v>15.1678111469623</v>
      </c>
      <c r="T1090" s="57">
        <v>9.3764650726676049</v>
      </c>
      <c r="U1090" s="57">
        <v>92.661537188715144</v>
      </c>
    </row>
    <row r="1091" spans="1:21">
      <c r="A1091" s="55" t="s">
        <v>2288</v>
      </c>
      <c r="B1091" s="53" t="s">
        <v>214</v>
      </c>
      <c r="C1091" s="53" t="s">
        <v>257</v>
      </c>
      <c r="D1091" s="51" t="s">
        <v>59</v>
      </c>
      <c r="E1091" s="53">
        <v>23</v>
      </c>
      <c r="F1091" s="53">
        <v>29</v>
      </c>
      <c r="G1091" s="53">
        <v>36</v>
      </c>
      <c r="H1091" s="53">
        <v>63</v>
      </c>
      <c r="I1091" s="53">
        <v>36</v>
      </c>
      <c r="J1091" s="53">
        <v>15</v>
      </c>
      <c r="K1091" s="53">
        <v>202</v>
      </c>
      <c r="L1091" s="45">
        <v>586500</v>
      </c>
      <c r="M1091" s="45">
        <v>304388</v>
      </c>
      <c r="N1091" s="45">
        <v>282112</v>
      </c>
      <c r="O1091" s="57">
        <v>3.9215686274509807</v>
      </c>
      <c r="P1091" s="57">
        <v>4.9445865302642797</v>
      </c>
      <c r="Q1091" s="57">
        <v>6.1381074168797944</v>
      </c>
      <c r="R1091" s="57">
        <v>10.741687979539643</v>
      </c>
      <c r="S1091" s="57">
        <v>6.1381074168797944</v>
      </c>
      <c r="T1091" s="57">
        <v>2.5575447570332481</v>
      </c>
      <c r="U1091" s="57">
        <v>34.441602728047741</v>
      </c>
    </row>
    <row r="1092" spans="1:21">
      <c r="A1092" s="55" t="s">
        <v>2289</v>
      </c>
      <c r="B1092" s="53" t="s">
        <v>214</v>
      </c>
      <c r="C1092" s="53" t="s">
        <v>257</v>
      </c>
      <c r="D1092" s="51" t="s">
        <v>63</v>
      </c>
      <c r="E1092" s="53">
        <v>170</v>
      </c>
      <c r="F1092" s="53">
        <v>130</v>
      </c>
      <c r="G1092" s="53">
        <v>260</v>
      </c>
      <c r="H1092" s="53">
        <v>298</v>
      </c>
      <c r="I1092" s="53">
        <v>181</v>
      </c>
      <c r="J1092" s="53">
        <v>93</v>
      </c>
      <c r="K1092" s="53">
        <v>1132</v>
      </c>
      <c r="L1092" s="45">
        <v>586500</v>
      </c>
      <c r="M1092" s="45">
        <v>304388</v>
      </c>
      <c r="N1092" s="45">
        <v>282112</v>
      </c>
      <c r="O1092" s="57">
        <v>28.985507246376812</v>
      </c>
      <c r="P1092" s="57">
        <v>22.165387894288148</v>
      </c>
      <c r="Q1092" s="57">
        <v>44.330775788576297</v>
      </c>
      <c r="R1092" s="57">
        <v>50.809889173060526</v>
      </c>
      <c r="S1092" s="57">
        <v>30.861040068201195</v>
      </c>
      <c r="T1092" s="57">
        <v>15.85677749360614</v>
      </c>
      <c r="U1092" s="57">
        <v>193.00937766410911</v>
      </c>
    </row>
    <row r="1093" spans="1:21">
      <c r="A1093" s="55" t="s">
        <v>2290</v>
      </c>
      <c r="B1093" s="53" t="s">
        <v>214</v>
      </c>
      <c r="C1093" s="53" t="s">
        <v>257</v>
      </c>
      <c r="D1093" s="51" t="s">
        <v>311</v>
      </c>
      <c r="E1093" s="53">
        <v>108</v>
      </c>
      <c r="F1093" s="53">
        <v>70</v>
      </c>
      <c r="G1093" s="53">
        <v>147</v>
      </c>
      <c r="H1093" s="53">
        <v>166</v>
      </c>
      <c r="I1093" s="53">
        <v>106</v>
      </c>
      <c r="J1093" s="53">
        <v>48</v>
      </c>
      <c r="K1093" s="53">
        <v>645</v>
      </c>
      <c r="L1093" s="45">
        <v>586500</v>
      </c>
      <c r="M1093" s="45">
        <v>304388</v>
      </c>
      <c r="N1093" s="45">
        <v>282112</v>
      </c>
      <c r="O1093" s="57">
        <v>18.414322250639387</v>
      </c>
      <c r="P1093" s="57">
        <v>11.935208866155158</v>
      </c>
      <c r="Q1093" s="57">
        <v>25.063938618925828</v>
      </c>
      <c r="R1093" s="57">
        <v>28.303495311167946</v>
      </c>
      <c r="S1093" s="57">
        <v>18.073316283034952</v>
      </c>
      <c r="T1093" s="57">
        <v>8.1841432225063944</v>
      </c>
      <c r="U1093" s="57">
        <v>109.97442455242965</v>
      </c>
    </row>
    <row r="1094" spans="1:21">
      <c r="A1094" s="55" t="s">
        <v>2291</v>
      </c>
      <c r="B1094" s="53" t="s">
        <v>214</v>
      </c>
      <c r="C1094" s="53" t="s">
        <v>258</v>
      </c>
      <c r="D1094" s="51" t="s">
        <v>59</v>
      </c>
      <c r="E1094" s="53">
        <v>19</v>
      </c>
      <c r="F1094" s="53">
        <v>11</v>
      </c>
      <c r="G1094" s="53">
        <v>23</v>
      </c>
      <c r="H1094" s="53">
        <v>28</v>
      </c>
      <c r="I1094" s="53">
        <v>11</v>
      </c>
      <c r="J1094" s="53">
        <v>6</v>
      </c>
      <c r="K1094" s="53">
        <v>98</v>
      </c>
      <c r="L1094" s="45">
        <v>230730</v>
      </c>
      <c r="M1094" s="45">
        <v>118063</v>
      </c>
      <c r="N1094" s="45">
        <v>112667</v>
      </c>
      <c r="O1094" s="57">
        <v>8.2347332379837894</v>
      </c>
      <c r="P1094" s="57">
        <v>4.7674771377800891</v>
      </c>
      <c r="Q1094" s="57">
        <v>9.9683612880856423</v>
      </c>
      <c r="R1094" s="57">
        <v>12.135396350712956</v>
      </c>
      <c r="S1094" s="57">
        <v>4.7674771377800891</v>
      </c>
      <c r="T1094" s="57">
        <v>2.6004420751527757</v>
      </c>
      <c r="U1094" s="57">
        <v>42.473887227495339</v>
      </c>
    </row>
    <row r="1095" spans="1:21">
      <c r="A1095" s="55" t="s">
        <v>2292</v>
      </c>
      <c r="B1095" s="53" t="s">
        <v>214</v>
      </c>
      <c r="C1095" s="53" t="s">
        <v>258</v>
      </c>
      <c r="D1095" s="51" t="s">
        <v>63</v>
      </c>
      <c r="E1095" s="53">
        <v>103</v>
      </c>
      <c r="F1095" s="53">
        <v>66</v>
      </c>
      <c r="G1095" s="53">
        <v>142</v>
      </c>
      <c r="H1095" s="53">
        <v>165</v>
      </c>
      <c r="I1095" s="53">
        <v>88</v>
      </c>
      <c r="J1095" s="53">
        <v>51</v>
      </c>
      <c r="K1095" s="53">
        <v>615</v>
      </c>
      <c r="L1095" s="45">
        <v>230730</v>
      </c>
      <c r="M1095" s="45">
        <v>118063</v>
      </c>
      <c r="N1095" s="45">
        <v>112667</v>
      </c>
      <c r="O1095" s="57">
        <v>44.640922290122653</v>
      </c>
      <c r="P1095" s="57">
        <v>28.604862826680534</v>
      </c>
      <c r="Q1095" s="57">
        <v>61.543795778615696</v>
      </c>
      <c r="R1095" s="57">
        <v>71.512157066701334</v>
      </c>
      <c r="S1095" s="57">
        <v>38.139817102240713</v>
      </c>
      <c r="T1095" s="57">
        <v>22.103757638798598</v>
      </c>
      <c r="U1095" s="57">
        <v>266.54531270315954</v>
      </c>
    </row>
    <row r="1096" spans="1:21">
      <c r="A1096" s="55" t="s">
        <v>2293</v>
      </c>
      <c r="B1096" s="53" t="s">
        <v>214</v>
      </c>
      <c r="C1096" s="53" t="s">
        <v>258</v>
      </c>
      <c r="D1096" s="51" t="s">
        <v>311</v>
      </c>
      <c r="E1096" s="53">
        <v>24</v>
      </c>
      <c r="F1096" s="53">
        <v>24</v>
      </c>
      <c r="G1096" s="53">
        <v>48</v>
      </c>
      <c r="H1096" s="53">
        <v>47</v>
      </c>
      <c r="I1096" s="53">
        <v>28</v>
      </c>
      <c r="J1096" s="53">
        <v>20</v>
      </c>
      <c r="K1096" s="53">
        <v>191</v>
      </c>
      <c r="L1096" s="45">
        <v>230730</v>
      </c>
      <c r="M1096" s="45">
        <v>118063</v>
      </c>
      <c r="N1096" s="45">
        <v>112667</v>
      </c>
      <c r="O1096" s="57">
        <v>10.401768300611103</v>
      </c>
      <c r="P1096" s="57">
        <v>10.401768300611103</v>
      </c>
      <c r="Q1096" s="57">
        <v>20.803536601222206</v>
      </c>
      <c r="R1096" s="57">
        <v>20.370129588696745</v>
      </c>
      <c r="S1096" s="57">
        <v>12.135396350712956</v>
      </c>
      <c r="T1096" s="57">
        <v>8.6681402505092535</v>
      </c>
      <c r="U1096" s="57">
        <v>82.780739392363373</v>
      </c>
    </row>
    <row r="1097" spans="1:21">
      <c r="A1097" s="55" t="s">
        <v>2294</v>
      </c>
      <c r="B1097" s="53" t="s">
        <v>214</v>
      </c>
      <c r="C1097" s="53" t="s">
        <v>259</v>
      </c>
      <c r="D1097" s="51" t="s">
        <v>59</v>
      </c>
      <c r="E1097" s="53">
        <v>5</v>
      </c>
      <c r="F1097" s="53">
        <v>5</v>
      </c>
      <c r="G1097" s="53">
        <v>6</v>
      </c>
      <c r="H1097" s="53">
        <v>8</v>
      </c>
      <c r="I1097" s="53">
        <v>6</v>
      </c>
      <c r="J1097" s="53">
        <v>0</v>
      </c>
      <c r="K1097" s="53">
        <v>30</v>
      </c>
      <c r="L1097" s="45">
        <v>81510</v>
      </c>
      <c r="M1097" s="45">
        <v>42533</v>
      </c>
      <c r="N1097" s="45">
        <v>38977</v>
      </c>
      <c r="O1097" s="57">
        <v>6.1342166605324504</v>
      </c>
      <c r="P1097" s="57">
        <v>6.1342166605324504</v>
      </c>
      <c r="Q1097" s="57">
        <v>7.3610599926389408</v>
      </c>
      <c r="R1097" s="57">
        <v>9.8147466568519199</v>
      </c>
      <c r="S1097" s="57">
        <v>7.3610599926389408</v>
      </c>
      <c r="T1097" s="57" t="s">
        <v>297</v>
      </c>
      <c r="U1097" s="57">
        <v>36.805299963194699</v>
      </c>
    </row>
    <row r="1098" spans="1:21">
      <c r="A1098" s="55" t="s">
        <v>2295</v>
      </c>
      <c r="B1098" s="53" t="s">
        <v>214</v>
      </c>
      <c r="C1098" s="53" t="s">
        <v>259</v>
      </c>
      <c r="D1098" s="51" t="s">
        <v>63</v>
      </c>
      <c r="E1098" s="53">
        <v>26</v>
      </c>
      <c r="F1098" s="53">
        <v>20</v>
      </c>
      <c r="G1098" s="53">
        <v>41</v>
      </c>
      <c r="H1098" s="53">
        <v>39</v>
      </c>
      <c r="I1098" s="53">
        <v>39</v>
      </c>
      <c r="J1098" s="53">
        <v>19</v>
      </c>
      <c r="K1098" s="53">
        <v>184</v>
      </c>
      <c r="L1098" s="45">
        <v>81510</v>
      </c>
      <c r="M1098" s="45">
        <v>42533</v>
      </c>
      <c r="N1098" s="45">
        <v>38977</v>
      </c>
      <c r="O1098" s="57">
        <v>31.897926634768741</v>
      </c>
      <c r="P1098" s="57">
        <v>24.536866642129802</v>
      </c>
      <c r="Q1098" s="57">
        <v>50.300576616366087</v>
      </c>
      <c r="R1098" s="57">
        <v>47.846889952153113</v>
      </c>
      <c r="S1098" s="57">
        <v>47.846889952153113</v>
      </c>
      <c r="T1098" s="57">
        <v>23.310023310023311</v>
      </c>
      <c r="U1098" s="57">
        <v>225.73917310759415</v>
      </c>
    </row>
    <row r="1099" spans="1:21">
      <c r="A1099" s="55" t="s">
        <v>2296</v>
      </c>
      <c r="B1099" s="53" t="s">
        <v>214</v>
      </c>
      <c r="C1099" s="53" t="s">
        <v>259</v>
      </c>
      <c r="D1099" s="51" t="s">
        <v>311</v>
      </c>
      <c r="E1099" s="53">
        <v>11</v>
      </c>
      <c r="F1099" s="53">
        <v>15</v>
      </c>
      <c r="G1099" s="53">
        <v>26</v>
      </c>
      <c r="H1099" s="53">
        <v>32</v>
      </c>
      <c r="I1099" s="53">
        <v>10</v>
      </c>
      <c r="J1099" s="53">
        <v>14</v>
      </c>
      <c r="K1099" s="53">
        <v>108</v>
      </c>
      <c r="L1099" s="45">
        <v>81510</v>
      </c>
      <c r="M1099" s="45">
        <v>42533</v>
      </c>
      <c r="N1099" s="45">
        <v>38977</v>
      </c>
      <c r="O1099" s="57">
        <v>13.495276653171389</v>
      </c>
      <c r="P1099" s="57">
        <v>18.402649981597349</v>
      </c>
      <c r="Q1099" s="57">
        <v>31.897926634768741</v>
      </c>
      <c r="R1099" s="57">
        <v>39.25898662740768</v>
      </c>
      <c r="S1099" s="57">
        <v>12.268433321064901</v>
      </c>
      <c r="T1099" s="57">
        <v>17.175806649490863</v>
      </c>
      <c r="U1099" s="57">
        <v>132.49907986750091</v>
      </c>
    </row>
    <row r="1100" spans="1:21">
      <c r="A1100" s="55" t="s">
        <v>2297</v>
      </c>
      <c r="B1100" s="53" t="s">
        <v>214</v>
      </c>
      <c r="C1100" s="53" t="s">
        <v>260</v>
      </c>
      <c r="D1100" s="51" t="s">
        <v>59</v>
      </c>
      <c r="E1100" s="53">
        <v>5</v>
      </c>
      <c r="F1100" s="53">
        <v>0</v>
      </c>
      <c r="G1100" s="53">
        <v>10</v>
      </c>
      <c r="H1100" s="53">
        <v>12</v>
      </c>
      <c r="I1100" s="53">
        <v>5</v>
      </c>
      <c r="J1100" s="53">
        <v>5</v>
      </c>
      <c r="K1100" s="53">
        <v>37</v>
      </c>
      <c r="L1100" s="45">
        <v>82360</v>
      </c>
      <c r="M1100" s="45">
        <v>42788</v>
      </c>
      <c r="N1100" s="45">
        <v>39572</v>
      </c>
      <c r="O1100" s="57">
        <v>6.0709082078678964</v>
      </c>
      <c r="P1100" s="57" t="s">
        <v>297</v>
      </c>
      <c r="Q1100" s="57">
        <v>12.141816415735793</v>
      </c>
      <c r="R1100" s="57">
        <v>14.570179698882955</v>
      </c>
      <c r="S1100" s="57">
        <v>6.0709082078678964</v>
      </c>
      <c r="T1100" s="57">
        <v>6.0709082078678964</v>
      </c>
      <c r="U1100" s="57">
        <v>44.92472073822244</v>
      </c>
    </row>
    <row r="1101" spans="1:21">
      <c r="A1101" s="55" t="s">
        <v>2298</v>
      </c>
      <c r="B1101" s="53" t="s">
        <v>214</v>
      </c>
      <c r="C1101" s="53" t="s">
        <v>260</v>
      </c>
      <c r="D1101" s="51" t="s">
        <v>63</v>
      </c>
      <c r="E1101" s="53">
        <v>25</v>
      </c>
      <c r="F1101" s="53">
        <v>31</v>
      </c>
      <c r="G1101" s="53">
        <v>56</v>
      </c>
      <c r="H1101" s="53">
        <v>48</v>
      </c>
      <c r="I1101" s="53">
        <v>33</v>
      </c>
      <c r="J1101" s="53">
        <v>15</v>
      </c>
      <c r="K1101" s="53">
        <v>208</v>
      </c>
      <c r="L1101" s="45">
        <v>82360</v>
      </c>
      <c r="M1101" s="45">
        <v>42788</v>
      </c>
      <c r="N1101" s="45">
        <v>39572</v>
      </c>
      <c r="O1101" s="57">
        <v>30.354541039339484</v>
      </c>
      <c r="P1101" s="57">
        <v>37.639630888780964</v>
      </c>
      <c r="Q1101" s="57">
        <v>67.994171928120451</v>
      </c>
      <c r="R1101" s="57">
        <v>58.280718795531818</v>
      </c>
      <c r="S1101" s="57">
        <v>40.06799417192812</v>
      </c>
      <c r="T1101" s="57">
        <v>18.212724623603691</v>
      </c>
      <c r="U1101" s="57">
        <v>252.54978144730453</v>
      </c>
    </row>
    <row r="1102" spans="1:21">
      <c r="A1102" s="55" t="s">
        <v>2299</v>
      </c>
      <c r="B1102" s="53" t="s">
        <v>214</v>
      </c>
      <c r="C1102" s="53" t="s">
        <v>260</v>
      </c>
      <c r="D1102" s="51" t="s">
        <v>311</v>
      </c>
      <c r="E1102" s="53">
        <v>14</v>
      </c>
      <c r="F1102" s="53">
        <v>12</v>
      </c>
      <c r="G1102" s="53">
        <v>18</v>
      </c>
      <c r="H1102" s="53">
        <v>23</v>
      </c>
      <c r="I1102" s="53">
        <v>11</v>
      </c>
      <c r="J1102" s="53">
        <v>6</v>
      </c>
      <c r="K1102" s="53">
        <v>84</v>
      </c>
      <c r="L1102" s="45">
        <v>82360</v>
      </c>
      <c r="M1102" s="45">
        <v>42788</v>
      </c>
      <c r="N1102" s="45">
        <v>39572</v>
      </c>
      <c r="O1102" s="57">
        <v>16.998542982030113</v>
      </c>
      <c r="P1102" s="57">
        <v>14.570179698882955</v>
      </c>
      <c r="Q1102" s="57">
        <v>21.855269548324429</v>
      </c>
      <c r="R1102" s="57">
        <v>27.926177756192327</v>
      </c>
      <c r="S1102" s="57">
        <v>13.355998057309373</v>
      </c>
      <c r="T1102" s="57">
        <v>7.2850898494414773</v>
      </c>
      <c r="U1102" s="57">
        <v>101.99125789218067</v>
      </c>
    </row>
    <row r="1103" spans="1:21">
      <c r="A1103" s="55" t="s">
        <v>2300</v>
      </c>
      <c r="B1103" s="53" t="s">
        <v>214</v>
      </c>
      <c r="C1103" s="53" t="s">
        <v>261</v>
      </c>
      <c r="D1103" s="51" t="s">
        <v>59</v>
      </c>
      <c r="E1103" s="53">
        <v>6</v>
      </c>
      <c r="F1103" s="53">
        <v>0</v>
      </c>
      <c r="G1103" s="53">
        <v>11</v>
      </c>
      <c r="H1103" s="53">
        <v>10</v>
      </c>
      <c r="I1103" s="53">
        <v>5</v>
      </c>
      <c r="J1103" s="53">
        <v>5</v>
      </c>
      <c r="K1103" s="53">
        <v>37</v>
      </c>
      <c r="L1103" s="45">
        <v>93690</v>
      </c>
      <c r="M1103" s="45">
        <v>47284</v>
      </c>
      <c r="N1103" s="45">
        <v>46406</v>
      </c>
      <c r="O1103" s="57">
        <v>6.404098623118796</v>
      </c>
      <c r="P1103" s="57" t="s">
        <v>297</v>
      </c>
      <c r="Q1103" s="57">
        <v>11.740847475717793</v>
      </c>
      <c r="R1103" s="57">
        <v>10.673497705197994</v>
      </c>
      <c r="S1103" s="57">
        <v>5.3367488525989968</v>
      </c>
      <c r="T1103" s="57">
        <v>5.3367488525989968</v>
      </c>
      <c r="U1103" s="57">
        <v>39.491941509232575</v>
      </c>
    </row>
    <row r="1104" spans="1:21">
      <c r="A1104" s="55" t="s">
        <v>2301</v>
      </c>
      <c r="B1104" s="53" t="s">
        <v>214</v>
      </c>
      <c r="C1104" s="53" t="s">
        <v>261</v>
      </c>
      <c r="D1104" s="51" t="s">
        <v>63</v>
      </c>
      <c r="E1104" s="53">
        <v>37</v>
      </c>
      <c r="F1104" s="53">
        <v>25</v>
      </c>
      <c r="G1104" s="53">
        <v>54</v>
      </c>
      <c r="H1104" s="53">
        <v>77</v>
      </c>
      <c r="I1104" s="53">
        <v>34</v>
      </c>
      <c r="J1104" s="53">
        <v>12</v>
      </c>
      <c r="K1104" s="53">
        <v>239</v>
      </c>
      <c r="L1104" s="45">
        <v>93690</v>
      </c>
      <c r="M1104" s="45">
        <v>47284</v>
      </c>
      <c r="N1104" s="45">
        <v>46406</v>
      </c>
      <c r="O1104" s="57">
        <v>39.491941509232575</v>
      </c>
      <c r="P1104" s="57">
        <v>26.683744262994985</v>
      </c>
      <c r="Q1104" s="57">
        <v>57.636887608069166</v>
      </c>
      <c r="R1104" s="57">
        <v>82.185932330024556</v>
      </c>
      <c r="S1104" s="57">
        <v>36.289892197673176</v>
      </c>
      <c r="T1104" s="57">
        <v>12.808197246237592</v>
      </c>
      <c r="U1104" s="57">
        <v>255.09659515423203</v>
      </c>
    </row>
    <row r="1105" spans="1:21">
      <c r="A1105" s="55" t="s">
        <v>2302</v>
      </c>
      <c r="B1105" s="53" t="s">
        <v>214</v>
      </c>
      <c r="C1105" s="53" t="s">
        <v>261</v>
      </c>
      <c r="D1105" s="51" t="s">
        <v>311</v>
      </c>
      <c r="E1105" s="53">
        <v>9</v>
      </c>
      <c r="F1105" s="53">
        <v>5</v>
      </c>
      <c r="G1105" s="53">
        <v>15</v>
      </c>
      <c r="H1105" s="53">
        <v>16</v>
      </c>
      <c r="I1105" s="53">
        <v>15</v>
      </c>
      <c r="J1105" s="53">
        <v>8</v>
      </c>
      <c r="K1105" s="53">
        <v>68</v>
      </c>
      <c r="L1105" s="45">
        <v>93690</v>
      </c>
      <c r="M1105" s="45">
        <v>47284</v>
      </c>
      <c r="N1105" s="45">
        <v>46406</v>
      </c>
      <c r="O1105" s="57">
        <v>9.6061479346781944</v>
      </c>
      <c r="P1105" s="57">
        <v>5.3367488525989968</v>
      </c>
      <c r="Q1105" s="57">
        <v>16.010246557796989</v>
      </c>
      <c r="R1105" s="57">
        <v>17.07759632831679</v>
      </c>
      <c r="S1105" s="57">
        <v>16.010246557796989</v>
      </c>
      <c r="T1105" s="57">
        <v>8.5387981641583952</v>
      </c>
      <c r="U1105" s="57">
        <v>72.579784395346351</v>
      </c>
    </row>
    <row r="1106" spans="1:21">
      <c r="A1106" s="55" t="s">
        <v>2303</v>
      </c>
      <c r="B1106" s="53" t="s">
        <v>214</v>
      </c>
      <c r="C1106" s="53" t="s">
        <v>262</v>
      </c>
      <c r="D1106" s="51" t="s">
        <v>59</v>
      </c>
      <c r="E1106" s="53">
        <v>5</v>
      </c>
      <c r="F1106" s="53">
        <v>0</v>
      </c>
      <c r="G1106" s="53">
        <v>6</v>
      </c>
      <c r="H1106" s="53">
        <v>20</v>
      </c>
      <c r="I1106" s="53">
        <v>7</v>
      </c>
      <c r="J1106" s="53">
        <v>5</v>
      </c>
      <c r="K1106" s="53">
        <v>43</v>
      </c>
      <c r="L1106" s="45">
        <v>137790</v>
      </c>
      <c r="M1106" s="45">
        <v>72315</v>
      </c>
      <c r="N1106" s="45">
        <v>65475</v>
      </c>
      <c r="O1106" s="57">
        <v>3.628710356339357</v>
      </c>
      <c r="P1106" s="57" t="s">
        <v>297</v>
      </c>
      <c r="Q1106" s="57">
        <v>4.3544524276072281</v>
      </c>
      <c r="R1106" s="57">
        <v>14.514841425357428</v>
      </c>
      <c r="S1106" s="57">
        <v>5.0801944988751</v>
      </c>
      <c r="T1106" s="57">
        <v>3.628710356339357</v>
      </c>
      <c r="U1106" s="57">
        <v>31.20690906451847</v>
      </c>
    </row>
    <row r="1107" spans="1:21">
      <c r="A1107" s="55" t="s">
        <v>2304</v>
      </c>
      <c r="B1107" s="53" t="s">
        <v>214</v>
      </c>
      <c r="C1107" s="53" t="s">
        <v>262</v>
      </c>
      <c r="D1107" s="51" t="s">
        <v>63</v>
      </c>
      <c r="E1107" s="53">
        <v>53</v>
      </c>
      <c r="F1107" s="53">
        <v>46</v>
      </c>
      <c r="G1107" s="53">
        <v>88</v>
      </c>
      <c r="H1107" s="53">
        <v>80</v>
      </c>
      <c r="I1107" s="53">
        <v>59</v>
      </c>
      <c r="J1107" s="53">
        <v>18</v>
      </c>
      <c r="K1107" s="53">
        <v>344</v>
      </c>
      <c r="L1107" s="45">
        <v>137790</v>
      </c>
      <c r="M1107" s="45">
        <v>72315</v>
      </c>
      <c r="N1107" s="45">
        <v>65475</v>
      </c>
      <c r="O1107" s="57">
        <v>38.464329777197186</v>
      </c>
      <c r="P1107" s="57">
        <v>33.384135278322084</v>
      </c>
      <c r="Q1107" s="57">
        <v>63.865302271572688</v>
      </c>
      <c r="R1107" s="57">
        <v>58.059365701429712</v>
      </c>
      <c r="S1107" s="57">
        <v>42.818782204804414</v>
      </c>
      <c r="T1107" s="57">
        <v>13.063357282821686</v>
      </c>
      <c r="U1107" s="57">
        <v>249.65527251614776</v>
      </c>
    </row>
    <row r="1108" spans="1:21">
      <c r="A1108" s="55" t="s">
        <v>2305</v>
      </c>
      <c r="B1108" s="53" t="s">
        <v>214</v>
      </c>
      <c r="C1108" s="53" t="s">
        <v>262</v>
      </c>
      <c r="D1108" s="51" t="s">
        <v>311</v>
      </c>
      <c r="E1108" s="53">
        <v>21</v>
      </c>
      <c r="F1108" s="53">
        <v>18</v>
      </c>
      <c r="G1108" s="53">
        <v>47</v>
      </c>
      <c r="H1108" s="53">
        <v>50</v>
      </c>
      <c r="I1108" s="53">
        <v>17</v>
      </c>
      <c r="J1108" s="53">
        <v>14</v>
      </c>
      <c r="K1108" s="53">
        <v>167</v>
      </c>
      <c r="L1108" s="45">
        <v>137790</v>
      </c>
      <c r="M1108" s="45">
        <v>72315</v>
      </c>
      <c r="N1108" s="45">
        <v>65475</v>
      </c>
      <c r="O1108" s="57">
        <v>15.2405834966253</v>
      </c>
      <c r="P1108" s="57">
        <v>13.063357282821686</v>
      </c>
      <c r="Q1108" s="57">
        <v>34.109877349589958</v>
      </c>
      <c r="R1108" s="57">
        <v>36.287103563393572</v>
      </c>
      <c r="S1108" s="57">
        <v>12.337615211553814</v>
      </c>
      <c r="T1108" s="57">
        <v>10.1603889977502</v>
      </c>
      <c r="U1108" s="57">
        <v>121.19892590173453</v>
      </c>
    </row>
    <row r="1109" spans="1:21">
      <c r="A1109" s="55" t="s">
        <v>2306</v>
      </c>
      <c r="B1109" s="53" t="s">
        <v>214</v>
      </c>
      <c r="C1109" s="53" t="s">
        <v>263</v>
      </c>
      <c r="D1109" s="51" t="s">
        <v>59</v>
      </c>
      <c r="E1109" s="53">
        <v>22</v>
      </c>
      <c r="F1109" s="53">
        <v>14</v>
      </c>
      <c r="G1109" s="53">
        <v>28</v>
      </c>
      <c r="H1109" s="53">
        <v>33</v>
      </c>
      <c r="I1109" s="53">
        <v>18</v>
      </c>
      <c r="J1109" s="53">
        <v>9</v>
      </c>
      <c r="K1109" s="53">
        <v>124</v>
      </c>
      <c r="L1109" s="45">
        <v>336280</v>
      </c>
      <c r="M1109" s="45">
        <v>173843</v>
      </c>
      <c r="N1109" s="45">
        <v>162437</v>
      </c>
      <c r="O1109" s="57">
        <v>6.5421672415843934</v>
      </c>
      <c r="P1109" s="57">
        <v>4.1631973355537051</v>
      </c>
      <c r="Q1109" s="57">
        <v>8.3263946711074102</v>
      </c>
      <c r="R1109" s="57">
        <v>9.8132508623765915</v>
      </c>
      <c r="S1109" s="57">
        <v>5.3526822885690502</v>
      </c>
      <c r="T1109" s="57">
        <v>2.6763411442845251</v>
      </c>
      <c r="U1109" s="57">
        <v>36.874033543475676</v>
      </c>
    </row>
    <row r="1110" spans="1:21">
      <c r="A1110" s="55" t="s">
        <v>2307</v>
      </c>
      <c r="B1110" s="53" t="s">
        <v>214</v>
      </c>
      <c r="C1110" s="53" t="s">
        <v>263</v>
      </c>
      <c r="D1110" s="51" t="s">
        <v>63</v>
      </c>
      <c r="E1110" s="53">
        <v>120</v>
      </c>
      <c r="F1110" s="53">
        <v>79</v>
      </c>
      <c r="G1110" s="53">
        <v>170</v>
      </c>
      <c r="H1110" s="53">
        <v>143</v>
      </c>
      <c r="I1110" s="53">
        <v>89</v>
      </c>
      <c r="J1110" s="53">
        <v>39</v>
      </c>
      <c r="K1110" s="53">
        <v>640</v>
      </c>
      <c r="L1110" s="45">
        <v>336280</v>
      </c>
      <c r="M1110" s="45">
        <v>173843</v>
      </c>
      <c r="N1110" s="45">
        <v>162437</v>
      </c>
      <c r="O1110" s="57">
        <v>35.684548590460331</v>
      </c>
      <c r="P1110" s="57">
        <v>23.492327822053053</v>
      </c>
      <c r="Q1110" s="57">
        <v>50.553110503152141</v>
      </c>
      <c r="R1110" s="57">
        <v>42.524087070298556</v>
      </c>
      <c r="S1110" s="57">
        <v>26.466040204591415</v>
      </c>
      <c r="T1110" s="57">
        <v>11.597478291899607</v>
      </c>
      <c r="U1110" s="57">
        <v>190.3175924824551</v>
      </c>
    </row>
    <row r="1111" spans="1:21">
      <c r="A1111" s="55" t="s">
        <v>2308</v>
      </c>
      <c r="B1111" s="53" t="s">
        <v>214</v>
      </c>
      <c r="C1111" s="53" t="s">
        <v>263</v>
      </c>
      <c r="D1111" s="51" t="s">
        <v>311</v>
      </c>
      <c r="E1111" s="53">
        <v>38</v>
      </c>
      <c r="F1111" s="53">
        <v>25</v>
      </c>
      <c r="G1111" s="53">
        <v>67</v>
      </c>
      <c r="H1111" s="53">
        <v>76</v>
      </c>
      <c r="I1111" s="53">
        <v>53</v>
      </c>
      <c r="J1111" s="53">
        <v>21</v>
      </c>
      <c r="K1111" s="53">
        <v>280</v>
      </c>
      <c r="L1111" s="45">
        <v>336280</v>
      </c>
      <c r="M1111" s="45">
        <v>173843</v>
      </c>
      <c r="N1111" s="45">
        <v>162437</v>
      </c>
      <c r="O1111" s="57">
        <v>11.300107053645771</v>
      </c>
      <c r="P1111" s="57">
        <v>7.4342809563459022</v>
      </c>
      <c r="Q1111" s="57">
        <v>19.923872963007017</v>
      </c>
      <c r="R1111" s="57">
        <v>22.600214107291542</v>
      </c>
      <c r="S1111" s="57">
        <v>15.760675627453312</v>
      </c>
      <c r="T1111" s="57">
        <v>6.2447960033305572</v>
      </c>
      <c r="U1111" s="57">
        <v>83.263946711074112</v>
      </c>
    </row>
    <row r="1112" spans="1:21">
      <c r="A1112" s="55" t="s">
        <v>2309</v>
      </c>
      <c r="B1112" s="53" t="s">
        <v>214</v>
      </c>
      <c r="C1112" s="53" t="s">
        <v>264</v>
      </c>
      <c r="D1112" s="51" t="s">
        <v>59</v>
      </c>
      <c r="E1112" s="53">
        <v>0</v>
      </c>
      <c r="F1112" s="53">
        <v>5</v>
      </c>
      <c r="G1112" s="53">
        <v>0</v>
      </c>
      <c r="H1112" s="53">
        <v>5</v>
      </c>
      <c r="I1112" s="53">
        <v>0</v>
      </c>
      <c r="J1112" s="53">
        <v>0</v>
      </c>
      <c r="K1112" s="53">
        <v>10</v>
      </c>
      <c r="L1112" s="45">
        <v>21220</v>
      </c>
      <c r="M1112" s="45">
        <v>10749</v>
      </c>
      <c r="N1112" s="45">
        <v>10471</v>
      </c>
      <c r="O1112" s="57" t="s">
        <v>297</v>
      </c>
      <c r="P1112" s="57">
        <v>23.562676720075402</v>
      </c>
      <c r="Q1112" s="57" t="s">
        <v>297</v>
      </c>
      <c r="R1112" s="57">
        <v>23.562676720075402</v>
      </c>
      <c r="S1112" s="57" t="s">
        <v>297</v>
      </c>
      <c r="T1112" s="57" t="s">
        <v>297</v>
      </c>
      <c r="U1112" s="57">
        <v>47.125353440150803</v>
      </c>
    </row>
    <row r="1113" spans="1:21">
      <c r="A1113" s="55" t="s">
        <v>2310</v>
      </c>
      <c r="B1113" s="53" t="s">
        <v>214</v>
      </c>
      <c r="C1113" s="53" t="s">
        <v>264</v>
      </c>
      <c r="D1113" s="51" t="s">
        <v>63</v>
      </c>
      <c r="E1113" s="53">
        <v>8</v>
      </c>
      <c r="F1113" s="53">
        <v>6</v>
      </c>
      <c r="G1113" s="53">
        <v>16</v>
      </c>
      <c r="H1113" s="53">
        <v>16</v>
      </c>
      <c r="I1113" s="53">
        <v>8</v>
      </c>
      <c r="J1113" s="53">
        <v>0</v>
      </c>
      <c r="K1113" s="53">
        <v>54</v>
      </c>
      <c r="L1113" s="45">
        <v>21220</v>
      </c>
      <c r="M1113" s="45">
        <v>10749</v>
      </c>
      <c r="N1113" s="45">
        <v>10471</v>
      </c>
      <c r="O1113" s="57">
        <v>37.700282752120643</v>
      </c>
      <c r="P1113" s="57">
        <v>28.275212064090482</v>
      </c>
      <c r="Q1113" s="57">
        <v>75.400565504241285</v>
      </c>
      <c r="R1113" s="57">
        <v>75.400565504241285</v>
      </c>
      <c r="S1113" s="57">
        <v>37.700282752120643</v>
      </c>
      <c r="T1113" s="57" t="s">
        <v>297</v>
      </c>
      <c r="U1113" s="57">
        <v>254.47690857681431</v>
      </c>
    </row>
    <row r="1114" spans="1:21">
      <c r="A1114" s="55" t="s">
        <v>2311</v>
      </c>
      <c r="B1114" s="53" t="s">
        <v>214</v>
      </c>
      <c r="C1114" s="53" t="s">
        <v>264</v>
      </c>
      <c r="D1114" s="51" t="s">
        <v>311</v>
      </c>
      <c r="E1114" s="53">
        <v>0</v>
      </c>
      <c r="F1114" s="53">
        <v>5</v>
      </c>
      <c r="G1114" s="53">
        <v>6</v>
      </c>
      <c r="H1114" s="53">
        <v>5</v>
      </c>
      <c r="I1114" s="53">
        <v>5</v>
      </c>
      <c r="J1114" s="53">
        <v>0</v>
      </c>
      <c r="K1114" s="53">
        <v>21</v>
      </c>
      <c r="L1114" s="45">
        <v>21220</v>
      </c>
      <c r="M1114" s="45">
        <v>10749</v>
      </c>
      <c r="N1114" s="45">
        <v>10471</v>
      </c>
      <c r="O1114" s="57" t="s">
        <v>297</v>
      </c>
      <c r="P1114" s="57">
        <v>23.562676720075402</v>
      </c>
      <c r="Q1114" s="57">
        <v>28.275212064090482</v>
      </c>
      <c r="R1114" s="57">
        <v>23.562676720075402</v>
      </c>
      <c r="S1114" s="57">
        <v>23.562676720075402</v>
      </c>
      <c r="T1114" s="57" t="s">
        <v>297</v>
      </c>
      <c r="U1114" s="57">
        <v>98.963242224316687</v>
      </c>
    </row>
    <row r="1115" spans="1:21">
      <c r="A1115" s="55" t="s">
        <v>2312</v>
      </c>
      <c r="B1115" s="53" t="s">
        <v>214</v>
      </c>
      <c r="C1115" s="53" t="s">
        <v>265</v>
      </c>
      <c r="D1115" s="51" t="s">
        <v>59</v>
      </c>
      <c r="E1115" s="53">
        <v>11</v>
      </c>
      <c r="F1115" s="53">
        <v>0</v>
      </c>
      <c r="G1115" s="53">
        <v>16</v>
      </c>
      <c r="H1115" s="53">
        <v>23</v>
      </c>
      <c r="I1115" s="53">
        <v>7</v>
      </c>
      <c r="J1115" s="53">
        <v>5</v>
      </c>
      <c r="K1115" s="53">
        <v>62</v>
      </c>
      <c r="L1115" s="45">
        <v>145600</v>
      </c>
      <c r="M1115" s="45">
        <v>74850</v>
      </c>
      <c r="N1115" s="45">
        <v>70750</v>
      </c>
      <c r="O1115" s="57">
        <v>7.5549450549450547</v>
      </c>
      <c r="P1115" s="57" t="s">
        <v>297</v>
      </c>
      <c r="Q1115" s="57">
        <v>10.989010989010989</v>
      </c>
      <c r="R1115" s="57">
        <v>15.796703296703297</v>
      </c>
      <c r="S1115" s="57">
        <v>4.8076923076923075</v>
      </c>
      <c r="T1115" s="57">
        <v>3.4340659340659339</v>
      </c>
      <c r="U1115" s="57">
        <v>42.582417582417584</v>
      </c>
    </row>
    <row r="1116" spans="1:21">
      <c r="A1116" s="55" t="s">
        <v>2313</v>
      </c>
      <c r="B1116" s="53" t="s">
        <v>214</v>
      </c>
      <c r="C1116" s="53" t="s">
        <v>265</v>
      </c>
      <c r="D1116" s="51" t="s">
        <v>63</v>
      </c>
      <c r="E1116" s="53">
        <v>50</v>
      </c>
      <c r="F1116" s="53">
        <v>34</v>
      </c>
      <c r="G1116" s="53">
        <v>107</v>
      </c>
      <c r="H1116" s="53">
        <v>107</v>
      </c>
      <c r="I1116" s="53">
        <v>75</v>
      </c>
      <c r="J1116" s="53">
        <v>22</v>
      </c>
      <c r="K1116" s="53">
        <v>395</v>
      </c>
      <c r="L1116" s="45">
        <v>145600</v>
      </c>
      <c r="M1116" s="45">
        <v>74850</v>
      </c>
      <c r="N1116" s="45">
        <v>70750</v>
      </c>
      <c r="O1116" s="57">
        <v>34.340659340659343</v>
      </c>
      <c r="P1116" s="57">
        <v>23.35164835164835</v>
      </c>
      <c r="Q1116" s="57">
        <v>73.489010989010993</v>
      </c>
      <c r="R1116" s="57">
        <v>73.489010989010993</v>
      </c>
      <c r="S1116" s="57">
        <v>51.510989010989015</v>
      </c>
      <c r="T1116" s="57">
        <v>15.109890109890109</v>
      </c>
      <c r="U1116" s="57">
        <v>271.29120879120876</v>
      </c>
    </row>
    <row r="1117" spans="1:21">
      <c r="A1117" s="55" t="s">
        <v>2314</v>
      </c>
      <c r="B1117" s="53" t="s">
        <v>214</v>
      </c>
      <c r="C1117" s="53" t="s">
        <v>265</v>
      </c>
      <c r="D1117" s="51" t="s">
        <v>311</v>
      </c>
      <c r="E1117" s="53">
        <v>12</v>
      </c>
      <c r="F1117" s="53">
        <v>10</v>
      </c>
      <c r="G1117" s="53">
        <v>40</v>
      </c>
      <c r="H1117" s="53">
        <v>33</v>
      </c>
      <c r="I1117" s="53">
        <v>23</v>
      </c>
      <c r="J1117" s="53">
        <v>10</v>
      </c>
      <c r="K1117" s="53">
        <v>128</v>
      </c>
      <c r="L1117" s="45">
        <v>145600</v>
      </c>
      <c r="M1117" s="45">
        <v>74850</v>
      </c>
      <c r="N1117" s="45">
        <v>70750</v>
      </c>
      <c r="O1117" s="57">
        <v>8.2417582417582409</v>
      </c>
      <c r="P1117" s="57">
        <v>6.8681318681318677</v>
      </c>
      <c r="Q1117" s="57">
        <v>27.472527472527471</v>
      </c>
      <c r="R1117" s="57">
        <v>22.664835164835168</v>
      </c>
      <c r="S1117" s="57">
        <v>15.796703296703297</v>
      </c>
      <c r="T1117" s="57">
        <v>6.8681318681318677</v>
      </c>
      <c r="U1117" s="57">
        <v>87.912087912087912</v>
      </c>
    </row>
    <row r="1118" spans="1:21">
      <c r="A1118" s="55" t="s">
        <v>2315</v>
      </c>
      <c r="B1118" s="53" t="s">
        <v>214</v>
      </c>
      <c r="C1118" s="53" t="s">
        <v>266</v>
      </c>
      <c r="D1118" s="51" t="s">
        <v>59</v>
      </c>
      <c r="E1118" s="53">
        <v>9</v>
      </c>
      <c r="F1118" s="53">
        <v>5</v>
      </c>
      <c r="G1118" s="53">
        <v>10</v>
      </c>
      <c r="H1118" s="53">
        <v>21</v>
      </c>
      <c r="I1118" s="53">
        <v>10</v>
      </c>
      <c r="J1118" s="53">
        <v>0</v>
      </c>
      <c r="K1118" s="53">
        <v>55</v>
      </c>
      <c r="L1118" s="45">
        <v>173700</v>
      </c>
      <c r="M1118" s="45">
        <v>90358</v>
      </c>
      <c r="N1118" s="45">
        <v>83342</v>
      </c>
      <c r="O1118" s="57">
        <v>5.1813471502590671</v>
      </c>
      <c r="P1118" s="57">
        <v>2.8785261945883707</v>
      </c>
      <c r="Q1118" s="57">
        <v>5.7570523891767413</v>
      </c>
      <c r="R1118" s="57">
        <v>12.089810017271157</v>
      </c>
      <c r="S1118" s="57">
        <v>5.7570523891767413</v>
      </c>
      <c r="T1118" s="57" t="s">
        <v>297</v>
      </c>
      <c r="U1118" s="57">
        <v>31.663788140472079</v>
      </c>
    </row>
    <row r="1119" spans="1:21">
      <c r="A1119" s="55" t="s">
        <v>2316</v>
      </c>
      <c r="B1119" s="53" t="s">
        <v>214</v>
      </c>
      <c r="C1119" s="53" t="s">
        <v>266</v>
      </c>
      <c r="D1119" s="51" t="s">
        <v>63</v>
      </c>
      <c r="E1119" s="53">
        <v>61</v>
      </c>
      <c r="F1119" s="53">
        <v>49</v>
      </c>
      <c r="G1119" s="53">
        <v>88</v>
      </c>
      <c r="H1119" s="53">
        <v>96</v>
      </c>
      <c r="I1119" s="53">
        <v>70</v>
      </c>
      <c r="J1119" s="53">
        <v>24</v>
      </c>
      <c r="K1119" s="53">
        <v>388</v>
      </c>
      <c r="L1119" s="45">
        <v>173700</v>
      </c>
      <c r="M1119" s="45">
        <v>90358</v>
      </c>
      <c r="N1119" s="45">
        <v>83342</v>
      </c>
      <c r="O1119" s="57">
        <v>35.118019573978124</v>
      </c>
      <c r="P1119" s="57">
        <v>28.209556706966033</v>
      </c>
      <c r="Q1119" s="57">
        <v>50.662061024755324</v>
      </c>
      <c r="R1119" s="57">
        <v>55.267702936096725</v>
      </c>
      <c r="S1119" s="57">
        <v>40.299366724237188</v>
      </c>
      <c r="T1119" s="57">
        <v>13.816925734024181</v>
      </c>
      <c r="U1119" s="57">
        <v>223.37363270005756</v>
      </c>
    </row>
    <row r="1120" spans="1:21">
      <c r="A1120" s="55" t="s">
        <v>2317</v>
      </c>
      <c r="B1120" s="53" t="s">
        <v>214</v>
      </c>
      <c r="C1120" s="53" t="s">
        <v>266</v>
      </c>
      <c r="D1120" s="51" t="s">
        <v>311</v>
      </c>
      <c r="E1120" s="53">
        <v>29</v>
      </c>
      <c r="F1120" s="53">
        <v>21</v>
      </c>
      <c r="G1120" s="53">
        <v>51</v>
      </c>
      <c r="H1120" s="53">
        <v>50</v>
      </c>
      <c r="I1120" s="53">
        <v>28</v>
      </c>
      <c r="J1120" s="53">
        <v>6</v>
      </c>
      <c r="K1120" s="53">
        <v>185</v>
      </c>
      <c r="L1120" s="45">
        <v>173700</v>
      </c>
      <c r="M1120" s="45">
        <v>90358</v>
      </c>
      <c r="N1120" s="45">
        <v>83342</v>
      </c>
      <c r="O1120" s="57">
        <v>16.695451928612549</v>
      </c>
      <c r="P1120" s="57">
        <v>12.089810017271157</v>
      </c>
      <c r="Q1120" s="57">
        <v>29.360967184801382</v>
      </c>
      <c r="R1120" s="57">
        <v>28.785261945883711</v>
      </c>
      <c r="S1120" s="57">
        <v>16.119746689694875</v>
      </c>
      <c r="T1120" s="57">
        <v>3.4542314335060453</v>
      </c>
      <c r="U1120" s="57">
        <v>106.50546919976972</v>
      </c>
    </row>
    <row r="1121" spans="1:21">
      <c r="A1121" s="55" t="s">
        <v>2318</v>
      </c>
      <c r="B1121" s="53" t="s">
        <v>214</v>
      </c>
      <c r="C1121" s="53" t="s">
        <v>267</v>
      </c>
      <c r="D1121" s="51" t="s">
        <v>59</v>
      </c>
      <c r="E1121" s="53">
        <v>5</v>
      </c>
      <c r="F1121" s="53">
        <v>5</v>
      </c>
      <c r="G1121" s="53">
        <v>12</v>
      </c>
      <c r="H1121" s="53">
        <v>18</v>
      </c>
      <c r="I1121" s="53">
        <v>5</v>
      </c>
      <c r="J1121" s="53">
        <v>5</v>
      </c>
      <c r="K1121" s="53">
        <v>50</v>
      </c>
      <c r="L1121" s="45">
        <v>113690</v>
      </c>
      <c r="M1121" s="45">
        <v>58753</v>
      </c>
      <c r="N1121" s="45">
        <v>54937</v>
      </c>
      <c r="O1121" s="57">
        <v>4.3979241797871405</v>
      </c>
      <c r="P1121" s="57">
        <v>4.3979241797871405</v>
      </c>
      <c r="Q1121" s="57">
        <v>10.555018031489137</v>
      </c>
      <c r="R1121" s="57">
        <v>15.832527047233706</v>
      </c>
      <c r="S1121" s="57">
        <v>4.3979241797871405</v>
      </c>
      <c r="T1121" s="57">
        <v>4.3979241797871405</v>
      </c>
      <c r="U1121" s="57">
        <v>43.979241797871403</v>
      </c>
    </row>
    <row r="1122" spans="1:21">
      <c r="A1122" s="55" t="s">
        <v>2319</v>
      </c>
      <c r="B1122" s="53" t="s">
        <v>214</v>
      </c>
      <c r="C1122" s="53" t="s">
        <v>267</v>
      </c>
      <c r="D1122" s="51" t="s">
        <v>63</v>
      </c>
      <c r="E1122" s="53">
        <v>63</v>
      </c>
      <c r="F1122" s="53">
        <v>33</v>
      </c>
      <c r="G1122" s="53">
        <v>69</v>
      </c>
      <c r="H1122" s="53">
        <v>77</v>
      </c>
      <c r="I1122" s="53">
        <v>41</v>
      </c>
      <c r="J1122" s="53">
        <v>22</v>
      </c>
      <c r="K1122" s="53">
        <v>305</v>
      </c>
      <c r="L1122" s="45">
        <v>113690</v>
      </c>
      <c r="M1122" s="45">
        <v>58753</v>
      </c>
      <c r="N1122" s="45">
        <v>54937</v>
      </c>
      <c r="O1122" s="57">
        <v>55.413844665317974</v>
      </c>
      <c r="P1122" s="57">
        <v>29.02629958659513</v>
      </c>
      <c r="Q1122" s="57">
        <v>60.691353681062537</v>
      </c>
      <c r="R1122" s="57">
        <v>67.728032368721969</v>
      </c>
      <c r="S1122" s="57">
        <v>36.062978274254554</v>
      </c>
      <c r="T1122" s="57">
        <v>19.35086639106342</v>
      </c>
      <c r="U1122" s="57">
        <v>268.27337496701557</v>
      </c>
    </row>
    <row r="1123" spans="1:21">
      <c r="A1123" s="55" t="s">
        <v>2320</v>
      </c>
      <c r="B1123" s="53" t="s">
        <v>214</v>
      </c>
      <c r="C1123" s="53" t="s">
        <v>267</v>
      </c>
      <c r="D1123" s="51" t="s">
        <v>311</v>
      </c>
      <c r="E1123" s="53">
        <v>8</v>
      </c>
      <c r="F1123" s="53">
        <v>8</v>
      </c>
      <c r="G1123" s="53">
        <v>22</v>
      </c>
      <c r="H1123" s="53">
        <v>25</v>
      </c>
      <c r="I1123" s="53">
        <v>12</v>
      </c>
      <c r="J1123" s="53">
        <v>7</v>
      </c>
      <c r="K1123" s="53">
        <v>82</v>
      </c>
      <c r="L1123" s="45">
        <v>113690</v>
      </c>
      <c r="M1123" s="45">
        <v>58753</v>
      </c>
      <c r="N1123" s="45">
        <v>54937</v>
      </c>
      <c r="O1123" s="57">
        <v>7.0366786876594247</v>
      </c>
      <c r="P1123" s="57">
        <v>7.0366786876594247</v>
      </c>
      <c r="Q1123" s="57">
        <v>19.35086639106342</v>
      </c>
      <c r="R1123" s="57">
        <v>21.989620898935701</v>
      </c>
      <c r="S1123" s="57">
        <v>10.555018031489137</v>
      </c>
      <c r="T1123" s="57">
        <v>6.1570938517019966</v>
      </c>
      <c r="U1123" s="57">
        <v>72.125956548509109</v>
      </c>
    </row>
    <row r="1124" spans="1:21">
      <c r="A1124" s="55" t="s">
        <v>2321</v>
      </c>
      <c r="B1124" s="53" t="s">
        <v>214</v>
      </c>
      <c r="C1124" s="53" t="s">
        <v>268</v>
      </c>
      <c r="D1124" s="51" t="s">
        <v>59</v>
      </c>
      <c r="E1124" s="53">
        <v>0</v>
      </c>
      <c r="F1124" s="53">
        <v>0</v>
      </c>
      <c r="G1124" s="53">
        <v>0</v>
      </c>
      <c r="H1124" s="53">
        <v>0</v>
      </c>
      <c r="I1124" s="53">
        <v>0</v>
      </c>
      <c r="J1124" s="53">
        <v>0</v>
      </c>
      <c r="K1124" s="53">
        <v>0</v>
      </c>
      <c r="L1124" s="45">
        <v>23060</v>
      </c>
      <c r="M1124" s="45">
        <v>11380</v>
      </c>
      <c r="N1124" s="45">
        <v>11680</v>
      </c>
      <c r="O1124" s="57" t="s">
        <v>297</v>
      </c>
      <c r="P1124" s="57" t="s">
        <v>297</v>
      </c>
      <c r="Q1124" s="57" t="s">
        <v>297</v>
      </c>
      <c r="R1124" s="57" t="s">
        <v>297</v>
      </c>
      <c r="S1124" s="57" t="s">
        <v>297</v>
      </c>
      <c r="T1124" s="57" t="s">
        <v>297</v>
      </c>
      <c r="U1124" s="57" t="s">
        <v>297</v>
      </c>
    </row>
    <row r="1125" spans="1:21">
      <c r="A1125" s="55" t="s">
        <v>2322</v>
      </c>
      <c r="B1125" s="53" t="s">
        <v>214</v>
      </c>
      <c r="C1125" s="53" t="s">
        <v>268</v>
      </c>
      <c r="D1125" s="51" t="s">
        <v>63</v>
      </c>
      <c r="E1125" s="53">
        <v>5</v>
      </c>
      <c r="F1125" s="53">
        <v>5</v>
      </c>
      <c r="G1125" s="53">
        <v>12</v>
      </c>
      <c r="H1125" s="53">
        <v>11</v>
      </c>
      <c r="I1125" s="53">
        <v>14</v>
      </c>
      <c r="J1125" s="53">
        <v>5</v>
      </c>
      <c r="K1125" s="53">
        <v>52</v>
      </c>
      <c r="L1125" s="45">
        <v>23060</v>
      </c>
      <c r="M1125" s="45">
        <v>11380</v>
      </c>
      <c r="N1125" s="45">
        <v>11680</v>
      </c>
      <c r="O1125" s="57">
        <v>21.682567215958368</v>
      </c>
      <c r="P1125" s="57">
        <v>21.682567215958368</v>
      </c>
      <c r="Q1125" s="57">
        <v>52.038161318300091</v>
      </c>
      <c r="R1125" s="57">
        <v>47.701647875108414</v>
      </c>
      <c r="S1125" s="57">
        <v>60.711188204683438</v>
      </c>
      <c r="T1125" s="57">
        <v>21.682567215958368</v>
      </c>
      <c r="U1125" s="57">
        <v>225.49869904596704</v>
      </c>
    </row>
    <row r="1126" spans="1:21">
      <c r="A1126" s="55" t="s">
        <v>2323</v>
      </c>
      <c r="B1126" s="53" t="s">
        <v>214</v>
      </c>
      <c r="C1126" s="53" t="s">
        <v>268</v>
      </c>
      <c r="D1126" s="51" t="s">
        <v>311</v>
      </c>
      <c r="E1126" s="53">
        <v>0</v>
      </c>
      <c r="F1126" s="53">
        <v>5</v>
      </c>
      <c r="G1126" s="53">
        <v>5</v>
      </c>
      <c r="H1126" s="53">
        <v>9</v>
      </c>
      <c r="I1126" s="53">
        <v>5</v>
      </c>
      <c r="J1126" s="53">
        <v>0</v>
      </c>
      <c r="K1126" s="53">
        <v>24</v>
      </c>
      <c r="L1126" s="45">
        <v>23060</v>
      </c>
      <c r="M1126" s="45">
        <v>11380</v>
      </c>
      <c r="N1126" s="45">
        <v>11680</v>
      </c>
      <c r="O1126" s="57" t="s">
        <v>297</v>
      </c>
      <c r="P1126" s="57">
        <v>21.682567215958368</v>
      </c>
      <c r="Q1126" s="57">
        <v>21.682567215958368</v>
      </c>
      <c r="R1126" s="57">
        <v>39.028620988725066</v>
      </c>
      <c r="S1126" s="57">
        <v>21.682567215958368</v>
      </c>
      <c r="T1126" s="57" t="s">
        <v>297</v>
      </c>
      <c r="U1126" s="57">
        <v>104.07632263660018</v>
      </c>
    </row>
    <row r="1127" spans="1:21">
      <c r="A1127" s="55" t="s">
        <v>2324</v>
      </c>
      <c r="B1127" s="53" t="s">
        <v>214</v>
      </c>
      <c r="C1127" s="53" t="s">
        <v>269</v>
      </c>
      <c r="D1127" s="51" t="s">
        <v>59</v>
      </c>
      <c r="E1127" s="53">
        <v>5</v>
      </c>
      <c r="F1127" s="53">
        <v>5</v>
      </c>
      <c r="G1127" s="53">
        <v>8</v>
      </c>
      <c r="H1127" s="53">
        <v>12</v>
      </c>
      <c r="I1127" s="53">
        <v>7</v>
      </c>
      <c r="J1127" s="53">
        <v>5</v>
      </c>
      <c r="K1127" s="53">
        <v>42</v>
      </c>
      <c r="L1127" s="45">
        <v>112600</v>
      </c>
      <c r="M1127" s="45">
        <v>58978</v>
      </c>
      <c r="N1127" s="45">
        <v>53622</v>
      </c>
      <c r="O1127" s="57">
        <v>4.4404973357015987</v>
      </c>
      <c r="P1127" s="57">
        <v>4.4404973357015987</v>
      </c>
      <c r="Q1127" s="57">
        <v>7.1047957371225579</v>
      </c>
      <c r="R1127" s="57">
        <v>10.657193605683837</v>
      </c>
      <c r="S1127" s="57">
        <v>6.2166962699822381</v>
      </c>
      <c r="T1127" s="57">
        <v>4.4404973357015987</v>
      </c>
      <c r="U1127" s="57">
        <v>37.300177619893425</v>
      </c>
    </row>
    <row r="1128" spans="1:21">
      <c r="A1128" s="55" t="s">
        <v>2325</v>
      </c>
      <c r="B1128" s="53" t="s">
        <v>214</v>
      </c>
      <c r="C1128" s="53" t="s">
        <v>269</v>
      </c>
      <c r="D1128" s="51" t="s">
        <v>63</v>
      </c>
      <c r="E1128" s="53">
        <v>43</v>
      </c>
      <c r="F1128" s="53">
        <v>40</v>
      </c>
      <c r="G1128" s="53">
        <v>86</v>
      </c>
      <c r="H1128" s="53">
        <v>93</v>
      </c>
      <c r="I1128" s="53">
        <v>51</v>
      </c>
      <c r="J1128" s="53">
        <v>22</v>
      </c>
      <c r="K1128" s="53">
        <v>335</v>
      </c>
      <c r="L1128" s="45">
        <v>112600</v>
      </c>
      <c r="M1128" s="45">
        <v>58978</v>
      </c>
      <c r="N1128" s="45">
        <v>53622</v>
      </c>
      <c r="O1128" s="57">
        <v>38.188277087033747</v>
      </c>
      <c r="P1128" s="57">
        <v>35.523978685612789</v>
      </c>
      <c r="Q1128" s="57">
        <v>76.376554174067493</v>
      </c>
      <c r="R1128" s="57">
        <v>82.59325044404973</v>
      </c>
      <c r="S1128" s="57">
        <v>45.293072824156305</v>
      </c>
      <c r="T1128" s="57">
        <v>19.538188277087034</v>
      </c>
      <c r="U1128" s="57">
        <v>297.51332149200709</v>
      </c>
    </row>
    <row r="1129" spans="1:21">
      <c r="A1129" s="55" t="s">
        <v>2326</v>
      </c>
      <c r="B1129" s="53" t="s">
        <v>214</v>
      </c>
      <c r="C1129" s="53" t="s">
        <v>269</v>
      </c>
      <c r="D1129" s="51" t="s">
        <v>311</v>
      </c>
      <c r="E1129" s="53">
        <v>23</v>
      </c>
      <c r="F1129" s="53">
        <v>13</v>
      </c>
      <c r="G1129" s="53">
        <v>20</v>
      </c>
      <c r="H1129" s="53">
        <v>31</v>
      </c>
      <c r="I1129" s="53">
        <v>20</v>
      </c>
      <c r="J1129" s="53">
        <v>5</v>
      </c>
      <c r="K1129" s="53">
        <v>112</v>
      </c>
      <c r="L1129" s="45">
        <v>112600</v>
      </c>
      <c r="M1129" s="45">
        <v>58978</v>
      </c>
      <c r="N1129" s="45">
        <v>53622</v>
      </c>
      <c r="O1129" s="57">
        <v>20.426287744227356</v>
      </c>
      <c r="P1129" s="57">
        <v>11.545293072824157</v>
      </c>
      <c r="Q1129" s="57">
        <v>17.761989342806395</v>
      </c>
      <c r="R1129" s="57">
        <v>27.53108348134991</v>
      </c>
      <c r="S1129" s="57">
        <v>17.761989342806395</v>
      </c>
      <c r="T1129" s="57">
        <v>4.4404973357015987</v>
      </c>
      <c r="U1129" s="57">
        <v>99.46714031971581</v>
      </c>
    </row>
    <row r="1130" spans="1:21">
      <c r="A1130" s="55" t="s">
        <v>2327</v>
      </c>
      <c r="B1130" s="53" t="s">
        <v>214</v>
      </c>
      <c r="C1130" s="53" t="s">
        <v>270</v>
      </c>
      <c r="D1130" s="51" t="s">
        <v>59</v>
      </c>
      <c r="E1130" s="53">
        <v>12</v>
      </c>
      <c r="F1130" s="53">
        <v>11</v>
      </c>
      <c r="G1130" s="53">
        <v>22</v>
      </c>
      <c r="H1130" s="53">
        <v>28</v>
      </c>
      <c r="I1130" s="53">
        <v>16</v>
      </c>
      <c r="J1130" s="53">
        <v>11</v>
      </c>
      <c r="K1130" s="53">
        <v>100</v>
      </c>
      <c r="L1130" s="45">
        <v>313180</v>
      </c>
      <c r="M1130" s="45">
        <v>162846</v>
      </c>
      <c r="N1130" s="45">
        <v>150334</v>
      </c>
      <c r="O1130" s="57">
        <v>3.8316623028290442</v>
      </c>
      <c r="P1130" s="57">
        <v>3.5123571109266236</v>
      </c>
      <c r="Q1130" s="57">
        <v>7.0247142218532472</v>
      </c>
      <c r="R1130" s="57">
        <v>8.9405453732677689</v>
      </c>
      <c r="S1130" s="57">
        <v>5.1088830704387256</v>
      </c>
      <c r="T1130" s="57">
        <v>3.5123571109266236</v>
      </c>
      <c r="U1130" s="57">
        <v>31.93051919024203</v>
      </c>
    </row>
    <row r="1131" spans="1:21">
      <c r="A1131" s="55" t="s">
        <v>2328</v>
      </c>
      <c r="B1131" s="53" t="s">
        <v>214</v>
      </c>
      <c r="C1131" s="53" t="s">
        <v>270</v>
      </c>
      <c r="D1131" s="51" t="s">
        <v>63</v>
      </c>
      <c r="E1131" s="53">
        <v>117</v>
      </c>
      <c r="F1131" s="53">
        <v>80</v>
      </c>
      <c r="G1131" s="53">
        <v>169</v>
      </c>
      <c r="H1131" s="53">
        <v>138</v>
      </c>
      <c r="I1131" s="53">
        <v>97</v>
      </c>
      <c r="J1131" s="53">
        <v>36</v>
      </c>
      <c r="K1131" s="53">
        <v>637</v>
      </c>
      <c r="L1131" s="45">
        <v>313180</v>
      </c>
      <c r="M1131" s="45">
        <v>162846</v>
      </c>
      <c r="N1131" s="45">
        <v>150334</v>
      </c>
      <c r="O1131" s="57">
        <v>37.358707452583175</v>
      </c>
      <c r="P1131" s="57">
        <v>25.544415352193628</v>
      </c>
      <c r="Q1131" s="57">
        <v>53.96257743150904</v>
      </c>
      <c r="R1131" s="57">
        <v>44.064116482534004</v>
      </c>
      <c r="S1131" s="57">
        <v>30.972603614534769</v>
      </c>
      <c r="T1131" s="57">
        <v>11.494986908487132</v>
      </c>
      <c r="U1131" s="57">
        <v>203.39740724184176</v>
      </c>
    </row>
    <row r="1132" spans="1:21">
      <c r="A1132" s="55" t="s">
        <v>2329</v>
      </c>
      <c r="B1132" s="53" t="s">
        <v>214</v>
      </c>
      <c r="C1132" s="53" t="s">
        <v>270</v>
      </c>
      <c r="D1132" s="51" t="s">
        <v>311</v>
      </c>
      <c r="E1132" s="53">
        <v>46</v>
      </c>
      <c r="F1132" s="53">
        <v>32</v>
      </c>
      <c r="G1132" s="53">
        <v>68</v>
      </c>
      <c r="H1132" s="53">
        <v>68</v>
      </c>
      <c r="I1132" s="53">
        <v>53</v>
      </c>
      <c r="J1132" s="53">
        <v>24</v>
      </c>
      <c r="K1132" s="53">
        <v>291</v>
      </c>
      <c r="L1132" s="45">
        <v>313180</v>
      </c>
      <c r="M1132" s="45">
        <v>162846</v>
      </c>
      <c r="N1132" s="45">
        <v>150334</v>
      </c>
      <c r="O1132" s="57">
        <v>14.688038827511335</v>
      </c>
      <c r="P1132" s="57">
        <v>10.217766140877451</v>
      </c>
      <c r="Q1132" s="57">
        <v>21.712753049364583</v>
      </c>
      <c r="R1132" s="57">
        <v>21.712753049364583</v>
      </c>
      <c r="S1132" s="57">
        <v>16.923175170828276</v>
      </c>
      <c r="T1132" s="57">
        <v>7.6633246056580884</v>
      </c>
      <c r="U1132" s="57">
        <v>92.917810843604315</v>
      </c>
    </row>
    <row r="1133" spans="1:21">
      <c r="A1133" s="55" t="s">
        <v>2330</v>
      </c>
      <c r="B1133" s="53" t="s">
        <v>214</v>
      </c>
      <c r="C1133" s="53" t="s">
        <v>271</v>
      </c>
      <c r="D1133" s="51" t="s">
        <v>59</v>
      </c>
      <c r="E1133" s="53">
        <v>5</v>
      </c>
      <c r="F1133" s="53">
        <v>0</v>
      </c>
      <c r="G1133" s="53">
        <v>11</v>
      </c>
      <c r="H1133" s="53">
        <v>11</v>
      </c>
      <c r="I1133" s="53">
        <v>6</v>
      </c>
      <c r="J1133" s="53">
        <v>0</v>
      </c>
      <c r="K1133" s="53">
        <v>33</v>
      </c>
      <c r="L1133" s="45">
        <v>89550</v>
      </c>
      <c r="M1133" s="45">
        <v>46654</v>
      </c>
      <c r="N1133" s="45">
        <v>42896</v>
      </c>
      <c r="O1133" s="57">
        <v>5.5834729201563373</v>
      </c>
      <c r="P1133" s="57" t="s">
        <v>297</v>
      </c>
      <c r="Q1133" s="57">
        <v>12.283640424343943</v>
      </c>
      <c r="R1133" s="57">
        <v>12.283640424343943</v>
      </c>
      <c r="S1133" s="57">
        <v>6.700167504187605</v>
      </c>
      <c r="T1133" s="57" t="s">
        <v>297</v>
      </c>
      <c r="U1133" s="57">
        <v>36.85092127303183</v>
      </c>
    </row>
    <row r="1134" spans="1:21">
      <c r="A1134" s="55" t="s">
        <v>2331</v>
      </c>
      <c r="B1134" s="53" t="s">
        <v>214</v>
      </c>
      <c r="C1134" s="53" t="s">
        <v>271</v>
      </c>
      <c r="D1134" s="51" t="s">
        <v>63</v>
      </c>
      <c r="E1134" s="53">
        <v>25</v>
      </c>
      <c r="F1134" s="53">
        <v>22</v>
      </c>
      <c r="G1134" s="53">
        <v>66</v>
      </c>
      <c r="H1134" s="53">
        <v>56</v>
      </c>
      <c r="I1134" s="53">
        <v>26</v>
      </c>
      <c r="J1134" s="53">
        <v>19</v>
      </c>
      <c r="K1134" s="53">
        <v>214</v>
      </c>
      <c r="L1134" s="45">
        <v>89550</v>
      </c>
      <c r="M1134" s="45">
        <v>46654</v>
      </c>
      <c r="N1134" s="45">
        <v>42896</v>
      </c>
      <c r="O1134" s="57">
        <v>27.917364600781685</v>
      </c>
      <c r="P1134" s="57">
        <v>24.567280848687886</v>
      </c>
      <c r="Q1134" s="57">
        <v>73.701842546063659</v>
      </c>
      <c r="R1134" s="57">
        <v>62.534896705750974</v>
      </c>
      <c r="S1134" s="57">
        <v>29.034059184812953</v>
      </c>
      <c r="T1134" s="57">
        <v>21.217197096594084</v>
      </c>
      <c r="U1134" s="57">
        <v>238.97264098269125</v>
      </c>
    </row>
    <row r="1135" spans="1:21">
      <c r="A1135" s="55" t="s">
        <v>2332</v>
      </c>
      <c r="B1135" s="53" t="s">
        <v>214</v>
      </c>
      <c r="C1135" s="53" t="s">
        <v>271</v>
      </c>
      <c r="D1135" s="51" t="s">
        <v>311</v>
      </c>
      <c r="E1135" s="53">
        <v>6</v>
      </c>
      <c r="F1135" s="53">
        <v>8</v>
      </c>
      <c r="G1135" s="53">
        <v>22</v>
      </c>
      <c r="H1135" s="53">
        <v>19</v>
      </c>
      <c r="I1135" s="53">
        <v>9</v>
      </c>
      <c r="J1135" s="53">
        <v>8</v>
      </c>
      <c r="K1135" s="53">
        <v>72</v>
      </c>
      <c r="L1135" s="45">
        <v>89550</v>
      </c>
      <c r="M1135" s="45">
        <v>46654</v>
      </c>
      <c r="N1135" s="45">
        <v>42896</v>
      </c>
      <c r="O1135" s="57">
        <v>6.700167504187605</v>
      </c>
      <c r="P1135" s="57">
        <v>8.9335566722501394</v>
      </c>
      <c r="Q1135" s="57">
        <v>24.567280848687886</v>
      </c>
      <c r="R1135" s="57">
        <v>21.217197096594084</v>
      </c>
      <c r="S1135" s="57">
        <v>10.050251256281408</v>
      </c>
      <c r="T1135" s="57">
        <v>8.9335566722501394</v>
      </c>
      <c r="U1135" s="57">
        <v>80.402010050251263</v>
      </c>
    </row>
    <row r="1136" spans="1:21">
      <c r="A1136" s="55" t="s">
        <v>2333</v>
      </c>
      <c r="B1136" s="53" t="s">
        <v>214</v>
      </c>
      <c r="C1136" s="53" t="s">
        <v>272</v>
      </c>
      <c r="D1136" s="51" t="s">
        <v>59</v>
      </c>
      <c r="E1136" s="53">
        <v>5</v>
      </c>
      <c r="F1136" s="53">
        <v>5</v>
      </c>
      <c r="G1136" s="53">
        <v>13</v>
      </c>
      <c r="H1136" s="53">
        <v>14</v>
      </c>
      <c r="I1136" s="53">
        <v>5</v>
      </c>
      <c r="J1136" s="53">
        <v>0</v>
      </c>
      <c r="K1136" s="53">
        <v>42</v>
      </c>
      <c r="L1136" s="45">
        <v>90800</v>
      </c>
      <c r="M1136" s="45">
        <v>47646</v>
      </c>
      <c r="N1136" s="45">
        <v>43154</v>
      </c>
      <c r="O1136" s="57">
        <v>5.5066079295154191</v>
      </c>
      <c r="P1136" s="57">
        <v>5.5066079295154191</v>
      </c>
      <c r="Q1136" s="57">
        <v>14.317180616740089</v>
      </c>
      <c r="R1136" s="57">
        <v>15.418502202643172</v>
      </c>
      <c r="S1136" s="57">
        <v>5.5066079295154191</v>
      </c>
      <c r="T1136" s="57" t="s">
        <v>297</v>
      </c>
      <c r="U1136" s="57">
        <v>46.255506607929519</v>
      </c>
    </row>
    <row r="1137" spans="1:21">
      <c r="A1137" s="55" t="s">
        <v>2334</v>
      </c>
      <c r="B1137" s="53" t="s">
        <v>214</v>
      </c>
      <c r="C1137" s="53" t="s">
        <v>272</v>
      </c>
      <c r="D1137" s="51" t="s">
        <v>63</v>
      </c>
      <c r="E1137" s="53">
        <v>23</v>
      </c>
      <c r="F1137" s="53">
        <v>27</v>
      </c>
      <c r="G1137" s="53">
        <v>48</v>
      </c>
      <c r="H1137" s="53">
        <v>42</v>
      </c>
      <c r="I1137" s="53">
        <v>36</v>
      </c>
      <c r="J1137" s="53">
        <v>17</v>
      </c>
      <c r="K1137" s="53">
        <v>193</v>
      </c>
      <c r="L1137" s="45">
        <v>90800</v>
      </c>
      <c r="M1137" s="45">
        <v>47646</v>
      </c>
      <c r="N1137" s="45">
        <v>43154</v>
      </c>
      <c r="O1137" s="57">
        <v>25.330396475770925</v>
      </c>
      <c r="P1137" s="57">
        <v>29.735682819383261</v>
      </c>
      <c r="Q1137" s="57">
        <v>52.863436123348016</v>
      </c>
      <c r="R1137" s="57">
        <v>46.255506607929519</v>
      </c>
      <c r="S1137" s="57">
        <v>39.647577092511014</v>
      </c>
      <c r="T1137" s="57">
        <v>18.722466960352424</v>
      </c>
      <c r="U1137" s="57">
        <v>212.55506607929516</v>
      </c>
    </row>
    <row r="1138" spans="1:21">
      <c r="A1138" s="55" t="s">
        <v>2335</v>
      </c>
      <c r="B1138" s="53" t="s">
        <v>214</v>
      </c>
      <c r="C1138" s="53" t="s">
        <v>272</v>
      </c>
      <c r="D1138" s="51" t="s">
        <v>311</v>
      </c>
      <c r="E1138" s="53">
        <v>20</v>
      </c>
      <c r="F1138" s="53">
        <v>12</v>
      </c>
      <c r="G1138" s="53">
        <v>24</v>
      </c>
      <c r="H1138" s="53">
        <v>30</v>
      </c>
      <c r="I1138" s="53">
        <v>20</v>
      </c>
      <c r="J1138" s="53">
        <v>7</v>
      </c>
      <c r="K1138" s="53">
        <v>113</v>
      </c>
      <c r="L1138" s="45">
        <v>90800</v>
      </c>
      <c r="M1138" s="45">
        <v>47646</v>
      </c>
      <c r="N1138" s="45">
        <v>43154</v>
      </c>
      <c r="O1138" s="57">
        <v>22.026431718061676</v>
      </c>
      <c r="P1138" s="57">
        <v>13.215859030837004</v>
      </c>
      <c r="Q1138" s="57">
        <v>26.431718061674008</v>
      </c>
      <c r="R1138" s="57">
        <v>33.039647577092509</v>
      </c>
      <c r="S1138" s="57">
        <v>22.026431718061676</v>
      </c>
      <c r="T1138" s="57">
        <v>7.7092511013215859</v>
      </c>
      <c r="U1138" s="57">
        <v>124.44933920704845</v>
      </c>
    </row>
    <row r="1139" spans="1:21">
      <c r="A1139" s="55" t="s">
        <v>2336</v>
      </c>
      <c r="B1139" s="53" t="s">
        <v>214</v>
      </c>
      <c r="C1139" s="53" t="s">
        <v>273</v>
      </c>
      <c r="D1139" s="51" t="s">
        <v>59</v>
      </c>
      <c r="E1139" s="53">
        <v>10</v>
      </c>
      <c r="F1139" s="53">
        <v>5</v>
      </c>
      <c r="G1139" s="53">
        <v>16</v>
      </c>
      <c r="H1139" s="53">
        <v>26</v>
      </c>
      <c r="I1139" s="53">
        <v>5</v>
      </c>
      <c r="J1139" s="53">
        <v>6</v>
      </c>
      <c r="K1139" s="53">
        <v>68</v>
      </c>
      <c r="L1139" s="45">
        <v>174090</v>
      </c>
      <c r="M1139" s="45">
        <v>89104</v>
      </c>
      <c r="N1139" s="45">
        <v>84986</v>
      </c>
      <c r="O1139" s="57">
        <v>5.744155321959906</v>
      </c>
      <c r="P1139" s="57">
        <v>2.872077660979953</v>
      </c>
      <c r="Q1139" s="57">
        <v>9.1906485151358499</v>
      </c>
      <c r="R1139" s="57">
        <v>14.934803837095755</v>
      </c>
      <c r="S1139" s="57">
        <v>2.872077660979953</v>
      </c>
      <c r="T1139" s="57">
        <v>3.4464931931759439</v>
      </c>
      <c r="U1139" s="57">
        <v>39.060256189327362</v>
      </c>
    </row>
    <row r="1140" spans="1:21">
      <c r="A1140" s="55" t="s">
        <v>2337</v>
      </c>
      <c r="B1140" s="53" t="s">
        <v>214</v>
      </c>
      <c r="C1140" s="53" t="s">
        <v>273</v>
      </c>
      <c r="D1140" s="51" t="s">
        <v>63</v>
      </c>
      <c r="E1140" s="53">
        <v>44</v>
      </c>
      <c r="F1140" s="53">
        <v>47</v>
      </c>
      <c r="G1140" s="53">
        <v>98</v>
      </c>
      <c r="H1140" s="53">
        <v>56</v>
      </c>
      <c r="I1140" s="53">
        <v>53</v>
      </c>
      <c r="J1140" s="53">
        <v>26</v>
      </c>
      <c r="K1140" s="53">
        <v>324</v>
      </c>
      <c r="L1140" s="45">
        <v>174090</v>
      </c>
      <c r="M1140" s="45">
        <v>89104</v>
      </c>
      <c r="N1140" s="45">
        <v>84986</v>
      </c>
      <c r="O1140" s="57">
        <v>25.274283416623586</v>
      </c>
      <c r="P1140" s="57">
        <v>26.997530013211556</v>
      </c>
      <c r="Q1140" s="57">
        <v>56.29272215520708</v>
      </c>
      <c r="R1140" s="57">
        <v>32.167269802975468</v>
      </c>
      <c r="S1140" s="57">
        <v>30.444023206387502</v>
      </c>
      <c r="T1140" s="57">
        <v>14.934803837095755</v>
      </c>
      <c r="U1140" s="57">
        <v>186.11063243150096</v>
      </c>
    </row>
    <row r="1141" spans="1:21">
      <c r="A1141" s="55" t="s">
        <v>2338</v>
      </c>
      <c r="B1141" s="53" t="s">
        <v>214</v>
      </c>
      <c r="C1141" s="53" t="s">
        <v>273</v>
      </c>
      <c r="D1141" s="51" t="s">
        <v>311</v>
      </c>
      <c r="E1141" s="53">
        <v>25</v>
      </c>
      <c r="F1141" s="53">
        <v>19</v>
      </c>
      <c r="G1141" s="53">
        <v>41</v>
      </c>
      <c r="H1141" s="53">
        <v>36</v>
      </c>
      <c r="I1141" s="53">
        <v>21</v>
      </c>
      <c r="J1141" s="53">
        <v>5</v>
      </c>
      <c r="K1141" s="53">
        <v>147</v>
      </c>
      <c r="L1141" s="45">
        <v>174090</v>
      </c>
      <c r="M1141" s="45">
        <v>89104</v>
      </c>
      <c r="N1141" s="45">
        <v>84986</v>
      </c>
      <c r="O1141" s="57">
        <v>14.360388304899764</v>
      </c>
      <c r="P1141" s="57">
        <v>10.913895111723821</v>
      </c>
      <c r="Q1141" s="57">
        <v>23.551036820035613</v>
      </c>
      <c r="R1141" s="57">
        <v>20.678959159055658</v>
      </c>
      <c r="S1141" s="57">
        <v>12.062726176115802</v>
      </c>
      <c r="T1141" s="57">
        <v>2.872077660979953</v>
      </c>
      <c r="U1141" s="57">
        <v>84.439083232810617</v>
      </c>
    </row>
    <row r="1142" spans="1:21">
      <c r="A1142" s="55" t="s">
        <v>2339</v>
      </c>
      <c r="B1142" s="53" t="s">
        <v>219</v>
      </c>
      <c r="C1142" s="53" t="s">
        <v>217</v>
      </c>
      <c r="D1142" s="51" t="s">
        <v>145</v>
      </c>
      <c r="E1142" s="53">
        <v>14</v>
      </c>
      <c r="F1142" s="53">
        <v>23</v>
      </c>
      <c r="G1142" s="53">
        <v>48</v>
      </c>
      <c r="H1142" s="53">
        <v>54</v>
      </c>
      <c r="I1142" s="53">
        <v>48</v>
      </c>
      <c r="J1142" s="53">
        <v>27</v>
      </c>
      <c r="K1142" s="53">
        <v>214</v>
      </c>
      <c r="L1142" s="45">
        <v>219730</v>
      </c>
      <c r="M1142" s="45">
        <v>111100</v>
      </c>
      <c r="N1142" s="45">
        <v>108630</v>
      </c>
      <c r="O1142" s="57">
        <v>12.601260126012603</v>
      </c>
      <c r="P1142" s="57">
        <v>20.7020702070207</v>
      </c>
      <c r="Q1142" s="57">
        <v>43.204320432043204</v>
      </c>
      <c r="R1142" s="57">
        <v>48.604860486048608</v>
      </c>
      <c r="S1142" s="57">
        <v>43.204320432043204</v>
      </c>
      <c r="T1142" s="57">
        <v>24.302430243024304</v>
      </c>
      <c r="U1142" s="57">
        <v>192.61926192619262</v>
      </c>
    </row>
    <row r="1143" spans="1:21">
      <c r="A1143" s="55" t="s">
        <v>2340</v>
      </c>
      <c r="B1143" s="53" t="s">
        <v>219</v>
      </c>
      <c r="C1143" s="53" t="s">
        <v>222</v>
      </c>
      <c r="D1143" s="51" t="s">
        <v>145</v>
      </c>
      <c r="E1143" s="53">
        <v>30</v>
      </c>
      <c r="F1143" s="53">
        <v>25</v>
      </c>
      <c r="G1143" s="53">
        <v>57</v>
      </c>
      <c r="H1143" s="53">
        <v>64</v>
      </c>
      <c r="I1143" s="53">
        <v>55</v>
      </c>
      <c r="J1143" s="53">
        <v>30</v>
      </c>
      <c r="K1143" s="53">
        <v>261</v>
      </c>
      <c r="L1143" s="45">
        <v>251430</v>
      </c>
      <c r="M1143" s="45">
        <v>126957</v>
      </c>
      <c r="N1143" s="45">
        <v>124473</v>
      </c>
      <c r="O1143" s="57">
        <v>23.630047968997378</v>
      </c>
      <c r="P1143" s="57">
        <v>19.691706640831146</v>
      </c>
      <c r="Q1143" s="57">
        <v>44.897091141095018</v>
      </c>
      <c r="R1143" s="57">
        <v>50.410769000527736</v>
      </c>
      <c r="S1143" s="57">
        <v>43.321754609828524</v>
      </c>
      <c r="T1143" s="57">
        <v>23.630047968997378</v>
      </c>
      <c r="U1143" s="57">
        <v>205.58141733027719</v>
      </c>
    </row>
    <row r="1144" spans="1:21">
      <c r="A1144" s="55" t="s">
        <v>2341</v>
      </c>
      <c r="B1144" s="53" t="s">
        <v>219</v>
      </c>
      <c r="C1144" s="53" t="s">
        <v>228</v>
      </c>
      <c r="D1144" s="51" t="s">
        <v>145</v>
      </c>
      <c r="E1144" s="53">
        <v>16</v>
      </c>
      <c r="F1144" s="53">
        <v>13</v>
      </c>
      <c r="G1144" s="53">
        <v>26</v>
      </c>
      <c r="H1144" s="53">
        <v>40</v>
      </c>
      <c r="I1144" s="53">
        <v>25</v>
      </c>
      <c r="J1144" s="53">
        <v>18</v>
      </c>
      <c r="K1144" s="53">
        <v>138</v>
      </c>
      <c r="L1144" s="45">
        <v>115410</v>
      </c>
      <c r="M1144" s="45">
        <v>59588</v>
      </c>
      <c r="N1144" s="45">
        <v>55822</v>
      </c>
      <c r="O1144" s="57">
        <v>26.851043834329062</v>
      </c>
      <c r="P1144" s="57">
        <v>21.816473115392363</v>
      </c>
      <c r="Q1144" s="57">
        <v>43.632946230784725</v>
      </c>
      <c r="R1144" s="57">
        <v>67.12760958582264</v>
      </c>
      <c r="S1144" s="57">
        <v>41.954755991139152</v>
      </c>
      <c r="T1144" s="57">
        <v>30.207424313620191</v>
      </c>
      <c r="U1144" s="57">
        <v>231.59025307108814</v>
      </c>
    </row>
    <row r="1145" spans="1:21">
      <c r="A1145" s="55" t="s">
        <v>2342</v>
      </c>
      <c r="B1145" s="53" t="s">
        <v>219</v>
      </c>
      <c r="C1145" s="53" t="s">
        <v>232</v>
      </c>
      <c r="D1145" s="51" t="s">
        <v>145</v>
      </c>
      <c r="E1145" s="53">
        <v>10</v>
      </c>
      <c r="F1145" s="53">
        <v>22</v>
      </c>
      <c r="G1145" s="53">
        <v>22</v>
      </c>
      <c r="H1145" s="53">
        <v>28</v>
      </c>
      <c r="I1145" s="53">
        <v>25</v>
      </c>
      <c r="J1145" s="53">
        <v>14</v>
      </c>
      <c r="K1145" s="53">
        <v>121</v>
      </c>
      <c r="L1145" s="45">
        <v>88620</v>
      </c>
      <c r="M1145" s="45">
        <v>45120</v>
      </c>
      <c r="N1145" s="45">
        <v>43500</v>
      </c>
      <c r="O1145" s="57">
        <v>22.163120567375888</v>
      </c>
      <c r="P1145" s="57">
        <v>48.758865248226954</v>
      </c>
      <c r="Q1145" s="57">
        <v>48.758865248226954</v>
      </c>
      <c r="R1145" s="57">
        <v>62.056737588652489</v>
      </c>
      <c r="S1145" s="57">
        <v>55.407801418439718</v>
      </c>
      <c r="T1145" s="57">
        <v>31.028368794326244</v>
      </c>
      <c r="U1145" s="57">
        <v>268.1737588652482</v>
      </c>
    </row>
    <row r="1146" spans="1:21">
      <c r="A1146" s="55" t="s">
        <v>2343</v>
      </c>
      <c r="B1146" s="53" t="s">
        <v>219</v>
      </c>
      <c r="C1146" s="53" t="s">
        <v>235</v>
      </c>
      <c r="D1146" s="51" t="s">
        <v>145</v>
      </c>
      <c r="E1146" s="53">
        <v>62</v>
      </c>
      <c r="F1146" s="53">
        <v>57</v>
      </c>
      <c r="G1146" s="53">
        <v>106</v>
      </c>
      <c r="H1146" s="53">
        <v>147</v>
      </c>
      <c r="I1146" s="53">
        <v>105</v>
      </c>
      <c r="J1146" s="53">
        <v>57</v>
      </c>
      <c r="K1146" s="53">
        <v>534</v>
      </c>
      <c r="L1146" s="45">
        <v>469940</v>
      </c>
      <c r="M1146" s="45">
        <v>240938</v>
      </c>
      <c r="N1146" s="45">
        <v>229002</v>
      </c>
      <c r="O1146" s="57">
        <v>25.732761125268741</v>
      </c>
      <c r="P1146" s="57">
        <v>23.6575384538761</v>
      </c>
      <c r="Q1146" s="57">
        <v>43.994720633523983</v>
      </c>
      <c r="R1146" s="57">
        <v>61.011546538943627</v>
      </c>
      <c r="S1146" s="57">
        <v>43.579676099245454</v>
      </c>
      <c r="T1146" s="57">
        <v>23.6575384538761</v>
      </c>
      <c r="U1146" s="57">
        <v>221.63378130473401</v>
      </c>
    </row>
    <row r="1147" spans="1:21">
      <c r="A1147" s="55" t="s">
        <v>2344</v>
      </c>
      <c r="B1147" s="53" t="s">
        <v>219</v>
      </c>
      <c r="C1147" s="53" t="s">
        <v>238</v>
      </c>
      <c r="D1147" s="51" t="s">
        <v>145</v>
      </c>
      <c r="E1147" s="53">
        <v>7</v>
      </c>
      <c r="F1147" s="53">
        <v>5</v>
      </c>
      <c r="G1147" s="53">
        <v>5</v>
      </c>
      <c r="H1147" s="53">
        <v>16</v>
      </c>
      <c r="I1147" s="53">
        <v>17</v>
      </c>
      <c r="J1147" s="53">
        <v>6</v>
      </c>
      <c r="K1147" s="53">
        <v>56</v>
      </c>
      <c r="L1147" s="45">
        <v>51330</v>
      </c>
      <c r="M1147" s="45">
        <v>26289</v>
      </c>
      <c r="N1147" s="45">
        <v>25041</v>
      </c>
      <c r="O1147" s="57">
        <v>26.627106394309408</v>
      </c>
      <c r="P1147" s="57">
        <v>19.019361710221006</v>
      </c>
      <c r="Q1147" s="57">
        <v>19.019361710221006</v>
      </c>
      <c r="R1147" s="57">
        <v>60.861957472707218</v>
      </c>
      <c r="S1147" s="57">
        <v>64.665829814751419</v>
      </c>
      <c r="T1147" s="57">
        <v>22.823234052265203</v>
      </c>
      <c r="U1147" s="57">
        <v>213.01685115447526</v>
      </c>
    </row>
    <row r="1148" spans="1:21">
      <c r="A1148" s="55" t="s">
        <v>2345</v>
      </c>
      <c r="B1148" s="53" t="s">
        <v>219</v>
      </c>
      <c r="C1148" s="53" t="s">
        <v>241</v>
      </c>
      <c r="D1148" s="51" t="s">
        <v>145</v>
      </c>
      <c r="E1148" s="53">
        <v>0</v>
      </c>
      <c r="F1148" s="53">
        <v>0</v>
      </c>
      <c r="G1148" s="53">
        <v>13</v>
      </c>
      <c r="H1148" s="53">
        <v>10</v>
      </c>
      <c r="I1148" s="53">
        <v>8</v>
      </c>
      <c r="J1148" s="53">
        <v>5</v>
      </c>
      <c r="K1148" s="53">
        <v>36</v>
      </c>
      <c r="L1148" s="45">
        <v>27600</v>
      </c>
      <c r="M1148" s="45">
        <v>13994</v>
      </c>
      <c r="N1148" s="45">
        <v>13606</v>
      </c>
      <c r="O1148" s="57" t="s">
        <v>297</v>
      </c>
      <c r="P1148" s="57" t="s">
        <v>297</v>
      </c>
      <c r="Q1148" s="57">
        <v>92.896955838216385</v>
      </c>
      <c r="R1148" s="57">
        <v>71.459196798627985</v>
      </c>
      <c r="S1148" s="57">
        <v>57.167357438902386</v>
      </c>
      <c r="T1148" s="57">
        <v>35.729598399313993</v>
      </c>
      <c r="U1148" s="57">
        <v>257.25310847506074</v>
      </c>
    </row>
    <row r="1149" spans="1:21">
      <c r="A1149" s="55" t="s">
        <v>966</v>
      </c>
      <c r="B1149" s="53" t="s">
        <v>219</v>
      </c>
      <c r="C1149" s="53" t="s">
        <v>227</v>
      </c>
      <c r="D1149" s="51" t="s">
        <v>145</v>
      </c>
      <c r="E1149" s="53">
        <v>29</v>
      </c>
      <c r="F1149" s="53">
        <v>14</v>
      </c>
      <c r="G1149" s="53">
        <v>36</v>
      </c>
      <c r="H1149" s="53">
        <v>62</v>
      </c>
      <c r="I1149" s="53">
        <v>47</v>
      </c>
      <c r="J1149" s="53">
        <v>30</v>
      </c>
      <c r="K1149" s="53">
        <v>218</v>
      </c>
      <c r="L1149" s="45">
        <v>151100</v>
      </c>
      <c r="M1149" s="45">
        <v>77919</v>
      </c>
      <c r="N1149" s="45">
        <v>73181</v>
      </c>
      <c r="O1149" s="57">
        <v>37.218136783069596</v>
      </c>
      <c r="P1149" s="57">
        <v>17.967376378033599</v>
      </c>
      <c r="Q1149" s="57">
        <v>46.201824972086399</v>
      </c>
      <c r="R1149" s="57">
        <v>79.5698096741488</v>
      </c>
      <c r="S1149" s="57">
        <v>60.319049269112803</v>
      </c>
      <c r="T1149" s="57">
        <v>38.501520810071995</v>
      </c>
      <c r="U1149" s="57">
        <v>279.77771788652319</v>
      </c>
    </row>
    <row r="1150" spans="1:21">
      <c r="A1150" s="55" t="s">
        <v>2346</v>
      </c>
      <c r="B1150" s="53" t="s">
        <v>219</v>
      </c>
      <c r="C1150" s="53" t="s">
        <v>246</v>
      </c>
      <c r="D1150" s="51" t="s">
        <v>145</v>
      </c>
      <c r="E1150" s="53">
        <v>11</v>
      </c>
      <c r="F1150" s="53">
        <v>14</v>
      </c>
      <c r="G1150" s="53">
        <v>35</v>
      </c>
      <c r="H1150" s="53">
        <v>50</v>
      </c>
      <c r="I1150" s="53">
        <v>28</v>
      </c>
      <c r="J1150" s="53">
        <v>25</v>
      </c>
      <c r="K1150" s="53">
        <v>163</v>
      </c>
      <c r="L1150" s="45">
        <v>146060</v>
      </c>
      <c r="M1150" s="45">
        <v>76072</v>
      </c>
      <c r="N1150" s="45">
        <v>69988</v>
      </c>
      <c r="O1150" s="57">
        <v>14.459985277105899</v>
      </c>
      <c r="P1150" s="57">
        <v>18.403617625407509</v>
      </c>
      <c r="Q1150" s="57">
        <v>46.009044063518772</v>
      </c>
      <c r="R1150" s="57">
        <v>65.727205805026813</v>
      </c>
      <c r="S1150" s="57">
        <v>36.807235250815019</v>
      </c>
      <c r="T1150" s="57">
        <v>32.863602902513406</v>
      </c>
      <c r="U1150" s="57">
        <v>214.2706909243874</v>
      </c>
    </row>
    <row r="1151" spans="1:21">
      <c r="A1151" s="55" t="s">
        <v>2347</v>
      </c>
      <c r="B1151" s="53" t="s">
        <v>219</v>
      </c>
      <c r="C1151" s="53" t="s">
        <v>248</v>
      </c>
      <c r="D1151" s="51" t="s">
        <v>145</v>
      </c>
      <c r="E1151" s="53">
        <v>15</v>
      </c>
      <c r="F1151" s="53">
        <v>13</v>
      </c>
      <c r="G1151" s="53">
        <v>42</v>
      </c>
      <c r="H1151" s="53">
        <v>31</v>
      </c>
      <c r="I1151" s="53">
        <v>27</v>
      </c>
      <c r="J1151" s="53">
        <v>7</v>
      </c>
      <c r="K1151" s="53">
        <v>135</v>
      </c>
      <c r="L1151" s="45">
        <v>122410</v>
      </c>
      <c r="M1151" s="45">
        <v>63212</v>
      </c>
      <c r="N1151" s="45">
        <v>59198</v>
      </c>
      <c r="O1151" s="57">
        <v>23.729671581345315</v>
      </c>
      <c r="P1151" s="57">
        <v>20.565715370499273</v>
      </c>
      <c r="Q1151" s="57">
        <v>66.443080427766887</v>
      </c>
      <c r="R1151" s="57">
        <v>49.041321268113649</v>
      </c>
      <c r="S1151" s="57">
        <v>42.713408846421565</v>
      </c>
      <c r="T1151" s="57">
        <v>11.073846737961146</v>
      </c>
      <c r="U1151" s="57">
        <v>213.56704423210783</v>
      </c>
    </row>
    <row r="1152" spans="1:21">
      <c r="A1152" s="55" t="s">
        <v>2348</v>
      </c>
      <c r="B1152" s="53" t="s">
        <v>219</v>
      </c>
      <c r="C1152" s="53" t="s">
        <v>250</v>
      </c>
      <c r="D1152" s="51" t="s">
        <v>145</v>
      </c>
      <c r="E1152" s="53">
        <v>20</v>
      </c>
      <c r="F1152" s="53">
        <v>16</v>
      </c>
      <c r="G1152" s="53">
        <v>27</v>
      </c>
      <c r="H1152" s="53">
        <v>39</v>
      </c>
      <c r="I1152" s="53">
        <v>31</v>
      </c>
      <c r="J1152" s="53">
        <v>14</v>
      </c>
      <c r="K1152" s="53">
        <v>147</v>
      </c>
      <c r="L1152" s="45">
        <v>104920</v>
      </c>
      <c r="M1152" s="45">
        <v>54402</v>
      </c>
      <c r="N1152" s="45">
        <v>50518</v>
      </c>
      <c r="O1152" s="57">
        <v>36.763354288445278</v>
      </c>
      <c r="P1152" s="57">
        <v>29.410683430756219</v>
      </c>
      <c r="Q1152" s="57">
        <v>49.63052828940112</v>
      </c>
      <c r="R1152" s="57">
        <v>71.688540862468287</v>
      </c>
      <c r="S1152" s="57">
        <v>56.983199147090183</v>
      </c>
      <c r="T1152" s="57">
        <v>25.734348001911695</v>
      </c>
      <c r="U1152" s="57">
        <v>270.21065402007281</v>
      </c>
    </row>
    <row r="1153" spans="1:21">
      <c r="A1153" s="55" t="s">
        <v>2349</v>
      </c>
      <c r="B1153" s="53" t="s">
        <v>219</v>
      </c>
      <c r="C1153" s="53" t="s">
        <v>252</v>
      </c>
      <c r="D1153" s="51" t="s">
        <v>145</v>
      </c>
      <c r="E1153" s="53">
        <v>17</v>
      </c>
      <c r="F1153" s="53">
        <v>18</v>
      </c>
      <c r="G1153" s="53">
        <v>28</v>
      </c>
      <c r="H1153" s="53">
        <v>26</v>
      </c>
      <c r="I1153" s="53">
        <v>18</v>
      </c>
      <c r="J1153" s="53">
        <v>15</v>
      </c>
      <c r="K1153" s="53">
        <v>122</v>
      </c>
      <c r="L1153" s="45">
        <v>99140</v>
      </c>
      <c r="M1153" s="45">
        <v>51600</v>
      </c>
      <c r="N1153" s="45">
        <v>47540</v>
      </c>
      <c r="O1153" s="57">
        <v>32.945736434108525</v>
      </c>
      <c r="P1153" s="57">
        <v>34.883720930232556</v>
      </c>
      <c r="Q1153" s="57">
        <v>54.263565891472865</v>
      </c>
      <c r="R1153" s="57">
        <v>50.38759689922481</v>
      </c>
      <c r="S1153" s="57">
        <v>34.883720930232556</v>
      </c>
      <c r="T1153" s="57">
        <v>29.069767441860463</v>
      </c>
      <c r="U1153" s="57">
        <v>236.43410852713177</v>
      </c>
    </row>
    <row r="1154" spans="1:21">
      <c r="A1154" s="55" t="s">
        <v>2350</v>
      </c>
      <c r="B1154" s="53" t="s">
        <v>219</v>
      </c>
      <c r="C1154" s="53" t="s">
        <v>254</v>
      </c>
      <c r="D1154" s="51" t="s">
        <v>145</v>
      </c>
      <c r="E1154" s="53">
        <v>11</v>
      </c>
      <c r="F1154" s="53">
        <v>11</v>
      </c>
      <c r="G1154" s="53">
        <v>18</v>
      </c>
      <c r="H1154" s="53">
        <v>34</v>
      </c>
      <c r="I1154" s="53">
        <v>18</v>
      </c>
      <c r="J1154" s="53">
        <v>7</v>
      </c>
      <c r="K1154" s="53">
        <v>99</v>
      </c>
      <c r="L1154" s="45">
        <v>90410</v>
      </c>
      <c r="M1154" s="45">
        <v>47362</v>
      </c>
      <c r="N1154" s="45">
        <v>43048</v>
      </c>
      <c r="O1154" s="57">
        <v>23.225370550230142</v>
      </c>
      <c r="P1154" s="57">
        <v>23.225370550230142</v>
      </c>
      <c r="Q1154" s="57">
        <v>38.005151809467506</v>
      </c>
      <c r="R1154" s="57">
        <v>71.787508973438619</v>
      </c>
      <c r="S1154" s="57">
        <v>38.005151809467506</v>
      </c>
      <c r="T1154" s="57">
        <v>14.779781259237364</v>
      </c>
      <c r="U1154" s="57">
        <v>209.02833495207128</v>
      </c>
    </row>
    <row r="1155" spans="1:21">
      <c r="A1155" s="55" t="s">
        <v>2351</v>
      </c>
      <c r="B1155" s="53" t="s">
        <v>219</v>
      </c>
      <c r="C1155" s="53" t="s">
        <v>256</v>
      </c>
      <c r="D1155" s="51" t="s">
        <v>145</v>
      </c>
      <c r="E1155" s="53">
        <v>22</v>
      </c>
      <c r="F1155" s="53">
        <v>10</v>
      </c>
      <c r="G1155" s="53">
        <v>26</v>
      </c>
      <c r="H1155" s="53">
        <v>46</v>
      </c>
      <c r="I1155" s="53">
        <v>25</v>
      </c>
      <c r="J1155" s="53">
        <v>12</v>
      </c>
      <c r="K1155" s="53">
        <v>141</v>
      </c>
      <c r="L1155" s="45">
        <v>155140</v>
      </c>
      <c r="M1155" s="45">
        <v>79482</v>
      </c>
      <c r="N1155" s="45">
        <v>75658</v>
      </c>
      <c r="O1155" s="57">
        <v>27.679222968722481</v>
      </c>
      <c r="P1155" s="57">
        <v>12.581464985782944</v>
      </c>
      <c r="Q1155" s="57">
        <v>32.711808963035658</v>
      </c>
      <c r="R1155" s="57">
        <v>57.874738934601538</v>
      </c>
      <c r="S1155" s="57">
        <v>31.453662464457363</v>
      </c>
      <c r="T1155" s="57">
        <v>15.097757982939532</v>
      </c>
      <c r="U1155" s="57">
        <v>177.39865629953954</v>
      </c>
    </row>
    <row r="1156" spans="1:21">
      <c r="A1156" s="55" t="s">
        <v>967</v>
      </c>
      <c r="B1156" s="53" t="s">
        <v>219</v>
      </c>
      <c r="C1156" s="53" t="s">
        <v>231</v>
      </c>
      <c r="D1156" s="51" t="s">
        <v>145</v>
      </c>
      <c r="E1156" s="53">
        <v>34</v>
      </c>
      <c r="F1156" s="53">
        <v>35</v>
      </c>
      <c r="G1156" s="53">
        <v>121</v>
      </c>
      <c r="H1156" s="53">
        <v>126</v>
      </c>
      <c r="I1156" s="53">
        <v>84</v>
      </c>
      <c r="J1156" s="53">
        <v>58</v>
      </c>
      <c r="K1156" s="53">
        <v>458</v>
      </c>
      <c r="L1156" s="45">
        <v>362610</v>
      </c>
      <c r="M1156" s="45">
        <v>187412</v>
      </c>
      <c r="N1156" s="45">
        <v>175198</v>
      </c>
      <c r="O1156" s="57">
        <v>18.141847907284486</v>
      </c>
      <c r="P1156" s="57">
        <v>18.675431669263439</v>
      </c>
      <c r="Q1156" s="57">
        <v>64.5636351994536</v>
      </c>
      <c r="R1156" s="57">
        <v>67.231554009348386</v>
      </c>
      <c r="S1156" s="57">
        <v>44.821036006232255</v>
      </c>
      <c r="T1156" s="57">
        <v>30.947858194779418</v>
      </c>
      <c r="U1156" s="57">
        <v>244.38136298636161</v>
      </c>
    </row>
    <row r="1157" spans="1:21">
      <c r="A1157" s="55" t="s">
        <v>2352</v>
      </c>
      <c r="B1157" s="53" t="s">
        <v>219</v>
      </c>
      <c r="C1157" s="53" t="s">
        <v>257</v>
      </c>
      <c r="D1157" s="51" t="s">
        <v>145</v>
      </c>
      <c r="E1157" s="53">
        <v>55</v>
      </c>
      <c r="F1157" s="53">
        <v>33</v>
      </c>
      <c r="G1157" s="53">
        <v>120</v>
      </c>
      <c r="H1157" s="53">
        <v>142</v>
      </c>
      <c r="I1157" s="53">
        <v>102</v>
      </c>
      <c r="J1157" s="53">
        <v>63</v>
      </c>
      <c r="K1157" s="53">
        <v>515</v>
      </c>
      <c r="L1157" s="45">
        <v>586500</v>
      </c>
      <c r="M1157" s="45">
        <v>304388</v>
      </c>
      <c r="N1157" s="45">
        <v>282112</v>
      </c>
      <c r="O1157" s="57">
        <v>18.069043457692157</v>
      </c>
      <c r="P1157" s="57">
        <v>10.841426074615294</v>
      </c>
      <c r="Q1157" s="57">
        <v>39.423367544055615</v>
      </c>
      <c r="R1157" s="57">
        <v>46.650984927132477</v>
      </c>
      <c r="S1157" s="57">
        <v>33.509862412447276</v>
      </c>
      <c r="T1157" s="57">
        <v>20.697267960629198</v>
      </c>
      <c r="U1157" s="57">
        <v>169.191952376572</v>
      </c>
    </row>
    <row r="1158" spans="1:21">
      <c r="A1158" s="55" t="s">
        <v>2353</v>
      </c>
      <c r="B1158" s="53" t="s">
        <v>219</v>
      </c>
      <c r="C1158" s="53" t="s">
        <v>258</v>
      </c>
      <c r="D1158" s="51" t="s">
        <v>145</v>
      </c>
      <c r="E1158" s="53">
        <v>23</v>
      </c>
      <c r="F1158" s="53">
        <v>28</v>
      </c>
      <c r="G1158" s="53">
        <v>87</v>
      </c>
      <c r="H1158" s="53">
        <v>89</v>
      </c>
      <c r="I1158" s="53">
        <v>64</v>
      </c>
      <c r="J1158" s="53">
        <v>29</v>
      </c>
      <c r="K1158" s="53">
        <v>320</v>
      </c>
      <c r="L1158" s="45">
        <v>230730</v>
      </c>
      <c r="M1158" s="45">
        <v>118063</v>
      </c>
      <c r="N1158" s="45">
        <v>112667</v>
      </c>
      <c r="O1158" s="57">
        <v>19.481124484385457</v>
      </c>
      <c r="P1158" s="57">
        <v>23.71615154620838</v>
      </c>
      <c r="Q1158" s="57">
        <v>73.689470875718897</v>
      </c>
      <c r="R1158" s="57">
        <v>75.383481700448073</v>
      </c>
      <c r="S1158" s="57">
        <v>54.208346391333443</v>
      </c>
      <c r="T1158" s="57">
        <v>24.563156958572968</v>
      </c>
      <c r="U1158" s="57">
        <v>271.04173195666721</v>
      </c>
    </row>
    <row r="1159" spans="1:21">
      <c r="A1159" s="55" t="s">
        <v>2354</v>
      </c>
      <c r="B1159" s="53" t="s">
        <v>219</v>
      </c>
      <c r="C1159" s="53" t="s">
        <v>259</v>
      </c>
      <c r="D1159" s="51" t="s">
        <v>145</v>
      </c>
      <c r="E1159" s="53">
        <v>7</v>
      </c>
      <c r="F1159" s="53">
        <v>8</v>
      </c>
      <c r="G1159" s="53">
        <v>13</v>
      </c>
      <c r="H1159" s="53">
        <v>26</v>
      </c>
      <c r="I1159" s="53">
        <v>26</v>
      </c>
      <c r="J1159" s="53">
        <v>11</v>
      </c>
      <c r="K1159" s="53">
        <v>91</v>
      </c>
      <c r="L1159" s="45">
        <v>81510</v>
      </c>
      <c r="M1159" s="45">
        <v>42533</v>
      </c>
      <c r="N1159" s="45">
        <v>38977</v>
      </c>
      <c r="O1159" s="57">
        <v>16.45780923047986</v>
      </c>
      <c r="P1159" s="57">
        <v>18.808924834834126</v>
      </c>
      <c r="Q1159" s="57">
        <v>30.564502856605458</v>
      </c>
      <c r="R1159" s="57">
        <v>61.129005713210915</v>
      </c>
      <c r="S1159" s="57">
        <v>61.129005713210915</v>
      </c>
      <c r="T1159" s="57">
        <v>25.862271647896929</v>
      </c>
      <c r="U1159" s="57">
        <v>213.9515199962382</v>
      </c>
    </row>
    <row r="1160" spans="1:21">
      <c r="A1160" s="55" t="s">
        <v>2355</v>
      </c>
      <c r="B1160" s="53" t="s">
        <v>219</v>
      </c>
      <c r="C1160" s="53" t="s">
        <v>260</v>
      </c>
      <c r="D1160" s="51" t="s">
        <v>145</v>
      </c>
      <c r="E1160" s="53">
        <v>6</v>
      </c>
      <c r="F1160" s="53">
        <v>6</v>
      </c>
      <c r="G1160" s="53">
        <v>23</v>
      </c>
      <c r="H1160" s="53">
        <v>30</v>
      </c>
      <c r="I1160" s="53">
        <v>17</v>
      </c>
      <c r="J1160" s="53">
        <v>16</v>
      </c>
      <c r="K1160" s="53">
        <v>98</v>
      </c>
      <c r="L1160" s="45">
        <v>82360</v>
      </c>
      <c r="M1160" s="45">
        <v>42788</v>
      </c>
      <c r="N1160" s="45">
        <v>39572</v>
      </c>
      <c r="O1160" s="57">
        <v>14.022623165373469</v>
      </c>
      <c r="P1160" s="57">
        <v>14.022623165373469</v>
      </c>
      <c r="Q1160" s="57">
        <v>53.753388800598294</v>
      </c>
      <c r="R1160" s="57">
        <v>70.113115826867343</v>
      </c>
      <c r="S1160" s="57">
        <v>39.730765635224827</v>
      </c>
      <c r="T1160" s="57">
        <v>37.393661774329253</v>
      </c>
      <c r="U1160" s="57">
        <v>229.03617836776664</v>
      </c>
    </row>
    <row r="1161" spans="1:21">
      <c r="A1161" s="55" t="s">
        <v>2356</v>
      </c>
      <c r="B1161" s="53" t="s">
        <v>219</v>
      </c>
      <c r="C1161" s="53" t="s">
        <v>261</v>
      </c>
      <c r="D1161" s="51" t="s">
        <v>145</v>
      </c>
      <c r="E1161" s="53">
        <v>11</v>
      </c>
      <c r="F1161" s="53">
        <v>13</v>
      </c>
      <c r="G1161" s="53">
        <v>18</v>
      </c>
      <c r="H1161" s="53">
        <v>35</v>
      </c>
      <c r="I1161" s="53">
        <v>20</v>
      </c>
      <c r="J1161" s="53">
        <v>15</v>
      </c>
      <c r="K1161" s="53">
        <v>112</v>
      </c>
      <c r="L1161" s="45">
        <v>93690</v>
      </c>
      <c r="M1161" s="45">
        <v>47284</v>
      </c>
      <c r="N1161" s="45">
        <v>46406</v>
      </c>
      <c r="O1161" s="57">
        <v>23.263683275526603</v>
      </c>
      <c r="P1161" s="57">
        <v>27.493443871076895</v>
      </c>
      <c r="Q1161" s="57">
        <v>38.067845359952628</v>
      </c>
      <c r="R1161" s="57">
        <v>74.020810422130111</v>
      </c>
      <c r="S1161" s="57">
        <v>42.297605955502917</v>
      </c>
      <c r="T1161" s="57">
        <v>31.723204466627191</v>
      </c>
      <c r="U1161" s="57">
        <v>236.86659335081634</v>
      </c>
    </row>
    <row r="1162" spans="1:21">
      <c r="A1162" s="55" t="s">
        <v>2357</v>
      </c>
      <c r="B1162" s="53" t="s">
        <v>219</v>
      </c>
      <c r="C1162" s="53" t="s">
        <v>262</v>
      </c>
      <c r="D1162" s="51" t="s">
        <v>145</v>
      </c>
      <c r="E1162" s="53">
        <v>28</v>
      </c>
      <c r="F1162" s="53">
        <v>14</v>
      </c>
      <c r="G1162" s="53">
        <v>43</v>
      </c>
      <c r="H1162" s="53">
        <v>46</v>
      </c>
      <c r="I1162" s="53">
        <v>25</v>
      </c>
      <c r="J1162" s="53">
        <v>20</v>
      </c>
      <c r="K1162" s="53">
        <v>176</v>
      </c>
      <c r="L1162" s="45">
        <v>137790</v>
      </c>
      <c r="M1162" s="45">
        <v>72315</v>
      </c>
      <c r="N1162" s="45">
        <v>65475</v>
      </c>
      <c r="O1162" s="57">
        <v>38.719491115259629</v>
      </c>
      <c r="P1162" s="57">
        <v>19.359745557629815</v>
      </c>
      <c r="Q1162" s="57">
        <v>59.46207564129157</v>
      </c>
      <c r="R1162" s="57">
        <v>63.610592546497962</v>
      </c>
      <c r="S1162" s="57">
        <v>34.570974210053237</v>
      </c>
      <c r="T1162" s="57">
        <v>27.656779368042592</v>
      </c>
      <c r="U1162" s="57">
        <v>243.37965843877481</v>
      </c>
    </row>
    <row r="1163" spans="1:21">
      <c r="A1163" s="55" t="s">
        <v>2358</v>
      </c>
      <c r="B1163" s="53" t="s">
        <v>219</v>
      </c>
      <c r="C1163" s="53" t="s">
        <v>263</v>
      </c>
      <c r="D1163" s="51" t="s">
        <v>145</v>
      </c>
      <c r="E1163" s="53">
        <v>51</v>
      </c>
      <c r="F1163" s="53">
        <v>29</v>
      </c>
      <c r="G1163" s="53">
        <v>91</v>
      </c>
      <c r="H1163" s="53">
        <v>92</v>
      </c>
      <c r="I1163" s="53">
        <v>66</v>
      </c>
      <c r="J1163" s="53">
        <v>31</v>
      </c>
      <c r="K1163" s="53">
        <v>360</v>
      </c>
      <c r="L1163" s="45">
        <v>336280</v>
      </c>
      <c r="M1163" s="45">
        <v>173843</v>
      </c>
      <c r="N1163" s="45">
        <v>162437</v>
      </c>
      <c r="O1163" s="57">
        <v>29.336815402403317</v>
      </c>
      <c r="P1163" s="57">
        <v>16.681718562150905</v>
      </c>
      <c r="Q1163" s="57">
        <v>52.346082384680429</v>
      </c>
      <c r="R1163" s="57">
        <v>52.921314059237361</v>
      </c>
      <c r="S1163" s="57">
        <v>37.965290520757236</v>
      </c>
      <c r="T1163" s="57">
        <v>17.832181911264762</v>
      </c>
      <c r="U1163" s="57">
        <v>207.08340284049399</v>
      </c>
    </row>
    <row r="1164" spans="1:21">
      <c r="A1164" s="55" t="s">
        <v>2359</v>
      </c>
      <c r="B1164" s="53" t="s">
        <v>219</v>
      </c>
      <c r="C1164" s="53" t="s">
        <v>264</v>
      </c>
      <c r="D1164" s="51" t="s">
        <v>145</v>
      </c>
      <c r="E1164" s="53">
        <v>5</v>
      </c>
      <c r="F1164" s="53">
        <v>5</v>
      </c>
      <c r="G1164" s="53">
        <v>6</v>
      </c>
      <c r="H1164" s="53">
        <v>5</v>
      </c>
      <c r="I1164" s="53">
        <v>6</v>
      </c>
      <c r="J1164" s="53">
        <v>0</v>
      </c>
      <c r="K1164" s="53">
        <v>27</v>
      </c>
      <c r="L1164" s="45">
        <v>21220</v>
      </c>
      <c r="M1164" s="45">
        <v>10749</v>
      </c>
      <c r="N1164" s="45">
        <v>10471</v>
      </c>
      <c r="O1164" s="57">
        <v>46.515954972555583</v>
      </c>
      <c r="P1164" s="57">
        <v>46.515954972555583</v>
      </c>
      <c r="Q1164" s="57">
        <v>55.81914596706671</v>
      </c>
      <c r="R1164" s="57">
        <v>46.515954972555583</v>
      </c>
      <c r="S1164" s="57">
        <v>55.81914596706671</v>
      </c>
      <c r="T1164" s="57" t="s">
        <v>297</v>
      </c>
      <c r="U1164" s="57">
        <v>251.18615685180015</v>
      </c>
    </row>
    <row r="1165" spans="1:21">
      <c r="A1165" s="55" t="s">
        <v>2360</v>
      </c>
      <c r="B1165" s="53" t="s">
        <v>219</v>
      </c>
      <c r="C1165" s="53" t="s">
        <v>265</v>
      </c>
      <c r="D1165" s="51" t="s">
        <v>145</v>
      </c>
      <c r="E1165" s="53">
        <v>17</v>
      </c>
      <c r="F1165" s="53">
        <v>13</v>
      </c>
      <c r="G1165" s="53">
        <v>26</v>
      </c>
      <c r="H1165" s="53">
        <v>41</v>
      </c>
      <c r="I1165" s="53">
        <v>23</v>
      </c>
      <c r="J1165" s="53">
        <v>24</v>
      </c>
      <c r="K1165" s="53">
        <v>144</v>
      </c>
      <c r="L1165" s="45">
        <v>145600</v>
      </c>
      <c r="M1165" s="45">
        <v>74850</v>
      </c>
      <c r="N1165" s="45">
        <v>70750</v>
      </c>
      <c r="O1165" s="57">
        <v>22.712090848363392</v>
      </c>
      <c r="P1165" s="57">
        <v>17.368069472277892</v>
      </c>
      <c r="Q1165" s="57">
        <v>34.736138944555783</v>
      </c>
      <c r="R1165" s="57">
        <v>54.776219104876418</v>
      </c>
      <c r="S1165" s="57">
        <v>30.728122912491649</v>
      </c>
      <c r="T1165" s="57">
        <v>32.064128256513023</v>
      </c>
      <c r="U1165" s="57">
        <v>192.38476953907818</v>
      </c>
    </row>
    <row r="1166" spans="1:21">
      <c r="A1166" s="55" t="s">
        <v>2361</v>
      </c>
      <c r="B1166" s="53" t="s">
        <v>219</v>
      </c>
      <c r="C1166" s="53" t="s">
        <v>266</v>
      </c>
      <c r="D1166" s="51" t="s">
        <v>145</v>
      </c>
      <c r="E1166" s="53">
        <v>21</v>
      </c>
      <c r="F1166" s="53">
        <v>13</v>
      </c>
      <c r="G1166" s="53">
        <v>33</v>
      </c>
      <c r="H1166" s="53">
        <v>62</v>
      </c>
      <c r="I1166" s="53">
        <v>32</v>
      </c>
      <c r="J1166" s="53">
        <v>20</v>
      </c>
      <c r="K1166" s="53">
        <v>181</v>
      </c>
      <c r="L1166" s="45">
        <v>173700</v>
      </c>
      <c r="M1166" s="45">
        <v>90358</v>
      </c>
      <c r="N1166" s="45">
        <v>83342</v>
      </c>
      <c r="O1166" s="57">
        <v>23.240886252462428</v>
      </c>
      <c r="P1166" s="57">
        <v>14.387215299143408</v>
      </c>
      <c r="Q1166" s="57">
        <v>36.521392682440954</v>
      </c>
      <c r="R1166" s="57">
        <v>68.615949888222403</v>
      </c>
      <c r="S1166" s="57">
        <v>35.414683813276078</v>
      </c>
      <c r="T1166" s="57">
        <v>22.134177383297548</v>
      </c>
      <c r="U1166" s="57">
        <v>200.31430531884283</v>
      </c>
    </row>
    <row r="1167" spans="1:21">
      <c r="A1167" s="55" t="s">
        <v>2362</v>
      </c>
      <c r="B1167" s="53" t="s">
        <v>219</v>
      </c>
      <c r="C1167" s="53" t="s">
        <v>267</v>
      </c>
      <c r="D1167" s="51" t="s">
        <v>145</v>
      </c>
      <c r="E1167" s="53">
        <v>13</v>
      </c>
      <c r="F1167" s="53">
        <v>12</v>
      </c>
      <c r="G1167" s="53">
        <v>32</v>
      </c>
      <c r="H1167" s="53">
        <v>55</v>
      </c>
      <c r="I1167" s="53">
        <v>36</v>
      </c>
      <c r="J1167" s="53">
        <v>26</v>
      </c>
      <c r="K1167" s="53">
        <v>174</v>
      </c>
      <c r="L1167" s="45">
        <v>113690</v>
      </c>
      <c r="M1167" s="45">
        <v>58753</v>
      </c>
      <c r="N1167" s="45">
        <v>54937</v>
      </c>
      <c r="O1167" s="57">
        <v>22.126529709121236</v>
      </c>
      <c r="P1167" s="57">
        <v>20.424488962265755</v>
      </c>
      <c r="Q1167" s="57">
        <v>54.46530389937535</v>
      </c>
      <c r="R1167" s="57">
        <v>93.61224107705138</v>
      </c>
      <c r="S1167" s="57">
        <v>61.273466886797273</v>
      </c>
      <c r="T1167" s="57">
        <v>44.253059418242472</v>
      </c>
      <c r="U1167" s="57">
        <v>296.15508995285347</v>
      </c>
    </row>
    <row r="1168" spans="1:21">
      <c r="A1168" s="55" t="s">
        <v>2363</v>
      </c>
      <c r="B1168" s="53" t="s">
        <v>219</v>
      </c>
      <c r="C1168" s="53" t="s">
        <v>268</v>
      </c>
      <c r="D1168" s="51" t="s">
        <v>145</v>
      </c>
      <c r="E1168" s="53">
        <v>5</v>
      </c>
      <c r="F1168" s="53">
        <v>5</v>
      </c>
      <c r="G1168" s="53">
        <v>10</v>
      </c>
      <c r="H1168" s="53">
        <v>13</v>
      </c>
      <c r="I1168" s="53">
        <v>6</v>
      </c>
      <c r="J1168" s="53">
        <v>0</v>
      </c>
      <c r="K1168" s="53">
        <v>39</v>
      </c>
      <c r="L1168" s="45">
        <v>23060</v>
      </c>
      <c r="M1168" s="45">
        <v>11380</v>
      </c>
      <c r="N1168" s="45">
        <v>11680</v>
      </c>
      <c r="O1168" s="57">
        <v>43.936731107205624</v>
      </c>
      <c r="P1168" s="57">
        <v>43.936731107205624</v>
      </c>
      <c r="Q1168" s="57">
        <v>87.873462214411248</v>
      </c>
      <c r="R1168" s="57">
        <v>114.23550087873461</v>
      </c>
      <c r="S1168" s="57">
        <v>52.72407732864675</v>
      </c>
      <c r="T1168" s="57" t="s">
        <v>297</v>
      </c>
      <c r="U1168" s="57">
        <v>342.70650263620388</v>
      </c>
    </row>
    <row r="1169" spans="1:21">
      <c r="A1169" s="55" t="s">
        <v>2364</v>
      </c>
      <c r="B1169" s="53" t="s">
        <v>219</v>
      </c>
      <c r="C1169" s="53" t="s">
        <v>269</v>
      </c>
      <c r="D1169" s="51" t="s">
        <v>145</v>
      </c>
      <c r="E1169" s="53">
        <v>18</v>
      </c>
      <c r="F1169" s="53">
        <v>18</v>
      </c>
      <c r="G1169" s="53">
        <v>46</v>
      </c>
      <c r="H1169" s="53">
        <v>48</v>
      </c>
      <c r="I1169" s="53">
        <v>25</v>
      </c>
      <c r="J1169" s="53">
        <v>16</v>
      </c>
      <c r="K1169" s="53">
        <v>171</v>
      </c>
      <c r="L1169" s="45">
        <v>112600</v>
      </c>
      <c r="M1169" s="45">
        <v>58978</v>
      </c>
      <c r="N1169" s="45">
        <v>53622</v>
      </c>
      <c r="O1169" s="57">
        <v>30.519854861134657</v>
      </c>
      <c r="P1169" s="57">
        <v>30.519854861134657</v>
      </c>
      <c r="Q1169" s="57">
        <v>77.99518464512191</v>
      </c>
      <c r="R1169" s="57">
        <v>81.386279629692424</v>
      </c>
      <c r="S1169" s="57">
        <v>42.388687307131477</v>
      </c>
      <c r="T1169" s="57">
        <v>27.128759876564146</v>
      </c>
      <c r="U1169" s="57">
        <v>289.93862118077925</v>
      </c>
    </row>
    <row r="1170" spans="1:21">
      <c r="A1170" s="55" t="s">
        <v>2365</v>
      </c>
      <c r="B1170" s="53" t="s">
        <v>219</v>
      </c>
      <c r="C1170" s="53" t="s">
        <v>270</v>
      </c>
      <c r="D1170" s="51" t="s">
        <v>145</v>
      </c>
      <c r="E1170" s="53">
        <v>39</v>
      </c>
      <c r="F1170" s="53">
        <v>27</v>
      </c>
      <c r="G1170" s="53">
        <v>69</v>
      </c>
      <c r="H1170" s="53">
        <v>88</v>
      </c>
      <c r="I1170" s="53">
        <v>54</v>
      </c>
      <c r="J1170" s="53">
        <v>26</v>
      </c>
      <c r="K1170" s="53">
        <v>303</v>
      </c>
      <c r="L1170" s="45">
        <v>313180</v>
      </c>
      <c r="M1170" s="45">
        <v>162846</v>
      </c>
      <c r="N1170" s="45">
        <v>150334</v>
      </c>
      <c r="O1170" s="57">
        <v>23.949007037323607</v>
      </c>
      <c r="P1170" s="57">
        <v>16.580081795070189</v>
      </c>
      <c r="Q1170" s="57">
        <v>42.371320142957153</v>
      </c>
      <c r="R1170" s="57">
        <v>54.038785109858388</v>
      </c>
      <c r="S1170" s="57">
        <v>33.160163590140378</v>
      </c>
      <c r="T1170" s="57">
        <v>15.96600469154907</v>
      </c>
      <c r="U1170" s="57">
        <v>186.0653623668988</v>
      </c>
    </row>
    <row r="1171" spans="1:21">
      <c r="A1171" s="55" t="s">
        <v>2366</v>
      </c>
      <c r="B1171" s="53" t="s">
        <v>219</v>
      </c>
      <c r="C1171" s="53" t="s">
        <v>271</v>
      </c>
      <c r="D1171" s="51" t="s">
        <v>145</v>
      </c>
      <c r="E1171" s="53">
        <v>16</v>
      </c>
      <c r="F1171" s="53">
        <v>10</v>
      </c>
      <c r="G1171" s="53">
        <v>23</v>
      </c>
      <c r="H1171" s="53">
        <v>29</v>
      </c>
      <c r="I1171" s="53">
        <v>24</v>
      </c>
      <c r="J1171" s="53">
        <v>13</v>
      </c>
      <c r="K1171" s="53">
        <v>115</v>
      </c>
      <c r="L1171" s="45">
        <v>89550</v>
      </c>
      <c r="M1171" s="45">
        <v>46654</v>
      </c>
      <c r="N1171" s="45">
        <v>42896</v>
      </c>
      <c r="O1171" s="57">
        <v>34.295022934796584</v>
      </c>
      <c r="P1171" s="57">
        <v>21.434389334247868</v>
      </c>
      <c r="Q1171" s="57">
        <v>49.299095468770098</v>
      </c>
      <c r="R1171" s="57">
        <v>62.159729069318814</v>
      </c>
      <c r="S1171" s="57">
        <v>51.44253440219488</v>
      </c>
      <c r="T1171" s="57">
        <v>27.86470613452223</v>
      </c>
      <c r="U1171" s="57">
        <v>246.49547734385047</v>
      </c>
    </row>
    <row r="1172" spans="1:21">
      <c r="A1172" s="55" t="s">
        <v>2367</v>
      </c>
      <c r="B1172" s="53" t="s">
        <v>219</v>
      </c>
      <c r="C1172" s="53" t="s">
        <v>272</v>
      </c>
      <c r="D1172" s="51" t="s">
        <v>145</v>
      </c>
      <c r="E1172" s="53">
        <v>9</v>
      </c>
      <c r="F1172" s="53">
        <v>14</v>
      </c>
      <c r="G1172" s="53">
        <v>16</v>
      </c>
      <c r="H1172" s="53">
        <v>34</v>
      </c>
      <c r="I1172" s="53">
        <v>23</v>
      </c>
      <c r="J1172" s="53">
        <v>11</v>
      </c>
      <c r="K1172" s="53">
        <v>107</v>
      </c>
      <c r="L1172" s="45">
        <v>90800</v>
      </c>
      <c r="M1172" s="45">
        <v>47646</v>
      </c>
      <c r="N1172" s="45">
        <v>43154</v>
      </c>
      <c r="O1172" s="57">
        <v>18.889308651303363</v>
      </c>
      <c r="P1172" s="57">
        <v>29.383369013138566</v>
      </c>
      <c r="Q1172" s="57">
        <v>33.580993157872648</v>
      </c>
      <c r="R1172" s="57">
        <v>71.359610460479374</v>
      </c>
      <c r="S1172" s="57">
        <v>48.272677664441922</v>
      </c>
      <c r="T1172" s="57">
        <v>23.086932796037445</v>
      </c>
      <c r="U1172" s="57">
        <v>224.57289174327329</v>
      </c>
    </row>
    <row r="1173" spans="1:21">
      <c r="A1173" s="55" t="s">
        <v>2368</v>
      </c>
      <c r="B1173" s="53" t="s">
        <v>219</v>
      </c>
      <c r="C1173" s="53" t="s">
        <v>273</v>
      </c>
      <c r="D1173" s="51" t="s">
        <v>145</v>
      </c>
      <c r="E1173" s="53">
        <v>18</v>
      </c>
      <c r="F1173" s="53">
        <v>16</v>
      </c>
      <c r="G1173" s="53">
        <v>40</v>
      </c>
      <c r="H1173" s="53">
        <v>47</v>
      </c>
      <c r="I1173" s="53">
        <v>23</v>
      </c>
      <c r="J1173" s="53">
        <v>15</v>
      </c>
      <c r="K1173" s="53">
        <v>159</v>
      </c>
      <c r="L1173" s="45">
        <v>174090</v>
      </c>
      <c r="M1173" s="45">
        <v>89104</v>
      </c>
      <c r="N1173" s="45">
        <v>84986</v>
      </c>
      <c r="O1173" s="57">
        <v>20.201113305799964</v>
      </c>
      <c r="P1173" s="57">
        <v>17.95654516071108</v>
      </c>
      <c r="Q1173" s="57">
        <v>44.891362901777697</v>
      </c>
      <c r="R1173" s="57">
        <v>52.747351409588788</v>
      </c>
      <c r="S1173" s="57">
        <v>25.812533668522175</v>
      </c>
      <c r="T1173" s="57">
        <v>16.834261088166635</v>
      </c>
      <c r="U1173" s="57">
        <v>178.44316753456636</v>
      </c>
    </row>
    <row r="1174" spans="1:21">
      <c r="A1174" s="55" t="s">
        <v>2369</v>
      </c>
      <c r="B1174" s="53" t="s">
        <v>405</v>
      </c>
      <c r="C1174" s="53" t="s">
        <v>217</v>
      </c>
      <c r="D1174" s="51" t="s">
        <v>53</v>
      </c>
      <c r="E1174" s="53">
        <v>141</v>
      </c>
      <c r="F1174" s="53">
        <v>136</v>
      </c>
      <c r="G1174" s="53">
        <v>360</v>
      </c>
      <c r="H1174" s="53">
        <v>423</v>
      </c>
      <c r="I1174" s="53">
        <v>324</v>
      </c>
      <c r="J1174" s="53">
        <v>234</v>
      </c>
      <c r="K1174" s="53">
        <v>1618</v>
      </c>
      <c r="L1174" s="45">
        <v>219730</v>
      </c>
      <c r="M1174" s="45">
        <v>111100</v>
      </c>
      <c r="N1174" s="45">
        <v>108630</v>
      </c>
      <c r="O1174" s="57">
        <v>126.91269126912691</v>
      </c>
      <c r="P1174" s="57">
        <v>122.4122412241224</v>
      </c>
      <c r="Q1174" s="57">
        <v>324.03240324032402</v>
      </c>
      <c r="R1174" s="57">
        <v>380.73807380738072</v>
      </c>
      <c r="S1174" s="57">
        <v>291.62916291629165</v>
      </c>
      <c r="T1174" s="57">
        <v>210.62106210621062</v>
      </c>
      <c r="U1174" s="57">
        <v>1456.3456345634563</v>
      </c>
    </row>
    <row r="1175" spans="1:21">
      <c r="A1175" s="55" t="s">
        <v>2370</v>
      </c>
      <c r="B1175" s="53" t="s">
        <v>405</v>
      </c>
      <c r="C1175" s="53" t="s">
        <v>217</v>
      </c>
      <c r="D1175" s="51" t="s">
        <v>59</v>
      </c>
      <c r="E1175" s="53">
        <v>25</v>
      </c>
      <c r="F1175" s="53">
        <v>18</v>
      </c>
      <c r="G1175" s="53">
        <v>45</v>
      </c>
      <c r="H1175" s="53">
        <v>55</v>
      </c>
      <c r="I1175" s="53">
        <v>27</v>
      </c>
      <c r="J1175" s="53">
        <v>19</v>
      </c>
      <c r="K1175" s="53">
        <v>189</v>
      </c>
      <c r="L1175" s="45">
        <v>219730</v>
      </c>
      <c r="M1175" s="45">
        <v>111100</v>
      </c>
      <c r="N1175" s="45">
        <v>108630</v>
      </c>
      <c r="O1175" s="57">
        <v>11.377599781550083</v>
      </c>
      <c r="P1175" s="57">
        <v>8.1918718427160595</v>
      </c>
      <c r="Q1175" s="57">
        <v>20.479679606790153</v>
      </c>
      <c r="R1175" s="57">
        <v>25.030719519410184</v>
      </c>
      <c r="S1175" s="57">
        <v>12.28780776407409</v>
      </c>
      <c r="T1175" s="57">
        <v>8.6469758339780629</v>
      </c>
      <c r="U1175" s="57">
        <v>86.014654348518633</v>
      </c>
    </row>
    <row r="1176" spans="1:21">
      <c r="A1176" s="55" t="s">
        <v>2371</v>
      </c>
      <c r="B1176" s="53" t="s">
        <v>405</v>
      </c>
      <c r="C1176" s="53" t="s">
        <v>217</v>
      </c>
      <c r="D1176" s="51" t="s">
        <v>68</v>
      </c>
      <c r="E1176" s="53">
        <v>12</v>
      </c>
      <c r="F1176" s="53">
        <v>6</v>
      </c>
      <c r="G1176" s="53">
        <v>18</v>
      </c>
      <c r="H1176" s="53">
        <v>34</v>
      </c>
      <c r="I1176" s="53">
        <v>25</v>
      </c>
      <c r="J1176" s="53">
        <v>31</v>
      </c>
      <c r="K1176" s="53">
        <v>126</v>
      </c>
      <c r="L1176" s="45">
        <v>219730</v>
      </c>
      <c r="M1176" s="45">
        <v>111100</v>
      </c>
      <c r="N1176" s="45">
        <v>108630</v>
      </c>
      <c r="O1176" s="57">
        <v>10.801080108010801</v>
      </c>
      <c r="P1176" s="57">
        <v>5.4005400540054005</v>
      </c>
      <c r="Q1176" s="57">
        <v>16.201620162016201</v>
      </c>
      <c r="R1176" s="57">
        <v>30.603060306030599</v>
      </c>
      <c r="S1176" s="57">
        <v>22.5022502250225</v>
      </c>
      <c r="T1176" s="57">
        <v>27.902790279027904</v>
      </c>
      <c r="U1176" s="57">
        <v>113.41134113411341</v>
      </c>
    </row>
    <row r="1177" spans="1:21">
      <c r="A1177" s="55" t="s">
        <v>2372</v>
      </c>
      <c r="B1177" s="53" t="s">
        <v>405</v>
      </c>
      <c r="C1177" s="53" t="s">
        <v>217</v>
      </c>
      <c r="D1177" s="51" t="s">
        <v>63</v>
      </c>
      <c r="E1177" s="53">
        <v>118</v>
      </c>
      <c r="F1177" s="53">
        <v>103</v>
      </c>
      <c r="G1177" s="53">
        <v>216</v>
      </c>
      <c r="H1177" s="53">
        <v>291</v>
      </c>
      <c r="I1177" s="53">
        <v>195</v>
      </c>
      <c r="J1177" s="53">
        <v>86</v>
      </c>
      <c r="K1177" s="53">
        <v>1009</v>
      </c>
      <c r="L1177" s="45">
        <v>219730</v>
      </c>
      <c r="M1177" s="45">
        <v>111100</v>
      </c>
      <c r="N1177" s="45">
        <v>108630</v>
      </c>
      <c r="O1177" s="57">
        <v>53.702270968916395</v>
      </c>
      <c r="P1177" s="57">
        <v>46.875711099986347</v>
      </c>
      <c r="Q1177" s="57">
        <v>98.302462112592721</v>
      </c>
      <c r="R1177" s="57">
        <v>132.43526145724297</v>
      </c>
      <c r="S1177" s="57">
        <v>88.74527829609066</v>
      </c>
      <c r="T1177" s="57">
        <v>39.138943248532293</v>
      </c>
      <c r="U1177" s="57">
        <v>459.19992718336141</v>
      </c>
    </row>
    <row r="1178" spans="1:21">
      <c r="A1178" s="55" t="s">
        <v>2373</v>
      </c>
      <c r="B1178" s="53" t="s">
        <v>405</v>
      </c>
      <c r="C1178" s="53" t="s">
        <v>217</v>
      </c>
      <c r="D1178" s="51" t="s">
        <v>311</v>
      </c>
      <c r="E1178" s="53">
        <v>28</v>
      </c>
      <c r="F1178" s="53">
        <v>31</v>
      </c>
      <c r="G1178" s="53">
        <v>53</v>
      </c>
      <c r="H1178" s="53">
        <v>67</v>
      </c>
      <c r="I1178" s="53">
        <v>47</v>
      </c>
      <c r="J1178" s="53">
        <v>25</v>
      </c>
      <c r="K1178" s="53">
        <v>251</v>
      </c>
      <c r="L1178" s="45">
        <v>219730</v>
      </c>
      <c r="M1178" s="45">
        <v>111100</v>
      </c>
      <c r="N1178" s="45">
        <v>108630</v>
      </c>
      <c r="O1178" s="57">
        <v>12.742911755336095</v>
      </c>
      <c r="P1178" s="57">
        <v>14.108223729122104</v>
      </c>
      <c r="Q1178" s="57">
        <v>24.12051153688618</v>
      </c>
      <c r="R1178" s="57">
        <v>30.491967414554225</v>
      </c>
      <c r="S1178" s="57">
        <v>21.38988758931416</v>
      </c>
      <c r="T1178" s="57">
        <v>11.377599781550083</v>
      </c>
      <c r="U1178" s="57">
        <v>114.23110180676284</v>
      </c>
    </row>
    <row r="1179" spans="1:21">
      <c r="A1179" s="55" t="s">
        <v>2374</v>
      </c>
      <c r="B1179" s="53" t="s">
        <v>405</v>
      </c>
      <c r="C1179" s="53" t="s">
        <v>217</v>
      </c>
      <c r="D1179" s="51" t="s">
        <v>292</v>
      </c>
      <c r="E1179" s="53">
        <v>5</v>
      </c>
      <c r="F1179" s="53">
        <v>0</v>
      </c>
      <c r="G1179" s="53">
        <v>15</v>
      </c>
      <c r="H1179" s="53">
        <v>23</v>
      </c>
      <c r="I1179" s="53">
        <v>17</v>
      </c>
      <c r="J1179" s="53">
        <v>28</v>
      </c>
      <c r="K1179" s="53">
        <v>88</v>
      </c>
      <c r="L1179" s="45">
        <v>219730</v>
      </c>
      <c r="M1179" s="45">
        <v>111100</v>
      </c>
      <c r="N1179" s="45">
        <v>108630</v>
      </c>
      <c r="O1179" s="57">
        <v>2.2755199563100166</v>
      </c>
      <c r="P1179" s="57" t="s">
        <v>297</v>
      </c>
      <c r="Q1179" s="57">
        <v>6.8265598689300511</v>
      </c>
      <c r="R1179" s="57">
        <v>10.467391799026077</v>
      </c>
      <c r="S1179" s="57">
        <v>7.736767851454057</v>
      </c>
      <c r="T1179" s="57">
        <v>12.742911755336095</v>
      </c>
      <c r="U1179" s="57">
        <v>40.049151231056292</v>
      </c>
    </row>
    <row r="1180" spans="1:21">
      <c r="A1180" s="55" t="s">
        <v>2375</v>
      </c>
      <c r="B1180" s="53" t="s">
        <v>405</v>
      </c>
      <c r="C1180" s="53" t="s">
        <v>217</v>
      </c>
      <c r="D1180" s="51" t="s">
        <v>201</v>
      </c>
      <c r="E1180" s="53">
        <v>31</v>
      </c>
      <c r="F1180" s="53">
        <v>26</v>
      </c>
      <c r="G1180" s="53">
        <v>66</v>
      </c>
      <c r="H1180" s="53">
        <v>48</v>
      </c>
      <c r="I1180" s="53">
        <v>31</v>
      </c>
      <c r="J1180" s="53">
        <v>17</v>
      </c>
      <c r="K1180" s="53">
        <v>219</v>
      </c>
      <c r="L1180" s="45">
        <v>219730</v>
      </c>
      <c r="M1180" s="45">
        <v>111100</v>
      </c>
      <c r="N1180" s="45">
        <v>108630</v>
      </c>
      <c r="O1180" s="57">
        <v>14.108223729122104</v>
      </c>
      <c r="P1180" s="57">
        <v>11.832703772812087</v>
      </c>
      <c r="Q1180" s="57">
        <v>30.036863423292221</v>
      </c>
      <c r="R1180" s="57">
        <v>21.84499158057616</v>
      </c>
      <c r="S1180" s="57">
        <v>14.108223729122104</v>
      </c>
      <c r="T1180" s="57">
        <v>7.736767851454057</v>
      </c>
      <c r="U1180" s="57">
        <v>99.667774086378728</v>
      </c>
    </row>
    <row r="1181" spans="1:21">
      <c r="A1181" s="55" t="s">
        <v>2376</v>
      </c>
      <c r="B1181" s="53" t="s">
        <v>405</v>
      </c>
      <c r="C1181" s="53" t="s">
        <v>217</v>
      </c>
      <c r="D1181" s="51" t="s">
        <v>150</v>
      </c>
      <c r="E1181" s="53">
        <v>0</v>
      </c>
      <c r="F1181" s="53">
        <v>5</v>
      </c>
      <c r="G1181" s="53">
        <v>0</v>
      </c>
      <c r="H1181" s="53">
        <v>5</v>
      </c>
      <c r="I1181" s="53">
        <v>0</v>
      </c>
      <c r="J1181" s="53">
        <v>0</v>
      </c>
      <c r="K1181" s="53">
        <v>10</v>
      </c>
      <c r="L1181" s="45">
        <v>219730</v>
      </c>
      <c r="M1181" s="45">
        <v>111100</v>
      </c>
      <c r="N1181" s="45">
        <v>108630</v>
      </c>
      <c r="O1181" s="57" t="s">
        <v>297</v>
      </c>
      <c r="P1181" s="57">
        <v>2.2755199563100166</v>
      </c>
      <c r="Q1181" s="57" t="s">
        <v>297</v>
      </c>
      <c r="R1181" s="57">
        <v>2.2755199563100166</v>
      </c>
      <c r="S1181" s="57" t="s">
        <v>297</v>
      </c>
      <c r="T1181" s="57" t="s">
        <v>297</v>
      </c>
      <c r="U1181" s="57">
        <v>4.5510399126200332</v>
      </c>
    </row>
    <row r="1182" spans="1:21">
      <c r="A1182" s="55" t="s">
        <v>2377</v>
      </c>
      <c r="B1182" s="53" t="s">
        <v>405</v>
      </c>
      <c r="C1182" s="53" t="s">
        <v>217</v>
      </c>
      <c r="D1182" s="51" t="s">
        <v>94</v>
      </c>
      <c r="E1182" s="53">
        <v>5</v>
      </c>
      <c r="F1182" s="53">
        <v>5</v>
      </c>
      <c r="G1182" s="53">
        <v>16</v>
      </c>
      <c r="H1182" s="53">
        <v>29</v>
      </c>
      <c r="I1182" s="53">
        <v>5</v>
      </c>
      <c r="J1182" s="53">
        <v>0</v>
      </c>
      <c r="K1182" s="53">
        <v>60</v>
      </c>
      <c r="L1182" s="45">
        <v>219730</v>
      </c>
      <c r="M1182" s="45">
        <v>111100</v>
      </c>
      <c r="N1182" s="45">
        <v>108630</v>
      </c>
      <c r="O1182" s="57">
        <v>2.2755199563100166</v>
      </c>
      <c r="P1182" s="57">
        <v>2.2755199563100166</v>
      </c>
      <c r="Q1182" s="57">
        <v>7.2816638601920536</v>
      </c>
      <c r="R1182" s="57">
        <v>13.198015746598097</v>
      </c>
      <c r="S1182" s="57">
        <v>2.2755199563100166</v>
      </c>
      <c r="T1182" s="57" t="s">
        <v>297</v>
      </c>
      <c r="U1182" s="57">
        <v>27.306239475720204</v>
      </c>
    </row>
    <row r="1183" spans="1:21">
      <c r="A1183" s="55" t="s">
        <v>2378</v>
      </c>
      <c r="B1183" s="53" t="s">
        <v>405</v>
      </c>
      <c r="C1183" s="53" t="s">
        <v>217</v>
      </c>
      <c r="D1183" s="51" t="s">
        <v>153</v>
      </c>
      <c r="E1183" s="53">
        <v>14</v>
      </c>
      <c r="F1183" s="53">
        <v>0</v>
      </c>
      <c r="G1183" s="53">
        <v>0</v>
      </c>
      <c r="H1183" s="53">
        <v>5</v>
      </c>
      <c r="I1183" s="53">
        <v>0</v>
      </c>
      <c r="J1183" s="53">
        <v>0</v>
      </c>
      <c r="K1183" s="53">
        <v>19</v>
      </c>
      <c r="L1183" s="45">
        <v>219730</v>
      </c>
      <c r="M1183" s="45">
        <v>111100</v>
      </c>
      <c r="N1183" s="45">
        <v>108630</v>
      </c>
      <c r="O1183" s="57">
        <v>6.3714558776680477</v>
      </c>
      <c r="P1183" s="57" t="s">
        <v>297</v>
      </c>
      <c r="Q1183" s="57" t="s">
        <v>297</v>
      </c>
      <c r="R1183" s="57">
        <v>2.2755199563100166</v>
      </c>
      <c r="S1183" s="57" t="s">
        <v>297</v>
      </c>
      <c r="T1183" s="57" t="s">
        <v>297</v>
      </c>
      <c r="U1183" s="57">
        <v>8.6469758339780629</v>
      </c>
    </row>
    <row r="1184" spans="1:21">
      <c r="A1184" s="55" t="s">
        <v>2379</v>
      </c>
      <c r="B1184" s="53" t="s">
        <v>405</v>
      </c>
      <c r="C1184" s="53" t="s">
        <v>217</v>
      </c>
      <c r="D1184" s="51" t="s">
        <v>154</v>
      </c>
      <c r="E1184" s="53">
        <v>90</v>
      </c>
      <c r="F1184" s="53">
        <v>31</v>
      </c>
      <c r="G1184" s="53">
        <v>56</v>
      </c>
      <c r="H1184" s="53">
        <v>48</v>
      </c>
      <c r="I1184" s="53">
        <v>26</v>
      </c>
      <c r="J1184" s="53">
        <v>11</v>
      </c>
      <c r="K1184" s="53">
        <v>262</v>
      </c>
      <c r="L1184" s="45">
        <v>219730</v>
      </c>
      <c r="M1184" s="45">
        <v>111100</v>
      </c>
      <c r="N1184" s="45">
        <v>108630</v>
      </c>
      <c r="O1184" s="57">
        <v>40.959359213580306</v>
      </c>
      <c r="P1184" s="57">
        <v>14.108223729122104</v>
      </c>
      <c r="Q1184" s="57">
        <v>25.485823510672191</v>
      </c>
      <c r="R1184" s="57">
        <v>21.84499158057616</v>
      </c>
      <c r="S1184" s="57">
        <v>11.832703772812087</v>
      </c>
      <c r="T1184" s="57">
        <v>5.0061439038820366</v>
      </c>
      <c r="U1184" s="57">
        <v>119.23724571064487</v>
      </c>
    </row>
    <row r="1185" spans="1:21">
      <c r="A1185" s="55" t="s">
        <v>2380</v>
      </c>
      <c r="B1185" s="53" t="s">
        <v>405</v>
      </c>
      <c r="C1185" s="53" t="s">
        <v>217</v>
      </c>
      <c r="D1185" s="51" t="s">
        <v>98</v>
      </c>
      <c r="E1185" s="53">
        <v>36</v>
      </c>
      <c r="F1185" s="53">
        <v>41</v>
      </c>
      <c r="G1185" s="53">
        <v>78</v>
      </c>
      <c r="H1185" s="53">
        <v>96</v>
      </c>
      <c r="I1185" s="53">
        <v>73</v>
      </c>
      <c r="J1185" s="53">
        <v>53</v>
      </c>
      <c r="K1185" s="53">
        <v>377</v>
      </c>
      <c r="L1185" s="45">
        <v>219730</v>
      </c>
      <c r="M1185" s="45">
        <v>111100</v>
      </c>
      <c r="N1185" s="45">
        <v>108630</v>
      </c>
      <c r="O1185" s="57">
        <v>16.383743685432119</v>
      </c>
      <c r="P1185" s="57">
        <v>18.65926364174214</v>
      </c>
      <c r="Q1185" s="57">
        <v>35.498111318436266</v>
      </c>
      <c r="R1185" s="57">
        <v>43.68998316115232</v>
      </c>
      <c r="S1185" s="57">
        <v>33.222591362126245</v>
      </c>
      <c r="T1185" s="57">
        <v>24.12051153688618</v>
      </c>
      <c r="U1185" s="57">
        <v>171.57420470577529</v>
      </c>
    </row>
    <row r="1186" spans="1:21">
      <c r="A1186" s="55" t="s">
        <v>2381</v>
      </c>
      <c r="B1186" s="53" t="s">
        <v>405</v>
      </c>
      <c r="C1186" s="53" t="s">
        <v>217</v>
      </c>
      <c r="D1186" s="51" t="s">
        <v>301</v>
      </c>
      <c r="E1186" s="53">
        <v>12</v>
      </c>
      <c r="F1186" s="53">
        <v>5</v>
      </c>
      <c r="G1186" s="53">
        <v>17</v>
      </c>
      <c r="H1186" s="53">
        <v>18</v>
      </c>
      <c r="I1186" s="53">
        <v>0</v>
      </c>
      <c r="J1186" s="53">
        <v>0</v>
      </c>
      <c r="K1186" s="53">
        <v>52</v>
      </c>
      <c r="L1186" s="45">
        <v>219730</v>
      </c>
      <c r="M1186" s="45">
        <v>111100</v>
      </c>
      <c r="N1186" s="45">
        <v>108630</v>
      </c>
      <c r="O1186" s="57">
        <v>5.46124789514404</v>
      </c>
      <c r="P1186" s="57">
        <v>2.2755199563100166</v>
      </c>
      <c r="Q1186" s="57">
        <v>7.736767851454057</v>
      </c>
      <c r="R1186" s="57">
        <v>8.1918718427160595</v>
      </c>
      <c r="S1186" s="57" t="s">
        <v>297</v>
      </c>
      <c r="T1186" s="57" t="s">
        <v>297</v>
      </c>
      <c r="U1186" s="57">
        <v>23.665407545624173</v>
      </c>
    </row>
    <row r="1187" spans="1:21">
      <c r="A1187" s="55" t="s">
        <v>2382</v>
      </c>
      <c r="B1187" s="53" t="s">
        <v>405</v>
      </c>
      <c r="C1187" s="53" t="s">
        <v>217</v>
      </c>
      <c r="D1187" s="51" t="s">
        <v>303</v>
      </c>
      <c r="E1187" s="53">
        <v>39</v>
      </c>
      <c r="F1187" s="53">
        <v>29</v>
      </c>
      <c r="G1187" s="53">
        <v>58</v>
      </c>
      <c r="H1187" s="53">
        <v>73</v>
      </c>
      <c r="I1187" s="53">
        <v>56</v>
      </c>
      <c r="J1187" s="53">
        <v>22</v>
      </c>
      <c r="K1187" s="53">
        <v>277</v>
      </c>
      <c r="L1187" s="45">
        <v>219730</v>
      </c>
      <c r="M1187" s="45">
        <v>111100</v>
      </c>
      <c r="N1187" s="45">
        <v>108630</v>
      </c>
      <c r="O1187" s="57">
        <v>17.749055659218133</v>
      </c>
      <c r="P1187" s="57">
        <v>13.198015746598097</v>
      </c>
      <c r="Q1187" s="57">
        <v>26.396031493196194</v>
      </c>
      <c r="R1187" s="57">
        <v>33.222591362126245</v>
      </c>
      <c r="S1187" s="57">
        <v>25.485823510672191</v>
      </c>
      <c r="T1187" s="57">
        <v>10.012287807764073</v>
      </c>
      <c r="U1187" s="57">
        <v>126.06380557957492</v>
      </c>
    </row>
    <row r="1188" spans="1:21">
      <c r="A1188" s="55" t="s">
        <v>2383</v>
      </c>
      <c r="B1188" s="53" t="s">
        <v>405</v>
      </c>
      <c r="C1188" s="53" t="s">
        <v>217</v>
      </c>
      <c r="D1188" s="51" t="s">
        <v>127</v>
      </c>
      <c r="E1188" s="53">
        <v>22</v>
      </c>
      <c r="F1188" s="53">
        <v>10</v>
      </c>
      <c r="G1188" s="53">
        <v>8</v>
      </c>
      <c r="H1188" s="53">
        <v>12</v>
      </c>
      <c r="I1188" s="53">
        <v>10</v>
      </c>
      <c r="J1188" s="53">
        <v>5</v>
      </c>
      <c r="K1188" s="53">
        <v>67</v>
      </c>
      <c r="L1188" s="45">
        <v>219730</v>
      </c>
      <c r="M1188" s="45">
        <v>111100</v>
      </c>
      <c r="N1188" s="45">
        <v>108630</v>
      </c>
      <c r="O1188" s="57">
        <v>10.012287807764073</v>
      </c>
      <c r="P1188" s="57">
        <v>4.5510399126200332</v>
      </c>
      <c r="Q1188" s="57">
        <v>3.6408319300960268</v>
      </c>
      <c r="R1188" s="57">
        <v>5.46124789514404</v>
      </c>
      <c r="S1188" s="57">
        <v>4.5510399126200332</v>
      </c>
      <c r="T1188" s="57">
        <v>2.2755199563100166</v>
      </c>
      <c r="U1188" s="57">
        <v>30.491967414554225</v>
      </c>
    </row>
    <row r="1189" spans="1:21">
      <c r="A1189" s="55" t="s">
        <v>2384</v>
      </c>
      <c r="B1189" s="53" t="s">
        <v>405</v>
      </c>
      <c r="C1189" s="53" t="s">
        <v>217</v>
      </c>
      <c r="D1189" s="51" t="s">
        <v>131</v>
      </c>
      <c r="E1189" s="53">
        <v>19</v>
      </c>
      <c r="F1189" s="53">
        <v>16</v>
      </c>
      <c r="G1189" s="53">
        <v>32</v>
      </c>
      <c r="H1189" s="53">
        <v>42</v>
      </c>
      <c r="I1189" s="53">
        <v>40</v>
      </c>
      <c r="J1189" s="53">
        <v>30</v>
      </c>
      <c r="K1189" s="53">
        <v>179</v>
      </c>
      <c r="L1189" s="45">
        <v>219730</v>
      </c>
      <c r="M1189" s="45">
        <v>111100</v>
      </c>
      <c r="N1189" s="45">
        <v>108630</v>
      </c>
      <c r="O1189" s="57">
        <v>17.101710171017103</v>
      </c>
      <c r="P1189" s="57">
        <v>14.401440144014401</v>
      </c>
      <c r="Q1189" s="57">
        <v>28.802880288028803</v>
      </c>
      <c r="R1189" s="57">
        <v>37.803780378037807</v>
      </c>
      <c r="S1189" s="57">
        <v>36.003600360036003</v>
      </c>
      <c r="T1189" s="57">
        <v>27.002700270027002</v>
      </c>
      <c r="U1189" s="57">
        <v>161.1161116111611</v>
      </c>
    </row>
    <row r="1190" spans="1:21">
      <c r="A1190" s="55" t="s">
        <v>2385</v>
      </c>
      <c r="B1190" s="53" t="s">
        <v>405</v>
      </c>
      <c r="C1190" s="53" t="s">
        <v>217</v>
      </c>
      <c r="D1190" s="51" t="s">
        <v>160</v>
      </c>
      <c r="E1190" s="53">
        <v>12</v>
      </c>
      <c r="F1190" s="53">
        <v>0</v>
      </c>
      <c r="G1190" s="53">
        <v>0</v>
      </c>
      <c r="H1190" s="53">
        <v>0</v>
      </c>
      <c r="I1190" s="53">
        <v>0</v>
      </c>
      <c r="J1190" s="53">
        <v>0</v>
      </c>
      <c r="K1190" s="53">
        <v>12</v>
      </c>
      <c r="L1190" s="45">
        <v>219730</v>
      </c>
      <c r="M1190" s="45">
        <v>111100</v>
      </c>
      <c r="N1190" s="45">
        <v>108630</v>
      </c>
      <c r="O1190" s="57">
        <v>5.46124789514404</v>
      </c>
      <c r="P1190" s="57" t="s">
        <v>297</v>
      </c>
      <c r="Q1190" s="57" t="s">
        <v>297</v>
      </c>
      <c r="R1190" s="57" t="s">
        <v>297</v>
      </c>
      <c r="S1190" s="57" t="s">
        <v>297</v>
      </c>
      <c r="T1190" s="57" t="s">
        <v>297</v>
      </c>
      <c r="U1190" s="57">
        <v>5.46124789514404</v>
      </c>
    </row>
    <row r="1191" spans="1:21">
      <c r="A1191" s="55" t="s">
        <v>2386</v>
      </c>
      <c r="B1191" s="53" t="s">
        <v>405</v>
      </c>
      <c r="C1191" s="53" t="s">
        <v>217</v>
      </c>
      <c r="D1191" s="51" t="s">
        <v>163</v>
      </c>
      <c r="E1191" s="53">
        <v>112</v>
      </c>
      <c r="F1191" s="53">
        <v>81</v>
      </c>
      <c r="G1191" s="53">
        <v>184</v>
      </c>
      <c r="H1191" s="53">
        <v>230</v>
      </c>
      <c r="I1191" s="53">
        <v>95</v>
      </c>
      <c r="J1191" s="53">
        <v>30</v>
      </c>
      <c r="K1191" s="53">
        <v>732</v>
      </c>
      <c r="L1191" s="45">
        <v>219730</v>
      </c>
      <c r="M1191" s="45">
        <v>111100</v>
      </c>
      <c r="N1191" s="45">
        <v>108630</v>
      </c>
      <c r="O1191" s="57">
        <v>103.10227377335912</v>
      </c>
      <c r="P1191" s="57">
        <v>74.565037282518645</v>
      </c>
      <c r="Q1191" s="57">
        <v>169.38230691337569</v>
      </c>
      <c r="R1191" s="57">
        <v>211.72788364171961</v>
      </c>
      <c r="S1191" s="57">
        <v>87.452821504188535</v>
      </c>
      <c r="T1191" s="57">
        <v>27.616680475006905</v>
      </c>
      <c r="U1191" s="57">
        <v>673.84700359016847</v>
      </c>
    </row>
    <row r="1192" spans="1:21">
      <c r="A1192" s="55" t="s">
        <v>2387</v>
      </c>
      <c r="B1192" s="53" t="s">
        <v>405</v>
      </c>
      <c r="C1192" s="53" t="s">
        <v>217</v>
      </c>
      <c r="D1192" s="51" t="s">
        <v>141</v>
      </c>
      <c r="E1192" s="53">
        <v>16</v>
      </c>
      <c r="F1192" s="53">
        <v>12</v>
      </c>
      <c r="G1192" s="53">
        <v>19</v>
      </c>
      <c r="H1192" s="53">
        <v>15</v>
      </c>
      <c r="I1192" s="53">
        <v>15</v>
      </c>
      <c r="J1192" s="53">
        <v>5</v>
      </c>
      <c r="K1192" s="53">
        <v>82</v>
      </c>
      <c r="L1192" s="45">
        <v>219730</v>
      </c>
      <c r="M1192" s="45">
        <v>111100</v>
      </c>
      <c r="N1192" s="45">
        <v>108630</v>
      </c>
      <c r="O1192" s="57">
        <v>7.2816638601920536</v>
      </c>
      <c r="P1192" s="57">
        <v>5.46124789514404</v>
      </c>
      <c r="Q1192" s="57">
        <v>8.6469758339780629</v>
      </c>
      <c r="R1192" s="57">
        <v>6.8265598689300511</v>
      </c>
      <c r="S1192" s="57">
        <v>6.8265598689300511</v>
      </c>
      <c r="T1192" s="57">
        <v>2.2755199563100166</v>
      </c>
      <c r="U1192" s="57">
        <v>37.318527283484279</v>
      </c>
    </row>
    <row r="1193" spans="1:21">
      <c r="A1193" s="55" t="s">
        <v>2388</v>
      </c>
      <c r="B1193" s="53" t="s">
        <v>405</v>
      </c>
      <c r="C1193" s="53" t="s">
        <v>217</v>
      </c>
      <c r="D1193" s="51" t="s">
        <v>145</v>
      </c>
      <c r="E1193" s="53">
        <v>14</v>
      </c>
      <c r="F1193" s="53">
        <v>23</v>
      </c>
      <c r="G1193" s="53">
        <v>48</v>
      </c>
      <c r="H1193" s="53">
        <v>54</v>
      </c>
      <c r="I1193" s="53">
        <v>48</v>
      </c>
      <c r="J1193" s="53">
        <v>27</v>
      </c>
      <c r="K1193" s="53">
        <v>214</v>
      </c>
      <c r="L1193" s="45">
        <v>219730</v>
      </c>
      <c r="M1193" s="45">
        <v>111100</v>
      </c>
      <c r="N1193" s="45">
        <v>108630</v>
      </c>
      <c r="O1193" s="57">
        <v>12.601260126012603</v>
      </c>
      <c r="P1193" s="57">
        <v>20.7020702070207</v>
      </c>
      <c r="Q1193" s="57">
        <v>43.204320432043204</v>
      </c>
      <c r="R1193" s="57">
        <v>48.604860486048608</v>
      </c>
      <c r="S1193" s="57">
        <v>43.204320432043204</v>
      </c>
      <c r="T1193" s="57">
        <v>24.302430243024304</v>
      </c>
      <c r="U1193" s="57">
        <v>192.61926192619262</v>
      </c>
    </row>
    <row r="1194" spans="1:21">
      <c r="A1194" s="55" t="s">
        <v>2389</v>
      </c>
      <c r="B1194" s="53" t="s">
        <v>405</v>
      </c>
      <c r="C1194" s="53" t="s">
        <v>217</v>
      </c>
      <c r="D1194" s="51" t="s">
        <v>200</v>
      </c>
      <c r="E1194" s="53">
        <v>28</v>
      </c>
      <c r="F1194" s="53">
        <v>20</v>
      </c>
      <c r="G1194" s="53">
        <v>27</v>
      </c>
      <c r="H1194" s="53">
        <v>34</v>
      </c>
      <c r="I1194" s="53">
        <v>39</v>
      </c>
      <c r="J1194" s="53">
        <v>35</v>
      </c>
      <c r="K1194" s="53">
        <v>183</v>
      </c>
      <c r="L1194" s="45">
        <v>219730</v>
      </c>
      <c r="M1194" s="45">
        <v>111100</v>
      </c>
      <c r="N1194" s="45">
        <v>108630</v>
      </c>
      <c r="O1194" s="57">
        <v>12.742911755336095</v>
      </c>
      <c r="P1194" s="57">
        <v>9.1020798252400663</v>
      </c>
      <c r="Q1194" s="57">
        <v>12.28780776407409</v>
      </c>
      <c r="R1194" s="57">
        <v>15.473535702908114</v>
      </c>
      <c r="S1194" s="57">
        <v>17.749055659218133</v>
      </c>
      <c r="T1194" s="57">
        <v>15.928639694170117</v>
      </c>
      <c r="U1194" s="57">
        <v>83.284030400946619</v>
      </c>
    </row>
    <row r="1195" spans="1:21">
      <c r="A1195" s="55" t="s">
        <v>2390</v>
      </c>
      <c r="B1195" s="53" t="s">
        <v>405</v>
      </c>
      <c r="C1195" s="53" t="s">
        <v>222</v>
      </c>
      <c r="D1195" s="51" t="s">
        <v>200</v>
      </c>
      <c r="E1195" s="53">
        <v>15</v>
      </c>
      <c r="F1195" s="53">
        <v>9</v>
      </c>
      <c r="G1195" s="53">
        <v>17</v>
      </c>
      <c r="H1195" s="53">
        <v>20</v>
      </c>
      <c r="I1195" s="53">
        <v>26</v>
      </c>
      <c r="J1195" s="53">
        <v>28</v>
      </c>
      <c r="K1195" s="53">
        <v>115</v>
      </c>
      <c r="L1195" s="45">
        <v>251430</v>
      </c>
      <c r="M1195" s="45">
        <v>126957</v>
      </c>
      <c r="N1195" s="45">
        <v>124473</v>
      </c>
      <c r="O1195" s="57">
        <v>5.9658751938909438</v>
      </c>
      <c r="P1195" s="57">
        <v>3.5795251163345663</v>
      </c>
      <c r="Q1195" s="57">
        <v>6.7613252197430693</v>
      </c>
      <c r="R1195" s="57">
        <v>7.954500258521259</v>
      </c>
      <c r="S1195" s="57">
        <v>10.340850336077636</v>
      </c>
      <c r="T1195" s="57">
        <v>11.136300361929763</v>
      </c>
      <c r="U1195" s="57">
        <v>45.738376486497238</v>
      </c>
    </row>
    <row r="1196" spans="1:21">
      <c r="A1196" s="55" t="s">
        <v>2391</v>
      </c>
      <c r="B1196" s="53" t="s">
        <v>405</v>
      </c>
      <c r="C1196" s="53" t="s">
        <v>222</v>
      </c>
      <c r="D1196" s="51" t="s">
        <v>53</v>
      </c>
      <c r="E1196" s="53">
        <v>195</v>
      </c>
      <c r="F1196" s="53">
        <v>169</v>
      </c>
      <c r="G1196" s="53">
        <v>417</v>
      </c>
      <c r="H1196" s="53">
        <v>536</v>
      </c>
      <c r="I1196" s="53">
        <v>330</v>
      </c>
      <c r="J1196" s="53">
        <v>251</v>
      </c>
      <c r="K1196" s="53">
        <v>1898</v>
      </c>
      <c r="L1196" s="45">
        <v>251430</v>
      </c>
      <c r="M1196" s="45">
        <v>126957</v>
      </c>
      <c r="N1196" s="45">
        <v>124473</v>
      </c>
      <c r="O1196" s="57">
        <v>153.59531179848295</v>
      </c>
      <c r="P1196" s="57">
        <v>133.11593689201857</v>
      </c>
      <c r="Q1196" s="57">
        <v>328.45766676906356</v>
      </c>
      <c r="R1196" s="57">
        <v>422.19019037941985</v>
      </c>
      <c r="S1196" s="57">
        <v>259.93052765897113</v>
      </c>
      <c r="T1196" s="57">
        <v>197.7047346739447</v>
      </c>
      <c r="U1196" s="57">
        <v>1494.9943681719008</v>
      </c>
    </row>
    <row r="1197" spans="1:21">
      <c r="A1197" s="55" t="s">
        <v>2392</v>
      </c>
      <c r="B1197" s="53" t="s">
        <v>405</v>
      </c>
      <c r="C1197" s="53" t="s">
        <v>222</v>
      </c>
      <c r="D1197" s="51" t="s">
        <v>59</v>
      </c>
      <c r="E1197" s="53">
        <v>33</v>
      </c>
      <c r="F1197" s="53">
        <v>21</v>
      </c>
      <c r="G1197" s="53">
        <v>35</v>
      </c>
      <c r="H1197" s="53">
        <v>66</v>
      </c>
      <c r="I1197" s="53">
        <v>25</v>
      </c>
      <c r="J1197" s="53">
        <v>7</v>
      </c>
      <c r="K1197" s="53">
        <v>187</v>
      </c>
      <c r="L1197" s="45">
        <v>251430</v>
      </c>
      <c r="M1197" s="45">
        <v>126957</v>
      </c>
      <c r="N1197" s="45">
        <v>124473</v>
      </c>
      <c r="O1197" s="57">
        <v>13.124925426560077</v>
      </c>
      <c r="P1197" s="57">
        <v>8.3522252714473204</v>
      </c>
      <c r="Q1197" s="57">
        <v>13.920375452412202</v>
      </c>
      <c r="R1197" s="57">
        <v>26.249850853120154</v>
      </c>
      <c r="S1197" s="57">
        <v>9.9431253231515733</v>
      </c>
      <c r="T1197" s="57">
        <v>2.7840750904824407</v>
      </c>
      <c r="U1197" s="57">
        <v>74.374577417173768</v>
      </c>
    </row>
    <row r="1198" spans="1:21">
      <c r="A1198" s="55" t="s">
        <v>2393</v>
      </c>
      <c r="B1198" s="53" t="s">
        <v>405</v>
      </c>
      <c r="C1198" s="53" t="s">
        <v>222</v>
      </c>
      <c r="D1198" s="51" t="s">
        <v>68</v>
      </c>
      <c r="E1198" s="53">
        <v>10</v>
      </c>
      <c r="F1198" s="53">
        <v>13</v>
      </c>
      <c r="G1198" s="53">
        <v>22</v>
      </c>
      <c r="H1198" s="53">
        <v>29</v>
      </c>
      <c r="I1198" s="53">
        <v>26</v>
      </c>
      <c r="J1198" s="53">
        <v>35</v>
      </c>
      <c r="K1198" s="53">
        <v>135</v>
      </c>
      <c r="L1198" s="45">
        <v>251430</v>
      </c>
      <c r="M1198" s="45">
        <v>126957</v>
      </c>
      <c r="N1198" s="45">
        <v>124473</v>
      </c>
      <c r="O1198" s="57">
        <v>7.8766826563324592</v>
      </c>
      <c r="P1198" s="57">
        <v>10.239687453232197</v>
      </c>
      <c r="Q1198" s="57">
        <v>17.328701843931409</v>
      </c>
      <c r="R1198" s="57">
        <v>22.842379703364131</v>
      </c>
      <c r="S1198" s="57">
        <v>20.479374906464393</v>
      </c>
      <c r="T1198" s="57">
        <v>27.568389297163606</v>
      </c>
      <c r="U1198" s="57">
        <v>106.33521586048819</v>
      </c>
    </row>
    <row r="1199" spans="1:21">
      <c r="A1199" s="55" t="s">
        <v>2394</v>
      </c>
      <c r="B1199" s="53" t="s">
        <v>405</v>
      </c>
      <c r="C1199" s="53" t="s">
        <v>222</v>
      </c>
      <c r="D1199" s="51" t="s">
        <v>63</v>
      </c>
      <c r="E1199" s="53">
        <v>116</v>
      </c>
      <c r="F1199" s="53">
        <v>109</v>
      </c>
      <c r="G1199" s="53">
        <v>262</v>
      </c>
      <c r="H1199" s="53">
        <v>323</v>
      </c>
      <c r="I1199" s="53">
        <v>171</v>
      </c>
      <c r="J1199" s="53">
        <v>102</v>
      </c>
      <c r="K1199" s="53">
        <v>1083</v>
      </c>
      <c r="L1199" s="45">
        <v>251430</v>
      </c>
      <c r="M1199" s="45">
        <v>126957</v>
      </c>
      <c r="N1199" s="45">
        <v>124473</v>
      </c>
      <c r="O1199" s="57">
        <v>46.136101499423297</v>
      </c>
      <c r="P1199" s="57">
        <v>43.352026408940858</v>
      </c>
      <c r="Q1199" s="57">
        <v>104.20395338662847</v>
      </c>
      <c r="R1199" s="57">
        <v>128.46517917511832</v>
      </c>
      <c r="S1199" s="57">
        <v>68.010977210356756</v>
      </c>
      <c r="T1199" s="57">
        <v>40.56795131845842</v>
      </c>
      <c r="U1199" s="57">
        <v>430.73618899892614</v>
      </c>
    </row>
    <row r="1200" spans="1:21">
      <c r="A1200" s="55" t="s">
        <v>2395</v>
      </c>
      <c r="B1200" s="53" t="s">
        <v>405</v>
      </c>
      <c r="C1200" s="53" t="s">
        <v>222</v>
      </c>
      <c r="D1200" s="51" t="s">
        <v>311</v>
      </c>
      <c r="E1200" s="53">
        <v>48</v>
      </c>
      <c r="F1200" s="53">
        <v>21</v>
      </c>
      <c r="G1200" s="53">
        <v>62</v>
      </c>
      <c r="H1200" s="53">
        <v>71</v>
      </c>
      <c r="I1200" s="53">
        <v>36</v>
      </c>
      <c r="J1200" s="53">
        <v>32</v>
      </c>
      <c r="K1200" s="53">
        <v>270</v>
      </c>
      <c r="L1200" s="45">
        <v>251430</v>
      </c>
      <c r="M1200" s="45">
        <v>126957</v>
      </c>
      <c r="N1200" s="45">
        <v>124473</v>
      </c>
      <c r="O1200" s="57">
        <v>19.09080062045102</v>
      </c>
      <c r="P1200" s="57">
        <v>8.3522252714473204</v>
      </c>
      <c r="Q1200" s="57">
        <v>24.658950801415902</v>
      </c>
      <c r="R1200" s="57">
        <v>28.238475917750467</v>
      </c>
      <c r="S1200" s="57">
        <v>14.318100465338265</v>
      </c>
      <c r="T1200" s="57">
        <v>12.727200413634014</v>
      </c>
      <c r="U1200" s="57">
        <v>107.385753490037</v>
      </c>
    </row>
    <row r="1201" spans="1:21">
      <c r="A1201" s="55" t="s">
        <v>2396</v>
      </c>
      <c r="B1201" s="53" t="s">
        <v>405</v>
      </c>
      <c r="C1201" s="53" t="s">
        <v>222</v>
      </c>
      <c r="D1201" s="51" t="s">
        <v>292</v>
      </c>
      <c r="E1201" s="53">
        <v>10</v>
      </c>
      <c r="F1201" s="53">
        <v>5</v>
      </c>
      <c r="G1201" s="53">
        <v>17</v>
      </c>
      <c r="H1201" s="53">
        <v>14</v>
      </c>
      <c r="I1201" s="53">
        <v>19</v>
      </c>
      <c r="J1201" s="53">
        <v>23</v>
      </c>
      <c r="K1201" s="53">
        <v>88</v>
      </c>
      <c r="L1201" s="45">
        <v>251430</v>
      </c>
      <c r="M1201" s="45">
        <v>126957</v>
      </c>
      <c r="N1201" s="45">
        <v>124473</v>
      </c>
      <c r="O1201" s="57">
        <v>3.9772501292606295</v>
      </c>
      <c r="P1201" s="57">
        <v>1.9886250646303147</v>
      </c>
      <c r="Q1201" s="57">
        <v>6.7613252197430693</v>
      </c>
      <c r="R1201" s="57">
        <v>5.5681501809648815</v>
      </c>
      <c r="S1201" s="57">
        <v>7.5567752455951958</v>
      </c>
      <c r="T1201" s="57">
        <v>9.1476752972994486</v>
      </c>
      <c r="U1201" s="57">
        <v>34.999801137493534</v>
      </c>
    </row>
    <row r="1202" spans="1:21">
      <c r="A1202" s="55" t="s">
        <v>2397</v>
      </c>
      <c r="B1202" s="53" t="s">
        <v>405</v>
      </c>
      <c r="C1202" s="53" t="s">
        <v>222</v>
      </c>
      <c r="D1202" s="51" t="s">
        <v>201</v>
      </c>
      <c r="E1202" s="53">
        <v>34</v>
      </c>
      <c r="F1202" s="53">
        <v>26</v>
      </c>
      <c r="G1202" s="53">
        <v>58</v>
      </c>
      <c r="H1202" s="53">
        <v>57</v>
      </c>
      <c r="I1202" s="53">
        <v>32</v>
      </c>
      <c r="J1202" s="53">
        <v>20</v>
      </c>
      <c r="K1202" s="53">
        <v>227</v>
      </c>
      <c r="L1202" s="45">
        <v>251430</v>
      </c>
      <c r="M1202" s="45">
        <v>126957</v>
      </c>
      <c r="N1202" s="45">
        <v>124473</v>
      </c>
      <c r="O1202" s="57">
        <v>13.522650439486139</v>
      </c>
      <c r="P1202" s="57">
        <v>10.340850336077636</v>
      </c>
      <c r="Q1202" s="57">
        <v>23.068050749711649</v>
      </c>
      <c r="R1202" s="57">
        <v>22.670325736785585</v>
      </c>
      <c r="S1202" s="57">
        <v>12.727200413634014</v>
      </c>
      <c r="T1202" s="57">
        <v>7.954500258521259</v>
      </c>
      <c r="U1202" s="57">
        <v>90.283577934216282</v>
      </c>
    </row>
    <row r="1203" spans="1:21">
      <c r="A1203" s="55" t="s">
        <v>2398</v>
      </c>
      <c r="B1203" s="53" t="s">
        <v>405</v>
      </c>
      <c r="C1203" s="53" t="s">
        <v>222</v>
      </c>
      <c r="D1203" s="51" t="s">
        <v>150</v>
      </c>
      <c r="E1203" s="53">
        <v>5</v>
      </c>
      <c r="F1203" s="53">
        <v>0</v>
      </c>
      <c r="G1203" s="53">
        <v>0</v>
      </c>
      <c r="H1203" s="53">
        <v>0</v>
      </c>
      <c r="I1203" s="53">
        <v>11</v>
      </c>
      <c r="J1203" s="53">
        <v>5</v>
      </c>
      <c r="K1203" s="53">
        <v>21</v>
      </c>
      <c r="L1203" s="45">
        <v>251430</v>
      </c>
      <c r="M1203" s="45">
        <v>126957</v>
      </c>
      <c r="N1203" s="45">
        <v>124473</v>
      </c>
      <c r="O1203" s="57">
        <v>1.9886250646303147</v>
      </c>
      <c r="P1203" s="57" t="s">
        <v>297</v>
      </c>
      <c r="Q1203" s="57" t="s">
        <v>297</v>
      </c>
      <c r="R1203" s="57" t="s">
        <v>297</v>
      </c>
      <c r="S1203" s="57">
        <v>4.3749751421866918</v>
      </c>
      <c r="T1203" s="57">
        <v>1.9886250646303147</v>
      </c>
      <c r="U1203" s="57">
        <v>8.3522252714473204</v>
      </c>
    </row>
    <row r="1204" spans="1:21">
      <c r="A1204" s="55" t="s">
        <v>2399</v>
      </c>
      <c r="B1204" s="53" t="s">
        <v>405</v>
      </c>
      <c r="C1204" s="53" t="s">
        <v>222</v>
      </c>
      <c r="D1204" s="51" t="s">
        <v>94</v>
      </c>
      <c r="E1204" s="53">
        <v>5</v>
      </c>
      <c r="F1204" s="53">
        <v>8</v>
      </c>
      <c r="G1204" s="53">
        <v>26</v>
      </c>
      <c r="H1204" s="53">
        <v>26</v>
      </c>
      <c r="I1204" s="53">
        <v>19</v>
      </c>
      <c r="J1204" s="53">
        <v>12</v>
      </c>
      <c r="K1204" s="53">
        <v>96</v>
      </c>
      <c r="L1204" s="45">
        <v>251430</v>
      </c>
      <c r="M1204" s="45">
        <v>126957</v>
      </c>
      <c r="N1204" s="45">
        <v>124473</v>
      </c>
      <c r="O1204" s="57">
        <v>1.9886250646303147</v>
      </c>
      <c r="P1204" s="57">
        <v>3.1818001034085035</v>
      </c>
      <c r="Q1204" s="57">
        <v>10.340850336077636</v>
      </c>
      <c r="R1204" s="57">
        <v>10.340850336077636</v>
      </c>
      <c r="S1204" s="57">
        <v>7.5567752455951958</v>
      </c>
      <c r="T1204" s="57">
        <v>4.772700155112755</v>
      </c>
      <c r="U1204" s="57">
        <v>38.18160124090204</v>
      </c>
    </row>
    <row r="1205" spans="1:21">
      <c r="A1205" s="55" t="s">
        <v>2400</v>
      </c>
      <c r="B1205" s="53" t="s">
        <v>405</v>
      </c>
      <c r="C1205" s="53" t="s">
        <v>222</v>
      </c>
      <c r="D1205" s="51" t="s">
        <v>153</v>
      </c>
      <c r="E1205" s="53">
        <v>6</v>
      </c>
      <c r="F1205" s="53">
        <v>5</v>
      </c>
      <c r="G1205" s="53">
        <v>10</v>
      </c>
      <c r="H1205" s="53">
        <v>5</v>
      </c>
      <c r="I1205" s="53">
        <v>0</v>
      </c>
      <c r="J1205" s="53">
        <v>0</v>
      </c>
      <c r="K1205" s="53">
        <v>26</v>
      </c>
      <c r="L1205" s="45">
        <v>251430</v>
      </c>
      <c r="M1205" s="45">
        <v>126957</v>
      </c>
      <c r="N1205" s="45">
        <v>124473</v>
      </c>
      <c r="O1205" s="57">
        <v>2.3863500775563775</v>
      </c>
      <c r="P1205" s="57">
        <v>1.9886250646303147</v>
      </c>
      <c r="Q1205" s="57">
        <v>3.9772501292606295</v>
      </c>
      <c r="R1205" s="57">
        <v>1.9886250646303147</v>
      </c>
      <c r="S1205" s="57" t="s">
        <v>297</v>
      </c>
      <c r="T1205" s="57" t="s">
        <v>297</v>
      </c>
      <c r="U1205" s="57">
        <v>10.340850336077636</v>
      </c>
    </row>
    <row r="1206" spans="1:21">
      <c r="A1206" s="55" t="s">
        <v>2401</v>
      </c>
      <c r="B1206" s="53" t="s">
        <v>405</v>
      </c>
      <c r="C1206" s="53" t="s">
        <v>222</v>
      </c>
      <c r="D1206" s="51" t="s">
        <v>154</v>
      </c>
      <c r="E1206" s="53">
        <v>77</v>
      </c>
      <c r="F1206" s="53">
        <v>28</v>
      </c>
      <c r="G1206" s="53">
        <v>51</v>
      </c>
      <c r="H1206" s="53">
        <v>23</v>
      </c>
      <c r="I1206" s="53">
        <v>18</v>
      </c>
      <c r="J1206" s="53">
        <v>11</v>
      </c>
      <c r="K1206" s="53">
        <v>208</v>
      </c>
      <c r="L1206" s="45">
        <v>251430</v>
      </c>
      <c r="M1206" s="45">
        <v>126957</v>
      </c>
      <c r="N1206" s="45">
        <v>124473</v>
      </c>
      <c r="O1206" s="57">
        <v>30.624825995306846</v>
      </c>
      <c r="P1206" s="57">
        <v>11.136300361929763</v>
      </c>
      <c r="Q1206" s="57">
        <v>20.28397565922921</v>
      </c>
      <c r="R1206" s="57">
        <v>9.1476752972994486</v>
      </c>
      <c r="S1206" s="57">
        <v>7.1590502326691325</v>
      </c>
      <c r="T1206" s="57">
        <v>4.3749751421866918</v>
      </c>
      <c r="U1206" s="57">
        <v>82.726802688621092</v>
      </c>
    </row>
    <row r="1207" spans="1:21">
      <c r="A1207" s="55" t="s">
        <v>2402</v>
      </c>
      <c r="B1207" s="53" t="s">
        <v>405</v>
      </c>
      <c r="C1207" s="53" t="s">
        <v>222</v>
      </c>
      <c r="D1207" s="51" t="s">
        <v>98</v>
      </c>
      <c r="E1207" s="53">
        <v>47</v>
      </c>
      <c r="F1207" s="53">
        <v>60</v>
      </c>
      <c r="G1207" s="53">
        <v>119</v>
      </c>
      <c r="H1207" s="53">
        <v>108</v>
      </c>
      <c r="I1207" s="53">
        <v>100</v>
      </c>
      <c r="J1207" s="53">
        <v>68</v>
      </c>
      <c r="K1207" s="53">
        <v>502</v>
      </c>
      <c r="L1207" s="45">
        <v>251430</v>
      </c>
      <c r="M1207" s="45">
        <v>126957</v>
      </c>
      <c r="N1207" s="45">
        <v>124473</v>
      </c>
      <c r="O1207" s="57">
        <v>18.693075607524957</v>
      </c>
      <c r="P1207" s="57">
        <v>23.863500775563775</v>
      </c>
      <c r="Q1207" s="57">
        <v>47.329276538201484</v>
      </c>
      <c r="R1207" s="57">
        <v>42.954301396014792</v>
      </c>
      <c r="S1207" s="57">
        <v>39.772501292606293</v>
      </c>
      <c r="T1207" s="57">
        <v>27.045300878972277</v>
      </c>
      <c r="U1207" s="57">
        <v>199.6579564888836</v>
      </c>
    </row>
    <row r="1208" spans="1:21">
      <c r="A1208" s="55" t="s">
        <v>2403</v>
      </c>
      <c r="B1208" s="53" t="s">
        <v>405</v>
      </c>
      <c r="C1208" s="53" t="s">
        <v>222</v>
      </c>
      <c r="D1208" s="51" t="s">
        <v>301</v>
      </c>
      <c r="E1208" s="53">
        <v>17</v>
      </c>
      <c r="F1208" s="53">
        <v>10</v>
      </c>
      <c r="G1208" s="53">
        <v>28</v>
      </c>
      <c r="H1208" s="53">
        <v>18</v>
      </c>
      <c r="I1208" s="53">
        <v>5</v>
      </c>
      <c r="J1208" s="53">
        <v>0</v>
      </c>
      <c r="K1208" s="53">
        <v>78</v>
      </c>
      <c r="L1208" s="45">
        <v>251430</v>
      </c>
      <c r="M1208" s="45">
        <v>126957</v>
      </c>
      <c r="N1208" s="45">
        <v>124473</v>
      </c>
      <c r="O1208" s="57">
        <v>6.7613252197430693</v>
      </c>
      <c r="P1208" s="57">
        <v>3.9772501292606295</v>
      </c>
      <c r="Q1208" s="57">
        <v>11.136300361929763</v>
      </c>
      <c r="R1208" s="57">
        <v>7.1590502326691325</v>
      </c>
      <c r="S1208" s="57">
        <v>1.9886250646303147</v>
      </c>
      <c r="T1208" s="57" t="s">
        <v>297</v>
      </c>
      <c r="U1208" s="57">
        <v>31.022551008232909</v>
      </c>
    </row>
    <row r="1209" spans="1:21">
      <c r="A1209" s="55" t="s">
        <v>2404</v>
      </c>
      <c r="B1209" s="53" t="s">
        <v>405</v>
      </c>
      <c r="C1209" s="53" t="s">
        <v>222</v>
      </c>
      <c r="D1209" s="51" t="s">
        <v>303</v>
      </c>
      <c r="E1209" s="53">
        <v>34</v>
      </c>
      <c r="F1209" s="53">
        <v>40</v>
      </c>
      <c r="G1209" s="53">
        <v>80</v>
      </c>
      <c r="H1209" s="53">
        <v>88</v>
      </c>
      <c r="I1209" s="53">
        <v>35</v>
      </c>
      <c r="J1209" s="53">
        <v>23</v>
      </c>
      <c r="K1209" s="53">
        <v>300</v>
      </c>
      <c r="L1209" s="45">
        <v>251430</v>
      </c>
      <c r="M1209" s="45">
        <v>126957</v>
      </c>
      <c r="N1209" s="45">
        <v>124473</v>
      </c>
      <c r="O1209" s="57">
        <v>13.522650439486139</v>
      </c>
      <c r="P1209" s="57">
        <v>15.909000517042518</v>
      </c>
      <c r="Q1209" s="57">
        <v>31.818001034085036</v>
      </c>
      <c r="R1209" s="57">
        <v>34.999801137493534</v>
      </c>
      <c r="S1209" s="57">
        <v>13.920375452412202</v>
      </c>
      <c r="T1209" s="57">
        <v>9.1476752972994486</v>
      </c>
      <c r="U1209" s="57">
        <v>119.31750387781887</v>
      </c>
    </row>
    <row r="1210" spans="1:21">
      <c r="A1210" s="55" t="s">
        <v>2405</v>
      </c>
      <c r="B1210" s="53" t="s">
        <v>405</v>
      </c>
      <c r="C1210" s="53" t="s">
        <v>222</v>
      </c>
      <c r="D1210" s="51" t="s">
        <v>127</v>
      </c>
      <c r="E1210" s="53">
        <v>27</v>
      </c>
      <c r="F1210" s="53">
        <v>8</v>
      </c>
      <c r="G1210" s="53">
        <v>13</v>
      </c>
      <c r="H1210" s="53">
        <v>10</v>
      </c>
      <c r="I1210" s="53">
        <v>10</v>
      </c>
      <c r="J1210" s="53">
        <v>5</v>
      </c>
      <c r="K1210" s="53">
        <v>73</v>
      </c>
      <c r="L1210" s="45">
        <v>251430</v>
      </c>
      <c r="M1210" s="45">
        <v>126957</v>
      </c>
      <c r="N1210" s="45">
        <v>124473</v>
      </c>
      <c r="O1210" s="57">
        <v>10.738575349003698</v>
      </c>
      <c r="P1210" s="57">
        <v>3.1818001034085035</v>
      </c>
      <c r="Q1210" s="57">
        <v>5.1704251680388182</v>
      </c>
      <c r="R1210" s="57">
        <v>3.9772501292606295</v>
      </c>
      <c r="S1210" s="57">
        <v>3.9772501292606295</v>
      </c>
      <c r="T1210" s="57">
        <v>1.9886250646303147</v>
      </c>
      <c r="U1210" s="57">
        <v>29.03392594360259</v>
      </c>
    </row>
    <row r="1211" spans="1:21">
      <c r="A1211" s="55" t="s">
        <v>2406</v>
      </c>
      <c r="B1211" s="53" t="s">
        <v>405</v>
      </c>
      <c r="C1211" s="53" t="s">
        <v>222</v>
      </c>
      <c r="D1211" s="51" t="s">
        <v>131</v>
      </c>
      <c r="E1211" s="53">
        <v>19</v>
      </c>
      <c r="F1211" s="53">
        <v>19</v>
      </c>
      <c r="G1211" s="53">
        <v>42</v>
      </c>
      <c r="H1211" s="53">
        <v>48</v>
      </c>
      <c r="I1211" s="53">
        <v>40</v>
      </c>
      <c r="J1211" s="53">
        <v>20</v>
      </c>
      <c r="K1211" s="53">
        <v>188</v>
      </c>
      <c r="L1211" s="45">
        <v>251430</v>
      </c>
      <c r="M1211" s="45">
        <v>126957</v>
      </c>
      <c r="N1211" s="45">
        <v>124473</v>
      </c>
      <c r="O1211" s="57">
        <v>14.965697047031673</v>
      </c>
      <c r="P1211" s="57">
        <v>14.965697047031673</v>
      </c>
      <c r="Q1211" s="57">
        <v>33.082067156596331</v>
      </c>
      <c r="R1211" s="57">
        <v>37.808076750395806</v>
      </c>
      <c r="S1211" s="57">
        <v>31.506730625329837</v>
      </c>
      <c r="T1211" s="57">
        <v>15.753365312664918</v>
      </c>
      <c r="U1211" s="57">
        <v>148.08163393905022</v>
      </c>
    </row>
    <row r="1212" spans="1:21">
      <c r="A1212" s="55" t="s">
        <v>2407</v>
      </c>
      <c r="B1212" s="53" t="s">
        <v>405</v>
      </c>
      <c r="C1212" s="53" t="s">
        <v>222</v>
      </c>
      <c r="D1212" s="51" t="s">
        <v>160</v>
      </c>
      <c r="E1212" s="53">
        <v>8</v>
      </c>
      <c r="F1212" s="53">
        <v>5</v>
      </c>
      <c r="G1212" s="53">
        <v>0</v>
      </c>
      <c r="H1212" s="53">
        <v>0</v>
      </c>
      <c r="I1212" s="53">
        <v>0</v>
      </c>
      <c r="J1212" s="53">
        <v>0</v>
      </c>
      <c r="K1212" s="53">
        <v>13</v>
      </c>
      <c r="L1212" s="45">
        <v>251430</v>
      </c>
      <c r="M1212" s="45">
        <v>126957</v>
      </c>
      <c r="N1212" s="45">
        <v>124473</v>
      </c>
      <c r="O1212" s="57">
        <v>3.1818001034085035</v>
      </c>
      <c r="P1212" s="57">
        <v>1.9886250646303147</v>
      </c>
      <c r="Q1212" s="57" t="s">
        <v>297</v>
      </c>
      <c r="R1212" s="57" t="s">
        <v>297</v>
      </c>
      <c r="S1212" s="57" t="s">
        <v>297</v>
      </c>
      <c r="T1212" s="57" t="s">
        <v>297</v>
      </c>
      <c r="U1212" s="57">
        <v>5.1704251680388182</v>
      </c>
    </row>
    <row r="1213" spans="1:21">
      <c r="A1213" s="55" t="s">
        <v>2408</v>
      </c>
      <c r="B1213" s="53" t="s">
        <v>405</v>
      </c>
      <c r="C1213" s="53" t="s">
        <v>222</v>
      </c>
      <c r="D1213" s="51" t="s">
        <v>163</v>
      </c>
      <c r="E1213" s="53">
        <v>135</v>
      </c>
      <c r="F1213" s="53">
        <v>140</v>
      </c>
      <c r="G1213" s="53">
        <v>256</v>
      </c>
      <c r="H1213" s="53">
        <v>290</v>
      </c>
      <c r="I1213" s="53">
        <v>131</v>
      </c>
      <c r="J1213" s="53">
        <v>30</v>
      </c>
      <c r="K1213" s="53">
        <v>982</v>
      </c>
      <c r="L1213" s="45">
        <v>251430</v>
      </c>
      <c r="M1213" s="45">
        <v>126957</v>
      </c>
      <c r="N1213" s="45">
        <v>124473</v>
      </c>
      <c r="O1213" s="57">
        <v>108.45725579041238</v>
      </c>
      <c r="P1213" s="57">
        <v>112.4741911900573</v>
      </c>
      <c r="Q1213" s="57">
        <v>205.66709246181901</v>
      </c>
      <c r="R1213" s="57">
        <v>232.98225317940438</v>
      </c>
      <c r="S1213" s="57">
        <v>105.24370747069646</v>
      </c>
      <c r="T1213" s="57">
        <v>24.101612397869417</v>
      </c>
      <c r="U1213" s="57">
        <v>788.92611249025902</v>
      </c>
    </row>
    <row r="1214" spans="1:21">
      <c r="A1214" s="55" t="s">
        <v>2409</v>
      </c>
      <c r="B1214" s="53" t="s">
        <v>405</v>
      </c>
      <c r="C1214" s="53" t="s">
        <v>222</v>
      </c>
      <c r="D1214" s="51" t="s">
        <v>141</v>
      </c>
      <c r="E1214" s="53">
        <v>17</v>
      </c>
      <c r="F1214" s="53">
        <v>13</v>
      </c>
      <c r="G1214" s="53">
        <v>16</v>
      </c>
      <c r="H1214" s="53">
        <v>19</v>
      </c>
      <c r="I1214" s="53">
        <v>11</v>
      </c>
      <c r="J1214" s="53">
        <v>0</v>
      </c>
      <c r="K1214" s="53">
        <v>76</v>
      </c>
      <c r="L1214" s="45">
        <v>251430</v>
      </c>
      <c r="M1214" s="45">
        <v>126957</v>
      </c>
      <c r="N1214" s="45">
        <v>124473</v>
      </c>
      <c r="O1214" s="57">
        <v>6.7613252197430693</v>
      </c>
      <c r="P1214" s="57">
        <v>5.1704251680388182</v>
      </c>
      <c r="Q1214" s="57">
        <v>6.363600206817007</v>
      </c>
      <c r="R1214" s="57">
        <v>7.5567752455951958</v>
      </c>
      <c r="S1214" s="57">
        <v>4.3749751421866918</v>
      </c>
      <c r="T1214" s="57" t="s">
        <v>297</v>
      </c>
      <c r="U1214" s="57">
        <v>30.227100982380783</v>
      </c>
    </row>
    <row r="1215" spans="1:21">
      <c r="A1215" s="55" t="s">
        <v>2410</v>
      </c>
      <c r="B1215" s="53" t="s">
        <v>405</v>
      </c>
      <c r="C1215" s="53" t="s">
        <v>222</v>
      </c>
      <c r="D1215" s="51" t="s">
        <v>145</v>
      </c>
      <c r="E1215" s="53">
        <v>30</v>
      </c>
      <c r="F1215" s="53">
        <v>25</v>
      </c>
      <c r="G1215" s="53">
        <v>57</v>
      </c>
      <c r="H1215" s="53">
        <v>64</v>
      </c>
      <c r="I1215" s="53">
        <v>55</v>
      </c>
      <c r="J1215" s="53">
        <v>30</v>
      </c>
      <c r="K1215" s="53">
        <v>261</v>
      </c>
      <c r="L1215" s="45">
        <v>251430</v>
      </c>
      <c r="M1215" s="45">
        <v>126957</v>
      </c>
      <c r="N1215" s="45">
        <v>124473</v>
      </c>
      <c r="O1215" s="57">
        <v>23.630047968997378</v>
      </c>
      <c r="P1215" s="57">
        <v>19.691706640831146</v>
      </c>
      <c r="Q1215" s="57">
        <v>44.897091141095018</v>
      </c>
      <c r="R1215" s="57">
        <v>50.410769000527736</v>
      </c>
      <c r="S1215" s="57">
        <v>43.321754609828524</v>
      </c>
      <c r="T1215" s="57">
        <v>23.630047968997378</v>
      </c>
      <c r="U1215" s="57">
        <v>205.58141733027719</v>
      </c>
    </row>
    <row r="1216" spans="1:21">
      <c r="A1216" s="55" t="s">
        <v>2390</v>
      </c>
      <c r="B1216" s="53" t="s">
        <v>405</v>
      </c>
      <c r="C1216" s="53" t="s">
        <v>222</v>
      </c>
      <c r="D1216" s="51" t="s">
        <v>200</v>
      </c>
      <c r="E1216" s="53">
        <v>0</v>
      </c>
      <c r="F1216" s="53">
        <v>7</v>
      </c>
      <c r="G1216" s="53">
        <v>5</v>
      </c>
      <c r="H1216" s="53">
        <v>6</v>
      </c>
      <c r="I1216" s="53">
        <v>10</v>
      </c>
      <c r="J1216" s="53">
        <v>8</v>
      </c>
      <c r="K1216" s="53">
        <v>36</v>
      </c>
      <c r="L1216" s="45">
        <v>251430</v>
      </c>
      <c r="M1216" s="45">
        <v>126957</v>
      </c>
      <c r="N1216" s="45">
        <v>124473</v>
      </c>
      <c r="O1216" s="57" t="s">
        <v>297</v>
      </c>
      <c r="P1216" s="57">
        <v>2.7840750904824407</v>
      </c>
      <c r="Q1216" s="57">
        <v>1.9886250646303147</v>
      </c>
      <c r="R1216" s="57">
        <v>2.3863500775563775</v>
      </c>
      <c r="S1216" s="57">
        <v>3.9772501292606295</v>
      </c>
      <c r="T1216" s="57">
        <v>3.1818001034085035</v>
      </c>
      <c r="U1216" s="57">
        <v>14.318100465338265</v>
      </c>
    </row>
    <row r="1217" spans="1:21">
      <c r="A1217" s="55" t="s">
        <v>2411</v>
      </c>
      <c r="B1217" s="53" t="s">
        <v>405</v>
      </c>
      <c r="C1217" s="53" t="s">
        <v>228</v>
      </c>
      <c r="D1217" s="51" t="s">
        <v>200</v>
      </c>
      <c r="E1217" s="53">
        <v>11</v>
      </c>
      <c r="F1217" s="53">
        <v>0</v>
      </c>
      <c r="G1217" s="53">
        <v>15</v>
      </c>
      <c r="H1217" s="53">
        <v>15</v>
      </c>
      <c r="I1217" s="53">
        <v>31</v>
      </c>
      <c r="J1217" s="53">
        <v>20</v>
      </c>
      <c r="K1217" s="53">
        <v>92</v>
      </c>
      <c r="L1217" s="45">
        <v>115410</v>
      </c>
      <c r="M1217" s="45">
        <v>59588</v>
      </c>
      <c r="N1217" s="45">
        <v>55822</v>
      </c>
      <c r="O1217" s="57">
        <v>9.5312364613118454</v>
      </c>
      <c r="P1217" s="57" t="s">
        <v>297</v>
      </c>
      <c r="Q1217" s="57">
        <v>12.997140629061604</v>
      </c>
      <c r="R1217" s="57">
        <v>12.997140629061604</v>
      </c>
      <c r="S1217" s="57">
        <v>26.860757300060651</v>
      </c>
      <c r="T1217" s="57">
        <v>17.32952083874881</v>
      </c>
      <c r="U1217" s="57">
        <v>79.715795858244519</v>
      </c>
    </row>
    <row r="1218" spans="1:21">
      <c r="A1218" s="55" t="s">
        <v>2412</v>
      </c>
      <c r="B1218" s="53" t="s">
        <v>405</v>
      </c>
      <c r="C1218" s="53" t="s">
        <v>228</v>
      </c>
      <c r="D1218" s="51" t="s">
        <v>53</v>
      </c>
      <c r="E1218" s="53">
        <v>48</v>
      </c>
      <c r="F1218" s="53">
        <v>84</v>
      </c>
      <c r="G1218" s="53">
        <v>221</v>
      </c>
      <c r="H1218" s="53">
        <v>269</v>
      </c>
      <c r="I1218" s="53">
        <v>196</v>
      </c>
      <c r="J1218" s="53">
        <v>102</v>
      </c>
      <c r="K1218" s="53">
        <v>920</v>
      </c>
      <c r="L1218" s="45">
        <v>115410</v>
      </c>
      <c r="M1218" s="45">
        <v>59588</v>
      </c>
      <c r="N1218" s="45">
        <v>55822</v>
      </c>
      <c r="O1218" s="57">
        <v>80.553131502987185</v>
      </c>
      <c r="P1218" s="57">
        <v>140.96798013022757</v>
      </c>
      <c r="Q1218" s="57">
        <v>370.88004296167014</v>
      </c>
      <c r="R1218" s="57">
        <v>451.43317446465733</v>
      </c>
      <c r="S1218" s="57">
        <v>328.92528697053098</v>
      </c>
      <c r="T1218" s="57">
        <v>171.17540444384775</v>
      </c>
      <c r="U1218" s="57">
        <v>1543.935020473921</v>
      </c>
    </row>
    <row r="1219" spans="1:21">
      <c r="A1219" s="55" t="s">
        <v>2413</v>
      </c>
      <c r="B1219" s="53" t="s">
        <v>405</v>
      </c>
      <c r="C1219" s="53" t="s">
        <v>228</v>
      </c>
      <c r="D1219" s="51" t="s">
        <v>59</v>
      </c>
      <c r="E1219" s="53">
        <v>15</v>
      </c>
      <c r="F1219" s="53">
        <v>10</v>
      </c>
      <c r="G1219" s="53">
        <v>23</v>
      </c>
      <c r="H1219" s="53">
        <v>34</v>
      </c>
      <c r="I1219" s="53">
        <v>13</v>
      </c>
      <c r="J1219" s="53">
        <v>5</v>
      </c>
      <c r="K1219" s="53">
        <v>100</v>
      </c>
      <c r="L1219" s="45">
        <v>115410</v>
      </c>
      <c r="M1219" s="45">
        <v>59588</v>
      </c>
      <c r="N1219" s="45">
        <v>55822</v>
      </c>
      <c r="O1219" s="57">
        <v>12.997140629061604</v>
      </c>
      <c r="P1219" s="57">
        <v>8.6647604193744048</v>
      </c>
      <c r="Q1219" s="57">
        <v>19.92894896456113</v>
      </c>
      <c r="R1219" s="57">
        <v>29.460185425872975</v>
      </c>
      <c r="S1219" s="57">
        <v>11.264188545186725</v>
      </c>
      <c r="T1219" s="57">
        <v>4.3323802096872024</v>
      </c>
      <c r="U1219" s="57">
        <v>86.647604193744044</v>
      </c>
    </row>
    <row r="1220" spans="1:21">
      <c r="A1220" s="55" t="s">
        <v>2414</v>
      </c>
      <c r="B1220" s="53" t="s">
        <v>405</v>
      </c>
      <c r="C1220" s="53" t="s">
        <v>228</v>
      </c>
      <c r="D1220" s="51" t="s">
        <v>68</v>
      </c>
      <c r="E1220" s="53">
        <v>5</v>
      </c>
      <c r="F1220" s="53">
        <v>5</v>
      </c>
      <c r="G1220" s="53">
        <v>19</v>
      </c>
      <c r="H1220" s="53">
        <v>15</v>
      </c>
      <c r="I1220" s="53">
        <v>7</v>
      </c>
      <c r="J1220" s="53">
        <v>13</v>
      </c>
      <c r="K1220" s="53">
        <v>64</v>
      </c>
      <c r="L1220" s="45">
        <v>115410</v>
      </c>
      <c r="M1220" s="45">
        <v>59588</v>
      </c>
      <c r="N1220" s="45">
        <v>55822</v>
      </c>
      <c r="O1220" s="57">
        <v>8.39095119822783</v>
      </c>
      <c r="P1220" s="57">
        <v>8.39095119822783</v>
      </c>
      <c r="Q1220" s="57">
        <v>31.885614553265761</v>
      </c>
      <c r="R1220" s="57">
        <v>25.172853594683492</v>
      </c>
      <c r="S1220" s="57">
        <v>11.747331677518963</v>
      </c>
      <c r="T1220" s="57">
        <v>21.816473115392363</v>
      </c>
      <c r="U1220" s="57">
        <v>107.40417533731625</v>
      </c>
    </row>
    <row r="1221" spans="1:21">
      <c r="A1221" s="55" t="s">
        <v>2415</v>
      </c>
      <c r="B1221" s="53" t="s">
        <v>405</v>
      </c>
      <c r="C1221" s="53" t="s">
        <v>228</v>
      </c>
      <c r="D1221" s="51" t="s">
        <v>63</v>
      </c>
      <c r="E1221" s="53">
        <v>88</v>
      </c>
      <c r="F1221" s="53">
        <v>53</v>
      </c>
      <c r="G1221" s="53">
        <v>144</v>
      </c>
      <c r="H1221" s="53">
        <v>150</v>
      </c>
      <c r="I1221" s="53">
        <v>78</v>
      </c>
      <c r="J1221" s="53">
        <v>39</v>
      </c>
      <c r="K1221" s="53">
        <v>552</v>
      </c>
      <c r="L1221" s="45">
        <v>115410</v>
      </c>
      <c r="M1221" s="45">
        <v>59588</v>
      </c>
      <c r="N1221" s="45">
        <v>55822</v>
      </c>
      <c r="O1221" s="57">
        <v>76.249891690494763</v>
      </c>
      <c r="P1221" s="57">
        <v>45.923230222684346</v>
      </c>
      <c r="Q1221" s="57">
        <v>124.77255003899143</v>
      </c>
      <c r="R1221" s="57">
        <v>129.97140629061607</v>
      </c>
      <c r="S1221" s="57">
        <v>67.585131271120346</v>
      </c>
      <c r="T1221" s="57">
        <v>33.792565635560173</v>
      </c>
      <c r="U1221" s="57">
        <v>478.29477514946711</v>
      </c>
    </row>
    <row r="1222" spans="1:21">
      <c r="A1222" s="55" t="s">
        <v>2416</v>
      </c>
      <c r="B1222" s="53" t="s">
        <v>405</v>
      </c>
      <c r="C1222" s="53" t="s">
        <v>228</v>
      </c>
      <c r="D1222" s="51" t="s">
        <v>311</v>
      </c>
      <c r="E1222" s="53">
        <v>19</v>
      </c>
      <c r="F1222" s="53">
        <v>13</v>
      </c>
      <c r="G1222" s="53">
        <v>26</v>
      </c>
      <c r="H1222" s="53">
        <v>30</v>
      </c>
      <c r="I1222" s="53">
        <v>16</v>
      </c>
      <c r="J1222" s="53">
        <v>8</v>
      </c>
      <c r="K1222" s="53">
        <v>112</v>
      </c>
      <c r="L1222" s="45">
        <v>115410</v>
      </c>
      <c r="M1222" s="45">
        <v>59588</v>
      </c>
      <c r="N1222" s="45">
        <v>55822</v>
      </c>
      <c r="O1222" s="57">
        <v>16.463044796811371</v>
      </c>
      <c r="P1222" s="57">
        <v>11.264188545186725</v>
      </c>
      <c r="Q1222" s="57">
        <v>22.52837709037345</v>
      </c>
      <c r="R1222" s="57">
        <v>25.994281258123209</v>
      </c>
      <c r="S1222" s="57">
        <v>13.863616670999047</v>
      </c>
      <c r="T1222" s="57">
        <v>6.9318083354995235</v>
      </c>
      <c r="U1222" s="57">
        <v>97.045316696993325</v>
      </c>
    </row>
    <row r="1223" spans="1:21">
      <c r="A1223" s="55" t="s">
        <v>2417</v>
      </c>
      <c r="B1223" s="53" t="s">
        <v>405</v>
      </c>
      <c r="C1223" s="53" t="s">
        <v>228</v>
      </c>
      <c r="D1223" s="51" t="s">
        <v>292</v>
      </c>
      <c r="E1223" s="53">
        <v>0</v>
      </c>
      <c r="F1223" s="53">
        <v>0</v>
      </c>
      <c r="G1223" s="53">
        <v>5</v>
      </c>
      <c r="H1223" s="53">
        <v>10</v>
      </c>
      <c r="I1223" s="53">
        <v>5</v>
      </c>
      <c r="J1223" s="53">
        <v>10</v>
      </c>
      <c r="K1223" s="53">
        <v>30</v>
      </c>
      <c r="L1223" s="45">
        <v>115410</v>
      </c>
      <c r="M1223" s="45">
        <v>59588</v>
      </c>
      <c r="N1223" s="45">
        <v>55822</v>
      </c>
      <c r="O1223" s="57" t="s">
        <v>297</v>
      </c>
      <c r="P1223" s="57" t="s">
        <v>297</v>
      </c>
      <c r="Q1223" s="57">
        <v>4.3323802096872024</v>
      </c>
      <c r="R1223" s="57">
        <v>8.6647604193744048</v>
      </c>
      <c r="S1223" s="57">
        <v>4.3323802096872024</v>
      </c>
      <c r="T1223" s="57">
        <v>8.6647604193744048</v>
      </c>
      <c r="U1223" s="57">
        <v>25.994281258123209</v>
      </c>
    </row>
    <row r="1224" spans="1:21">
      <c r="A1224" s="55" t="s">
        <v>2418</v>
      </c>
      <c r="B1224" s="53" t="s">
        <v>405</v>
      </c>
      <c r="C1224" s="53" t="s">
        <v>228</v>
      </c>
      <c r="D1224" s="51" t="s">
        <v>201</v>
      </c>
      <c r="E1224" s="53">
        <v>21</v>
      </c>
      <c r="F1224" s="53">
        <v>11</v>
      </c>
      <c r="G1224" s="53">
        <v>21</v>
      </c>
      <c r="H1224" s="53">
        <v>35</v>
      </c>
      <c r="I1224" s="53">
        <v>17</v>
      </c>
      <c r="J1224" s="53">
        <v>5</v>
      </c>
      <c r="K1224" s="53">
        <v>110</v>
      </c>
      <c r="L1224" s="45">
        <v>115410</v>
      </c>
      <c r="M1224" s="45">
        <v>59588</v>
      </c>
      <c r="N1224" s="45">
        <v>55822</v>
      </c>
      <c r="O1224" s="57">
        <v>18.195996880686248</v>
      </c>
      <c r="P1224" s="57">
        <v>9.5312364613118454</v>
      </c>
      <c r="Q1224" s="57">
        <v>18.195996880686248</v>
      </c>
      <c r="R1224" s="57">
        <v>30.326661467810414</v>
      </c>
      <c r="S1224" s="57">
        <v>14.730092712936488</v>
      </c>
      <c r="T1224" s="57">
        <v>4.3323802096872024</v>
      </c>
      <c r="U1224" s="57">
        <v>95.312364613118447</v>
      </c>
    </row>
    <row r="1225" spans="1:21">
      <c r="A1225" s="55" t="s">
        <v>2419</v>
      </c>
      <c r="B1225" s="53" t="s">
        <v>405</v>
      </c>
      <c r="C1225" s="53" t="s">
        <v>228</v>
      </c>
      <c r="D1225" s="51" t="s">
        <v>150</v>
      </c>
      <c r="E1225" s="53">
        <v>0</v>
      </c>
      <c r="F1225" s="53">
        <v>0</v>
      </c>
      <c r="G1225" s="53">
        <v>0</v>
      </c>
      <c r="H1225" s="53">
        <v>0</v>
      </c>
      <c r="I1225" s="53">
        <v>0</v>
      </c>
      <c r="J1225" s="53">
        <v>0</v>
      </c>
      <c r="K1225" s="53">
        <v>0</v>
      </c>
      <c r="L1225" s="45">
        <v>115410</v>
      </c>
      <c r="M1225" s="45">
        <v>59588</v>
      </c>
      <c r="N1225" s="45">
        <v>55822</v>
      </c>
      <c r="O1225" s="57" t="s">
        <v>297</v>
      </c>
      <c r="P1225" s="57" t="s">
        <v>297</v>
      </c>
      <c r="Q1225" s="57" t="s">
        <v>297</v>
      </c>
      <c r="R1225" s="57" t="s">
        <v>297</v>
      </c>
      <c r="S1225" s="57" t="s">
        <v>297</v>
      </c>
      <c r="T1225" s="57" t="s">
        <v>297</v>
      </c>
      <c r="U1225" s="57" t="s">
        <v>297</v>
      </c>
    </row>
    <row r="1226" spans="1:21">
      <c r="A1226" s="55" t="s">
        <v>2420</v>
      </c>
      <c r="B1226" s="53" t="s">
        <v>405</v>
      </c>
      <c r="C1226" s="53" t="s">
        <v>228</v>
      </c>
      <c r="D1226" s="51" t="s">
        <v>94</v>
      </c>
      <c r="E1226" s="53">
        <v>5</v>
      </c>
      <c r="F1226" s="53">
        <v>0</v>
      </c>
      <c r="G1226" s="53">
        <v>18</v>
      </c>
      <c r="H1226" s="53">
        <v>16</v>
      </c>
      <c r="I1226" s="53">
        <v>7</v>
      </c>
      <c r="J1226" s="53">
        <v>0</v>
      </c>
      <c r="K1226" s="53">
        <v>46</v>
      </c>
      <c r="L1226" s="45">
        <v>115410</v>
      </c>
      <c r="M1226" s="45">
        <v>59588</v>
      </c>
      <c r="N1226" s="45">
        <v>55822</v>
      </c>
      <c r="O1226" s="57">
        <v>4.3323802096872024</v>
      </c>
      <c r="P1226" s="57" t="s">
        <v>297</v>
      </c>
      <c r="Q1226" s="57">
        <v>15.596568754873928</v>
      </c>
      <c r="R1226" s="57">
        <v>13.863616670999047</v>
      </c>
      <c r="S1226" s="57">
        <v>6.0653322935620828</v>
      </c>
      <c r="T1226" s="57" t="s">
        <v>297</v>
      </c>
      <c r="U1226" s="57">
        <v>39.857897929122259</v>
      </c>
    </row>
    <row r="1227" spans="1:21">
      <c r="A1227" s="55" t="s">
        <v>2421</v>
      </c>
      <c r="B1227" s="53" t="s">
        <v>405</v>
      </c>
      <c r="C1227" s="53" t="s">
        <v>228</v>
      </c>
      <c r="D1227" s="51" t="s">
        <v>153</v>
      </c>
      <c r="E1227" s="53">
        <v>5</v>
      </c>
      <c r="F1227" s="53">
        <v>0</v>
      </c>
      <c r="G1227" s="53">
        <v>0</v>
      </c>
      <c r="H1227" s="53">
        <v>0</v>
      </c>
      <c r="I1227" s="53">
        <v>0</v>
      </c>
      <c r="J1227" s="53">
        <v>0</v>
      </c>
      <c r="K1227" s="53">
        <v>5</v>
      </c>
      <c r="L1227" s="45">
        <v>115410</v>
      </c>
      <c r="M1227" s="45">
        <v>59588</v>
      </c>
      <c r="N1227" s="45">
        <v>55822</v>
      </c>
      <c r="O1227" s="57">
        <v>4.3323802096872024</v>
      </c>
      <c r="P1227" s="57" t="s">
        <v>297</v>
      </c>
      <c r="Q1227" s="57" t="s">
        <v>297</v>
      </c>
      <c r="R1227" s="57" t="s">
        <v>297</v>
      </c>
      <c r="S1227" s="57" t="s">
        <v>297</v>
      </c>
      <c r="T1227" s="57" t="s">
        <v>297</v>
      </c>
      <c r="U1227" s="57">
        <v>4.3323802096872024</v>
      </c>
    </row>
    <row r="1228" spans="1:21">
      <c r="A1228" s="55" t="s">
        <v>2422</v>
      </c>
      <c r="B1228" s="53" t="s">
        <v>405</v>
      </c>
      <c r="C1228" s="53" t="s">
        <v>228</v>
      </c>
      <c r="D1228" s="51" t="s">
        <v>154</v>
      </c>
      <c r="E1228" s="53">
        <v>46</v>
      </c>
      <c r="F1228" s="53">
        <v>22</v>
      </c>
      <c r="G1228" s="53">
        <v>38</v>
      </c>
      <c r="H1228" s="53">
        <v>20</v>
      </c>
      <c r="I1228" s="53">
        <v>13</v>
      </c>
      <c r="J1228" s="53">
        <v>0</v>
      </c>
      <c r="K1228" s="53">
        <v>139</v>
      </c>
      <c r="L1228" s="45">
        <v>115410</v>
      </c>
      <c r="M1228" s="45">
        <v>59588</v>
      </c>
      <c r="N1228" s="45">
        <v>55822</v>
      </c>
      <c r="O1228" s="57">
        <v>39.857897929122259</v>
      </c>
      <c r="P1228" s="57">
        <v>19.062472922623691</v>
      </c>
      <c r="Q1228" s="57">
        <v>32.926089593622741</v>
      </c>
      <c r="R1228" s="57">
        <v>17.32952083874881</v>
      </c>
      <c r="S1228" s="57">
        <v>11.264188545186725</v>
      </c>
      <c r="T1228" s="57" t="s">
        <v>297</v>
      </c>
      <c r="U1228" s="57">
        <v>120.44016982930422</v>
      </c>
    </row>
    <row r="1229" spans="1:21">
      <c r="A1229" s="55" t="s">
        <v>2423</v>
      </c>
      <c r="B1229" s="53" t="s">
        <v>405</v>
      </c>
      <c r="C1229" s="53" t="s">
        <v>228</v>
      </c>
      <c r="D1229" s="51" t="s">
        <v>98</v>
      </c>
      <c r="E1229" s="53">
        <v>19</v>
      </c>
      <c r="F1229" s="53">
        <v>24</v>
      </c>
      <c r="G1229" s="53">
        <v>69</v>
      </c>
      <c r="H1229" s="53">
        <v>85</v>
      </c>
      <c r="I1229" s="53">
        <v>43</v>
      </c>
      <c r="J1229" s="53">
        <v>34</v>
      </c>
      <c r="K1229" s="53">
        <v>274</v>
      </c>
      <c r="L1229" s="45">
        <v>115410</v>
      </c>
      <c r="M1229" s="45">
        <v>59588</v>
      </c>
      <c r="N1229" s="45">
        <v>55822</v>
      </c>
      <c r="O1229" s="57">
        <v>16.463044796811371</v>
      </c>
      <c r="P1229" s="57">
        <v>20.795425006498569</v>
      </c>
      <c r="Q1229" s="57">
        <v>59.786846893683389</v>
      </c>
      <c r="R1229" s="57">
        <v>73.65046356468244</v>
      </c>
      <c r="S1229" s="57">
        <v>37.258469803309936</v>
      </c>
      <c r="T1229" s="57">
        <v>29.460185425872975</v>
      </c>
      <c r="U1229" s="57">
        <v>237.41443549085869</v>
      </c>
    </row>
    <row r="1230" spans="1:21">
      <c r="A1230" s="55" t="s">
        <v>2424</v>
      </c>
      <c r="B1230" s="53" t="s">
        <v>405</v>
      </c>
      <c r="C1230" s="53" t="s">
        <v>228</v>
      </c>
      <c r="D1230" s="51" t="s">
        <v>301</v>
      </c>
      <c r="E1230" s="53">
        <v>5</v>
      </c>
      <c r="F1230" s="53">
        <v>10</v>
      </c>
      <c r="G1230" s="53">
        <v>10</v>
      </c>
      <c r="H1230" s="53">
        <v>10</v>
      </c>
      <c r="I1230" s="53">
        <v>0</v>
      </c>
      <c r="J1230" s="53">
        <v>0</v>
      </c>
      <c r="K1230" s="53">
        <v>35</v>
      </c>
      <c r="L1230" s="45">
        <v>115410</v>
      </c>
      <c r="M1230" s="45">
        <v>59588</v>
      </c>
      <c r="N1230" s="45">
        <v>55822</v>
      </c>
      <c r="O1230" s="57">
        <v>4.3323802096872024</v>
      </c>
      <c r="P1230" s="57">
        <v>8.6647604193744048</v>
      </c>
      <c r="Q1230" s="57">
        <v>8.6647604193744048</v>
      </c>
      <c r="R1230" s="57">
        <v>8.6647604193744048</v>
      </c>
      <c r="S1230" s="57" t="s">
        <v>297</v>
      </c>
      <c r="T1230" s="57" t="s">
        <v>297</v>
      </c>
      <c r="U1230" s="57">
        <v>30.326661467810414</v>
      </c>
    </row>
    <row r="1231" spans="1:21">
      <c r="A1231" s="55" t="s">
        <v>2425</v>
      </c>
      <c r="B1231" s="53" t="s">
        <v>405</v>
      </c>
      <c r="C1231" s="53" t="s">
        <v>228</v>
      </c>
      <c r="D1231" s="51" t="s">
        <v>303</v>
      </c>
      <c r="E1231" s="53">
        <v>12</v>
      </c>
      <c r="F1231" s="53">
        <v>16</v>
      </c>
      <c r="G1231" s="53">
        <v>37</v>
      </c>
      <c r="H1231" s="53">
        <v>35</v>
      </c>
      <c r="I1231" s="53">
        <v>26</v>
      </c>
      <c r="J1231" s="53">
        <v>10</v>
      </c>
      <c r="K1231" s="53">
        <v>136</v>
      </c>
      <c r="L1231" s="45">
        <v>115410</v>
      </c>
      <c r="M1231" s="45">
        <v>59588</v>
      </c>
      <c r="N1231" s="45">
        <v>55822</v>
      </c>
      <c r="O1231" s="57">
        <v>10.397712503249284</v>
      </c>
      <c r="P1231" s="57">
        <v>13.863616670999047</v>
      </c>
      <c r="Q1231" s="57">
        <v>32.059613551685295</v>
      </c>
      <c r="R1231" s="57">
        <v>30.326661467810414</v>
      </c>
      <c r="S1231" s="57">
        <v>22.52837709037345</v>
      </c>
      <c r="T1231" s="57">
        <v>8.6647604193744048</v>
      </c>
      <c r="U1231" s="57">
        <v>117.8407417034919</v>
      </c>
    </row>
    <row r="1232" spans="1:21">
      <c r="A1232" s="55" t="s">
        <v>2426</v>
      </c>
      <c r="B1232" s="53" t="s">
        <v>405</v>
      </c>
      <c r="C1232" s="53" t="s">
        <v>228</v>
      </c>
      <c r="D1232" s="51" t="s">
        <v>127</v>
      </c>
      <c r="E1232" s="53">
        <v>11</v>
      </c>
      <c r="F1232" s="53">
        <v>0</v>
      </c>
      <c r="G1232" s="53">
        <v>5</v>
      </c>
      <c r="H1232" s="53">
        <v>5</v>
      </c>
      <c r="I1232" s="53">
        <v>0</v>
      </c>
      <c r="J1232" s="53">
        <v>0</v>
      </c>
      <c r="K1232" s="53">
        <v>21</v>
      </c>
      <c r="L1232" s="45">
        <v>115410</v>
      </c>
      <c r="M1232" s="45">
        <v>59588</v>
      </c>
      <c r="N1232" s="45">
        <v>55822</v>
      </c>
      <c r="O1232" s="57">
        <v>9.5312364613118454</v>
      </c>
      <c r="P1232" s="57" t="s">
        <v>297</v>
      </c>
      <c r="Q1232" s="57">
        <v>4.3323802096872024</v>
      </c>
      <c r="R1232" s="57">
        <v>4.3323802096872024</v>
      </c>
      <c r="S1232" s="57" t="s">
        <v>297</v>
      </c>
      <c r="T1232" s="57" t="s">
        <v>297</v>
      </c>
      <c r="U1232" s="57">
        <v>18.195996880686248</v>
      </c>
    </row>
    <row r="1233" spans="1:21">
      <c r="A1233" s="55" t="s">
        <v>2427</v>
      </c>
      <c r="B1233" s="53" t="s">
        <v>405</v>
      </c>
      <c r="C1233" s="53" t="s">
        <v>228</v>
      </c>
      <c r="D1233" s="51" t="s">
        <v>131</v>
      </c>
      <c r="E1233" s="53">
        <v>10</v>
      </c>
      <c r="F1233" s="53">
        <v>7</v>
      </c>
      <c r="G1233" s="53">
        <v>21</v>
      </c>
      <c r="H1233" s="53">
        <v>28</v>
      </c>
      <c r="I1233" s="53">
        <v>21</v>
      </c>
      <c r="J1233" s="53">
        <v>16</v>
      </c>
      <c r="K1233" s="53">
        <v>103</v>
      </c>
      <c r="L1233" s="45">
        <v>115410</v>
      </c>
      <c r="M1233" s="45">
        <v>59588</v>
      </c>
      <c r="N1233" s="45">
        <v>55822</v>
      </c>
      <c r="O1233" s="57">
        <v>16.78190239645566</v>
      </c>
      <c r="P1233" s="57">
        <v>11.747331677518963</v>
      </c>
      <c r="Q1233" s="57">
        <v>35.241995032556893</v>
      </c>
      <c r="R1233" s="57">
        <v>46.989326710075851</v>
      </c>
      <c r="S1233" s="57">
        <v>35.241995032556893</v>
      </c>
      <c r="T1233" s="57">
        <v>26.851043834329062</v>
      </c>
      <c r="U1233" s="57">
        <v>172.85359468349333</v>
      </c>
    </row>
    <row r="1234" spans="1:21">
      <c r="A1234" s="55" t="s">
        <v>2428</v>
      </c>
      <c r="B1234" s="53" t="s">
        <v>405</v>
      </c>
      <c r="C1234" s="53" t="s">
        <v>228</v>
      </c>
      <c r="D1234" s="51" t="s">
        <v>160</v>
      </c>
      <c r="E1234" s="53">
        <v>5</v>
      </c>
      <c r="F1234" s="53">
        <v>0</v>
      </c>
      <c r="G1234" s="53">
        <v>0</v>
      </c>
      <c r="H1234" s="53">
        <v>0</v>
      </c>
      <c r="I1234" s="53">
        <v>0</v>
      </c>
      <c r="J1234" s="53">
        <v>0</v>
      </c>
      <c r="K1234" s="53">
        <v>5</v>
      </c>
      <c r="L1234" s="45">
        <v>115410</v>
      </c>
      <c r="M1234" s="45">
        <v>59588</v>
      </c>
      <c r="N1234" s="45">
        <v>55822</v>
      </c>
      <c r="O1234" s="57">
        <v>4.3323802096872024</v>
      </c>
      <c r="P1234" s="57" t="s">
        <v>297</v>
      </c>
      <c r="Q1234" s="57" t="s">
        <v>297</v>
      </c>
      <c r="R1234" s="57" t="s">
        <v>297</v>
      </c>
      <c r="S1234" s="57" t="s">
        <v>297</v>
      </c>
      <c r="T1234" s="57" t="s">
        <v>297</v>
      </c>
      <c r="U1234" s="57">
        <v>4.3323802096872024</v>
      </c>
    </row>
    <row r="1235" spans="1:21">
      <c r="A1235" s="55" t="s">
        <v>2429</v>
      </c>
      <c r="B1235" s="53" t="s">
        <v>405</v>
      </c>
      <c r="C1235" s="53" t="s">
        <v>228</v>
      </c>
      <c r="D1235" s="51" t="s">
        <v>163</v>
      </c>
      <c r="E1235" s="53">
        <v>50</v>
      </c>
      <c r="F1235" s="53">
        <v>57</v>
      </c>
      <c r="G1235" s="53">
        <v>103</v>
      </c>
      <c r="H1235" s="53">
        <v>108</v>
      </c>
      <c r="I1235" s="53">
        <v>54</v>
      </c>
      <c r="J1235" s="53">
        <v>20</v>
      </c>
      <c r="K1235" s="53">
        <v>392</v>
      </c>
      <c r="L1235" s="45">
        <v>115410</v>
      </c>
      <c r="M1235" s="45">
        <v>59588</v>
      </c>
      <c r="N1235" s="45">
        <v>55822</v>
      </c>
      <c r="O1235" s="57">
        <v>89.570420264411879</v>
      </c>
      <c r="P1235" s="57">
        <v>102.11027910142954</v>
      </c>
      <c r="Q1235" s="57">
        <v>184.51506574468848</v>
      </c>
      <c r="R1235" s="57">
        <v>193.47210777112966</v>
      </c>
      <c r="S1235" s="57">
        <v>96.736053885564829</v>
      </c>
      <c r="T1235" s="57">
        <v>35.828168105764753</v>
      </c>
      <c r="U1235" s="57">
        <v>702.23209487298914</v>
      </c>
    </row>
    <row r="1236" spans="1:21">
      <c r="A1236" s="55" t="s">
        <v>2430</v>
      </c>
      <c r="B1236" s="53" t="s">
        <v>405</v>
      </c>
      <c r="C1236" s="53" t="s">
        <v>228</v>
      </c>
      <c r="D1236" s="51" t="s">
        <v>141</v>
      </c>
      <c r="E1236" s="53">
        <v>5</v>
      </c>
      <c r="F1236" s="53">
        <v>5</v>
      </c>
      <c r="G1236" s="53">
        <v>10</v>
      </c>
      <c r="H1236" s="53">
        <v>10</v>
      </c>
      <c r="I1236" s="53">
        <v>0</v>
      </c>
      <c r="J1236" s="53">
        <v>0</v>
      </c>
      <c r="K1236" s="53">
        <v>30</v>
      </c>
      <c r="L1236" s="45">
        <v>115410</v>
      </c>
      <c r="M1236" s="45">
        <v>59588</v>
      </c>
      <c r="N1236" s="45">
        <v>55822</v>
      </c>
      <c r="O1236" s="57">
        <v>4.3323802096872024</v>
      </c>
      <c r="P1236" s="57">
        <v>4.3323802096872024</v>
      </c>
      <c r="Q1236" s="57">
        <v>8.6647604193744048</v>
      </c>
      <c r="R1236" s="57">
        <v>8.6647604193744048</v>
      </c>
      <c r="S1236" s="57" t="s">
        <v>297</v>
      </c>
      <c r="T1236" s="57" t="s">
        <v>297</v>
      </c>
      <c r="U1236" s="57">
        <v>25.994281258123209</v>
      </c>
    </row>
    <row r="1237" spans="1:21">
      <c r="A1237" s="55" t="s">
        <v>2431</v>
      </c>
      <c r="B1237" s="53" t="s">
        <v>405</v>
      </c>
      <c r="C1237" s="53" t="s">
        <v>228</v>
      </c>
      <c r="D1237" s="51" t="s">
        <v>145</v>
      </c>
      <c r="E1237" s="53">
        <v>16</v>
      </c>
      <c r="F1237" s="53">
        <v>13</v>
      </c>
      <c r="G1237" s="53">
        <v>26</v>
      </c>
      <c r="H1237" s="53">
        <v>40</v>
      </c>
      <c r="I1237" s="53">
        <v>25</v>
      </c>
      <c r="J1237" s="53">
        <v>18</v>
      </c>
      <c r="K1237" s="53">
        <v>138</v>
      </c>
      <c r="L1237" s="45">
        <v>115410</v>
      </c>
      <c r="M1237" s="45">
        <v>59588</v>
      </c>
      <c r="N1237" s="45">
        <v>55822</v>
      </c>
      <c r="O1237" s="57">
        <v>26.851043834329062</v>
      </c>
      <c r="P1237" s="57">
        <v>21.816473115392363</v>
      </c>
      <c r="Q1237" s="57">
        <v>43.632946230784725</v>
      </c>
      <c r="R1237" s="57">
        <v>67.12760958582264</v>
      </c>
      <c r="S1237" s="57">
        <v>41.954755991139152</v>
      </c>
      <c r="T1237" s="57">
        <v>30.207424313620191</v>
      </c>
      <c r="U1237" s="57">
        <v>231.59025307108814</v>
      </c>
    </row>
    <row r="1238" spans="1:21">
      <c r="A1238" s="55" t="s">
        <v>2411</v>
      </c>
      <c r="B1238" s="53" t="s">
        <v>405</v>
      </c>
      <c r="C1238" s="53" t="s">
        <v>228</v>
      </c>
      <c r="D1238" s="51" t="s">
        <v>200</v>
      </c>
      <c r="E1238" s="53">
        <v>5</v>
      </c>
      <c r="F1238" s="53">
        <v>5</v>
      </c>
      <c r="G1238" s="53">
        <v>6</v>
      </c>
      <c r="H1238" s="53">
        <v>9</v>
      </c>
      <c r="I1238" s="53">
        <v>9</v>
      </c>
      <c r="J1238" s="53">
        <v>12</v>
      </c>
      <c r="K1238" s="53">
        <v>46</v>
      </c>
      <c r="L1238" s="45">
        <v>115410</v>
      </c>
      <c r="M1238" s="45">
        <v>59588</v>
      </c>
      <c r="N1238" s="45">
        <v>55822</v>
      </c>
      <c r="O1238" s="57">
        <v>4.3323802096872024</v>
      </c>
      <c r="P1238" s="57">
        <v>4.3323802096872024</v>
      </c>
      <c r="Q1238" s="57">
        <v>5.1988562516246422</v>
      </c>
      <c r="R1238" s="57">
        <v>7.7982843774369641</v>
      </c>
      <c r="S1238" s="57">
        <v>7.7982843774369641</v>
      </c>
      <c r="T1238" s="57">
        <v>10.397712503249284</v>
      </c>
      <c r="U1238" s="57">
        <v>39.857897929122259</v>
      </c>
    </row>
    <row r="1239" spans="1:21">
      <c r="A1239" s="55" t="s">
        <v>2432</v>
      </c>
      <c r="B1239" s="53" t="s">
        <v>405</v>
      </c>
      <c r="C1239" s="53" t="s">
        <v>232</v>
      </c>
      <c r="D1239" s="51" t="s">
        <v>200</v>
      </c>
      <c r="E1239" s="53">
        <v>9</v>
      </c>
      <c r="F1239" s="53">
        <v>8</v>
      </c>
      <c r="G1239" s="53">
        <v>11</v>
      </c>
      <c r="H1239" s="53">
        <v>17</v>
      </c>
      <c r="I1239" s="53">
        <v>16</v>
      </c>
      <c r="J1239" s="53">
        <v>12</v>
      </c>
      <c r="K1239" s="53">
        <v>73</v>
      </c>
      <c r="L1239" s="45">
        <v>88620</v>
      </c>
      <c r="M1239" s="45">
        <v>45120</v>
      </c>
      <c r="N1239" s="45">
        <v>43500</v>
      </c>
      <c r="O1239" s="57">
        <v>10.15572105619499</v>
      </c>
      <c r="P1239" s="57">
        <v>9.0273076055066568</v>
      </c>
      <c r="Q1239" s="57">
        <v>12.412547957571654</v>
      </c>
      <c r="R1239" s="57">
        <v>19.183028661701648</v>
      </c>
      <c r="S1239" s="57">
        <v>18.054615211013314</v>
      </c>
      <c r="T1239" s="57">
        <v>13.540961408259987</v>
      </c>
      <c r="U1239" s="57">
        <v>82.374181900248246</v>
      </c>
    </row>
    <row r="1240" spans="1:21">
      <c r="A1240" s="55" t="s">
        <v>2433</v>
      </c>
      <c r="B1240" s="53" t="s">
        <v>405</v>
      </c>
      <c r="C1240" s="53" t="s">
        <v>232</v>
      </c>
      <c r="D1240" s="51" t="s">
        <v>53</v>
      </c>
      <c r="E1240" s="53">
        <v>80</v>
      </c>
      <c r="F1240" s="53">
        <v>108</v>
      </c>
      <c r="G1240" s="53">
        <v>215</v>
      </c>
      <c r="H1240" s="53">
        <v>239</v>
      </c>
      <c r="I1240" s="53">
        <v>181</v>
      </c>
      <c r="J1240" s="53">
        <v>104</v>
      </c>
      <c r="K1240" s="53">
        <v>927</v>
      </c>
      <c r="L1240" s="45">
        <v>88620</v>
      </c>
      <c r="M1240" s="45">
        <v>45120</v>
      </c>
      <c r="N1240" s="45">
        <v>43500</v>
      </c>
      <c r="O1240" s="57">
        <v>177.3049645390071</v>
      </c>
      <c r="P1240" s="57">
        <v>239.36170212765958</v>
      </c>
      <c r="Q1240" s="57">
        <v>476.50709219858157</v>
      </c>
      <c r="R1240" s="57">
        <v>529.69858156028363</v>
      </c>
      <c r="S1240" s="57">
        <v>401.15248226950354</v>
      </c>
      <c r="T1240" s="57">
        <v>230.49645390070921</v>
      </c>
      <c r="U1240" s="57">
        <v>2054.5212765957449</v>
      </c>
    </row>
    <row r="1241" spans="1:21">
      <c r="A1241" s="55" t="s">
        <v>2434</v>
      </c>
      <c r="B1241" s="53" t="s">
        <v>405</v>
      </c>
      <c r="C1241" s="53" t="s">
        <v>232</v>
      </c>
      <c r="D1241" s="51" t="s">
        <v>59</v>
      </c>
      <c r="E1241" s="53">
        <v>10</v>
      </c>
      <c r="F1241" s="53">
        <v>10</v>
      </c>
      <c r="G1241" s="53">
        <v>22</v>
      </c>
      <c r="H1241" s="53">
        <v>24</v>
      </c>
      <c r="I1241" s="53">
        <v>5</v>
      </c>
      <c r="J1241" s="53">
        <v>6</v>
      </c>
      <c r="K1241" s="53">
        <v>77</v>
      </c>
      <c r="L1241" s="45">
        <v>88620</v>
      </c>
      <c r="M1241" s="45">
        <v>45120</v>
      </c>
      <c r="N1241" s="45">
        <v>43500</v>
      </c>
      <c r="O1241" s="57">
        <v>11.284134506883323</v>
      </c>
      <c r="P1241" s="57">
        <v>11.284134506883323</v>
      </c>
      <c r="Q1241" s="57">
        <v>24.825095915143308</v>
      </c>
      <c r="R1241" s="57">
        <v>27.081922816519974</v>
      </c>
      <c r="S1241" s="57">
        <v>5.6420672534416614</v>
      </c>
      <c r="T1241" s="57">
        <v>6.7704807041299935</v>
      </c>
      <c r="U1241" s="57">
        <v>86.887835703001585</v>
      </c>
    </row>
    <row r="1242" spans="1:21">
      <c r="A1242" s="55" t="s">
        <v>2435</v>
      </c>
      <c r="B1242" s="53" t="s">
        <v>405</v>
      </c>
      <c r="C1242" s="53" t="s">
        <v>232</v>
      </c>
      <c r="D1242" s="51" t="s">
        <v>68</v>
      </c>
      <c r="E1242" s="53">
        <v>5</v>
      </c>
      <c r="F1242" s="53">
        <v>0</v>
      </c>
      <c r="G1242" s="53">
        <v>11</v>
      </c>
      <c r="H1242" s="53">
        <v>12</v>
      </c>
      <c r="I1242" s="53">
        <v>14</v>
      </c>
      <c r="J1242" s="53">
        <v>13</v>
      </c>
      <c r="K1242" s="53">
        <v>55</v>
      </c>
      <c r="L1242" s="45">
        <v>88620</v>
      </c>
      <c r="M1242" s="45">
        <v>45120</v>
      </c>
      <c r="N1242" s="45">
        <v>43500</v>
      </c>
      <c r="O1242" s="57">
        <v>11.081560283687944</v>
      </c>
      <c r="P1242" s="57" t="s">
        <v>297</v>
      </c>
      <c r="Q1242" s="57">
        <v>24.379432624113477</v>
      </c>
      <c r="R1242" s="57">
        <v>26.595744680851066</v>
      </c>
      <c r="S1242" s="57">
        <v>31.028368794326244</v>
      </c>
      <c r="T1242" s="57">
        <v>28.812056737588652</v>
      </c>
      <c r="U1242" s="57">
        <v>121.89716312056738</v>
      </c>
    </row>
    <row r="1243" spans="1:21">
      <c r="A1243" s="55" t="s">
        <v>2436</v>
      </c>
      <c r="B1243" s="53" t="s">
        <v>405</v>
      </c>
      <c r="C1243" s="53" t="s">
        <v>232</v>
      </c>
      <c r="D1243" s="51" t="s">
        <v>63</v>
      </c>
      <c r="E1243" s="53">
        <v>70</v>
      </c>
      <c r="F1243" s="53">
        <v>60</v>
      </c>
      <c r="G1243" s="53">
        <v>94</v>
      </c>
      <c r="H1243" s="53">
        <v>145</v>
      </c>
      <c r="I1243" s="53">
        <v>103</v>
      </c>
      <c r="J1243" s="53">
        <v>43</v>
      </c>
      <c r="K1243" s="53">
        <v>515</v>
      </c>
      <c r="L1243" s="45">
        <v>88620</v>
      </c>
      <c r="M1243" s="45">
        <v>45120</v>
      </c>
      <c r="N1243" s="45">
        <v>43500</v>
      </c>
      <c r="O1243" s="57">
        <v>78.988941548183249</v>
      </c>
      <c r="P1243" s="57">
        <v>67.704807041299929</v>
      </c>
      <c r="Q1243" s="57">
        <v>106.07086436470323</v>
      </c>
      <c r="R1243" s="57">
        <v>163.61995034980816</v>
      </c>
      <c r="S1243" s="57">
        <v>116.22658542089822</v>
      </c>
      <c r="T1243" s="57">
        <v>48.521778379598281</v>
      </c>
      <c r="U1243" s="57">
        <v>581.13292710449105</v>
      </c>
    </row>
    <row r="1244" spans="1:21">
      <c r="A1244" s="55" t="s">
        <v>2437</v>
      </c>
      <c r="B1244" s="53" t="s">
        <v>405</v>
      </c>
      <c r="C1244" s="53" t="s">
        <v>232</v>
      </c>
      <c r="D1244" s="51" t="s">
        <v>311</v>
      </c>
      <c r="E1244" s="53">
        <v>23</v>
      </c>
      <c r="F1244" s="53">
        <v>13</v>
      </c>
      <c r="G1244" s="53">
        <v>34</v>
      </c>
      <c r="H1244" s="53">
        <v>47</v>
      </c>
      <c r="I1244" s="53">
        <v>19</v>
      </c>
      <c r="J1244" s="53">
        <v>7</v>
      </c>
      <c r="K1244" s="53">
        <v>143</v>
      </c>
      <c r="L1244" s="45">
        <v>88620</v>
      </c>
      <c r="M1244" s="45">
        <v>45120</v>
      </c>
      <c r="N1244" s="45">
        <v>43500</v>
      </c>
      <c r="O1244" s="57">
        <v>25.953509365831643</v>
      </c>
      <c r="P1244" s="57">
        <v>14.66937485894832</v>
      </c>
      <c r="Q1244" s="57">
        <v>38.366057323403297</v>
      </c>
      <c r="R1244" s="57">
        <v>53.035432182351613</v>
      </c>
      <c r="S1244" s="57">
        <v>21.439855563078311</v>
      </c>
      <c r="T1244" s="57">
        <v>7.8988941548183247</v>
      </c>
      <c r="U1244" s="57">
        <v>161.36312344843151</v>
      </c>
    </row>
    <row r="1245" spans="1:21">
      <c r="A1245" s="55" t="s">
        <v>2438</v>
      </c>
      <c r="B1245" s="53" t="s">
        <v>405</v>
      </c>
      <c r="C1245" s="53" t="s">
        <v>232</v>
      </c>
      <c r="D1245" s="51" t="s">
        <v>292</v>
      </c>
      <c r="E1245" s="53">
        <v>10</v>
      </c>
      <c r="F1245" s="53">
        <v>0</v>
      </c>
      <c r="G1245" s="53">
        <v>0</v>
      </c>
      <c r="H1245" s="53">
        <v>0</v>
      </c>
      <c r="I1245" s="53">
        <v>5</v>
      </c>
      <c r="J1245" s="53">
        <v>10</v>
      </c>
      <c r="K1245" s="53">
        <v>25</v>
      </c>
      <c r="L1245" s="45">
        <v>88620</v>
      </c>
      <c r="M1245" s="45">
        <v>45120</v>
      </c>
      <c r="N1245" s="45">
        <v>43500</v>
      </c>
      <c r="O1245" s="57">
        <v>11.284134506883323</v>
      </c>
      <c r="P1245" s="57" t="s">
        <v>297</v>
      </c>
      <c r="Q1245" s="57" t="s">
        <v>297</v>
      </c>
      <c r="R1245" s="57" t="s">
        <v>297</v>
      </c>
      <c r="S1245" s="57">
        <v>5.6420672534416614</v>
      </c>
      <c r="T1245" s="57">
        <v>11.284134506883323</v>
      </c>
      <c r="U1245" s="57">
        <v>28.210336267208302</v>
      </c>
    </row>
    <row r="1246" spans="1:21">
      <c r="A1246" s="55" t="s">
        <v>2439</v>
      </c>
      <c r="B1246" s="53" t="s">
        <v>405</v>
      </c>
      <c r="C1246" s="53" t="s">
        <v>232</v>
      </c>
      <c r="D1246" s="51" t="s">
        <v>201</v>
      </c>
      <c r="E1246" s="53">
        <v>10</v>
      </c>
      <c r="F1246" s="53">
        <v>5</v>
      </c>
      <c r="G1246" s="53">
        <v>16</v>
      </c>
      <c r="H1246" s="53">
        <v>16</v>
      </c>
      <c r="I1246" s="53">
        <v>11</v>
      </c>
      <c r="J1246" s="53">
        <v>0</v>
      </c>
      <c r="K1246" s="53">
        <v>58</v>
      </c>
      <c r="L1246" s="45">
        <v>88620</v>
      </c>
      <c r="M1246" s="45">
        <v>45120</v>
      </c>
      <c r="N1246" s="45">
        <v>43500</v>
      </c>
      <c r="O1246" s="57">
        <v>11.284134506883323</v>
      </c>
      <c r="P1246" s="57">
        <v>5.6420672534416614</v>
      </c>
      <c r="Q1246" s="57">
        <v>18.054615211013314</v>
      </c>
      <c r="R1246" s="57">
        <v>18.054615211013314</v>
      </c>
      <c r="S1246" s="57">
        <v>12.412547957571654</v>
      </c>
      <c r="T1246" s="57" t="s">
        <v>297</v>
      </c>
      <c r="U1246" s="57">
        <v>65.447980139923274</v>
      </c>
    </row>
    <row r="1247" spans="1:21">
      <c r="A1247" s="55" t="s">
        <v>2440</v>
      </c>
      <c r="B1247" s="53" t="s">
        <v>405</v>
      </c>
      <c r="C1247" s="53" t="s">
        <v>232</v>
      </c>
      <c r="D1247" s="51" t="s">
        <v>150</v>
      </c>
      <c r="E1247" s="53">
        <v>0</v>
      </c>
      <c r="F1247" s="53">
        <v>0</v>
      </c>
      <c r="G1247" s="53">
        <v>0</v>
      </c>
      <c r="H1247" s="53">
        <v>0</v>
      </c>
      <c r="I1247" s="53">
        <v>0</v>
      </c>
      <c r="J1247" s="53">
        <v>0</v>
      </c>
      <c r="K1247" s="53">
        <v>0</v>
      </c>
      <c r="L1247" s="45">
        <v>88620</v>
      </c>
      <c r="M1247" s="45">
        <v>45120</v>
      </c>
      <c r="N1247" s="45">
        <v>43500</v>
      </c>
      <c r="O1247" s="57" t="s">
        <v>297</v>
      </c>
      <c r="P1247" s="57" t="s">
        <v>297</v>
      </c>
      <c r="Q1247" s="57" t="s">
        <v>297</v>
      </c>
      <c r="R1247" s="57" t="s">
        <v>297</v>
      </c>
      <c r="S1247" s="57" t="s">
        <v>297</v>
      </c>
      <c r="T1247" s="57" t="s">
        <v>297</v>
      </c>
      <c r="U1247" s="57" t="s">
        <v>297</v>
      </c>
    </row>
    <row r="1248" spans="1:21">
      <c r="A1248" s="55" t="s">
        <v>2441</v>
      </c>
      <c r="B1248" s="53" t="s">
        <v>405</v>
      </c>
      <c r="C1248" s="53" t="s">
        <v>232</v>
      </c>
      <c r="D1248" s="51" t="s">
        <v>94</v>
      </c>
      <c r="E1248" s="53">
        <v>0</v>
      </c>
      <c r="F1248" s="53">
        <v>5</v>
      </c>
      <c r="G1248" s="53">
        <v>9</v>
      </c>
      <c r="H1248" s="53">
        <v>32</v>
      </c>
      <c r="I1248" s="53">
        <v>13</v>
      </c>
      <c r="J1248" s="53">
        <v>10</v>
      </c>
      <c r="K1248" s="53">
        <v>69</v>
      </c>
      <c r="L1248" s="45">
        <v>88620</v>
      </c>
      <c r="M1248" s="45">
        <v>45120</v>
      </c>
      <c r="N1248" s="45">
        <v>43500</v>
      </c>
      <c r="O1248" s="57" t="s">
        <v>297</v>
      </c>
      <c r="P1248" s="57">
        <v>5.6420672534416614</v>
      </c>
      <c r="Q1248" s="57">
        <v>10.15572105619499</v>
      </c>
      <c r="R1248" s="57">
        <v>36.109230422026627</v>
      </c>
      <c r="S1248" s="57">
        <v>14.66937485894832</v>
      </c>
      <c r="T1248" s="57">
        <v>11.284134506883323</v>
      </c>
      <c r="U1248" s="57">
        <v>77.860528097494921</v>
      </c>
    </row>
    <row r="1249" spans="1:21">
      <c r="A1249" s="55" t="s">
        <v>2442</v>
      </c>
      <c r="B1249" s="53" t="s">
        <v>405</v>
      </c>
      <c r="C1249" s="53" t="s">
        <v>232</v>
      </c>
      <c r="D1249" s="51" t="s">
        <v>153</v>
      </c>
      <c r="E1249" s="53">
        <v>0</v>
      </c>
      <c r="F1249" s="53">
        <v>0</v>
      </c>
      <c r="G1249" s="53">
        <v>0</v>
      </c>
      <c r="H1249" s="53">
        <v>0</v>
      </c>
      <c r="I1249" s="53">
        <v>0</v>
      </c>
      <c r="J1249" s="53">
        <v>0</v>
      </c>
      <c r="K1249" s="53">
        <v>0</v>
      </c>
      <c r="L1249" s="45">
        <v>88620</v>
      </c>
      <c r="M1249" s="45">
        <v>45120</v>
      </c>
      <c r="N1249" s="45">
        <v>43500</v>
      </c>
      <c r="O1249" s="57" t="s">
        <v>297</v>
      </c>
      <c r="P1249" s="57" t="s">
        <v>297</v>
      </c>
      <c r="Q1249" s="57" t="s">
        <v>297</v>
      </c>
      <c r="R1249" s="57" t="s">
        <v>297</v>
      </c>
      <c r="S1249" s="57" t="s">
        <v>297</v>
      </c>
      <c r="T1249" s="57" t="s">
        <v>297</v>
      </c>
      <c r="U1249" s="57" t="s">
        <v>297</v>
      </c>
    </row>
    <row r="1250" spans="1:21">
      <c r="A1250" s="55" t="s">
        <v>2443</v>
      </c>
      <c r="B1250" s="53" t="s">
        <v>405</v>
      </c>
      <c r="C1250" s="53" t="s">
        <v>232</v>
      </c>
      <c r="D1250" s="51" t="s">
        <v>154</v>
      </c>
      <c r="E1250" s="53">
        <v>48</v>
      </c>
      <c r="F1250" s="53">
        <v>16</v>
      </c>
      <c r="G1250" s="53">
        <v>20</v>
      </c>
      <c r="H1250" s="53">
        <v>15</v>
      </c>
      <c r="I1250" s="53">
        <v>12</v>
      </c>
      <c r="J1250" s="53">
        <v>5</v>
      </c>
      <c r="K1250" s="53">
        <v>116</v>
      </c>
      <c r="L1250" s="45">
        <v>88620</v>
      </c>
      <c r="M1250" s="45">
        <v>45120</v>
      </c>
      <c r="N1250" s="45">
        <v>43500</v>
      </c>
      <c r="O1250" s="57">
        <v>54.163845633039948</v>
      </c>
      <c r="P1250" s="57">
        <v>18.054615211013314</v>
      </c>
      <c r="Q1250" s="57">
        <v>22.568269013766646</v>
      </c>
      <c r="R1250" s="57">
        <v>16.926201760324982</v>
      </c>
      <c r="S1250" s="57">
        <v>13.540961408259987</v>
      </c>
      <c r="T1250" s="57">
        <v>5.6420672534416614</v>
      </c>
      <c r="U1250" s="57">
        <v>130.89596027984655</v>
      </c>
    </row>
    <row r="1251" spans="1:21">
      <c r="A1251" s="55" t="s">
        <v>2444</v>
      </c>
      <c r="B1251" s="53" t="s">
        <v>405</v>
      </c>
      <c r="C1251" s="53" t="s">
        <v>232</v>
      </c>
      <c r="D1251" s="51" t="s">
        <v>98</v>
      </c>
      <c r="E1251" s="53">
        <v>27</v>
      </c>
      <c r="F1251" s="53">
        <v>22</v>
      </c>
      <c r="G1251" s="53">
        <v>76</v>
      </c>
      <c r="H1251" s="53">
        <v>64</v>
      </c>
      <c r="I1251" s="53">
        <v>47</v>
      </c>
      <c r="J1251" s="53">
        <v>35</v>
      </c>
      <c r="K1251" s="53">
        <v>271</v>
      </c>
      <c r="L1251" s="45">
        <v>88620</v>
      </c>
      <c r="M1251" s="45">
        <v>45120</v>
      </c>
      <c r="N1251" s="45">
        <v>43500</v>
      </c>
      <c r="O1251" s="57">
        <v>30.467163168584968</v>
      </c>
      <c r="P1251" s="57">
        <v>24.825095915143308</v>
      </c>
      <c r="Q1251" s="57">
        <v>85.759422252313243</v>
      </c>
      <c r="R1251" s="57">
        <v>72.218460844053254</v>
      </c>
      <c r="S1251" s="57">
        <v>53.035432182351613</v>
      </c>
      <c r="T1251" s="57">
        <v>39.494470774091624</v>
      </c>
      <c r="U1251" s="57">
        <v>305.80004513653802</v>
      </c>
    </row>
    <row r="1252" spans="1:21">
      <c r="A1252" s="55" t="s">
        <v>2445</v>
      </c>
      <c r="B1252" s="53" t="s">
        <v>405</v>
      </c>
      <c r="C1252" s="53" t="s">
        <v>232</v>
      </c>
      <c r="D1252" s="51" t="s">
        <v>301</v>
      </c>
      <c r="E1252" s="53">
        <v>5</v>
      </c>
      <c r="F1252" s="53">
        <v>5</v>
      </c>
      <c r="G1252" s="53">
        <v>13</v>
      </c>
      <c r="H1252" s="53">
        <v>5</v>
      </c>
      <c r="I1252" s="53">
        <v>5</v>
      </c>
      <c r="J1252" s="53">
        <v>5</v>
      </c>
      <c r="K1252" s="53">
        <v>38</v>
      </c>
      <c r="L1252" s="45">
        <v>88620</v>
      </c>
      <c r="M1252" s="45">
        <v>45120</v>
      </c>
      <c r="N1252" s="45">
        <v>43500</v>
      </c>
      <c r="O1252" s="57">
        <v>5.6420672534416614</v>
      </c>
      <c r="P1252" s="57">
        <v>5.6420672534416614</v>
      </c>
      <c r="Q1252" s="57">
        <v>14.66937485894832</v>
      </c>
      <c r="R1252" s="57">
        <v>5.6420672534416614</v>
      </c>
      <c r="S1252" s="57">
        <v>5.6420672534416614</v>
      </c>
      <c r="T1252" s="57">
        <v>5.6420672534416614</v>
      </c>
      <c r="U1252" s="57">
        <v>42.879711126156622</v>
      </c>
    </row>
    <row r="1253" spans="1:21">
      <c r="A1253" s="55" t="s">
        <v>2446</v>
      </c>
      <c r="B1253" s="53" t="s">
        <v>405</v>
      </c>
      <c r="C1253" s="53" t="s">
        <v>232</v>
      </c>
      <c r="D1253" s="51" t="s">
        <v>303</v>
      </c>
      <c r="E1253" s="53">
        <v>14</v>
      </c>
      <c r="F1253" s="53">
        <v>12</v>
      </c>
      <c r="G1253" s="53">
        <v>23</v>
      </c>
      <c r="H1253" s="53">
        <v>34</v>
      </c>
      <c r="I1253" s="53">
        <v>28</v>
      </c>
      <c r="J1253" s="53">
        <v>20</v>
      </c>
      <c r="K1253" s="53">
        <v>131</v>
      </c>
      <c r="L1253" s="45">
        <v>88620</v>
      </c>
      <c r="M1253" s="45">
        <v>45120</v>
      </c>
      <c r="N1253" s="45">
        <v>43500</v>
      </c>
      <c r="O1253" s="57">
        <v>15.797788309636649</v>
      </c>
      <c r="P1253" s="57">
        <v>13.540961408259987</v>
      </c>
      <c r="Q1253" s="57">
        <v>25.953509365831643</v>
      </c>
      <c r="R1253" s="57">
        <v>38.366057323403297</v>
      </c>
      <c r="S1253" s="57">
        <v>31.595576619273299</v>
      </c>
      <c r="T1253" s="57">
        <v>22.568269013766646</v>
      </c>
      <c r="U1253" s="57">
        <v>147.82216204017152</v>
      </c>
    </row>
    <row r="1254" spans="1:21">
      <c r="A1254" s="55" t="s">
        <v>2447</v>
      </c>
      <c r="B1254" s="53" t="s">
        <v>405</v>
      </c>
      <c r="C1254" s="53" t="s">
        <v>232</v>
      </c>
      <c r="D1254" s="51" t="s">
        <v>127</v>
      </c>
      <c r="E1254" s="53">
        <v>13</v>
      </c>
      <c r="F1254" s="53">
        <v>8</v>
      </c>
      <c r="G1254" s="53">
        <v>10</v>
      </c>
      <c r="H1254" s="53">
        <v>10</v>
      </c>
      <c r="I1254" s="53">
        <v>0</v>
      </c>
      <c r="J1254" s="53">
        <v>0</v>
      </c>
      <c r="K1254" s="53">
        <v>41</v>
      </c>
      <c r="L1254" s="45">
        <v>88620</v>
      </c>
      <c r="M1254" s="45">
        <v>45120</v>
      </c>
      <c r="N1254" s="45">
        <v>43500</v>
      </c>
      <c r="O1254" s="57">
        <v>14.66937485894832</v>
      </c>
      <c r="P1254" s="57">
        <v>9.0273076055066568</v>
      </c>
      <c r="Q1254" s="57">
        <v>11.284134506883323</v>
      </c>
      <c r="R1254" s="57">
        <v>11.284134506883323</v>
      </c>
      <c r="S1254" s="57" t="s">
        <v>297</v>
      </c>
      <c r="T1254" s="57" t="s">
        <v>297</v>
      </c>
      <c r="U1254" s="57">
        <v>46.264951478221619</v>
      </c>
    </row>
    <row r="1255" spans="1:21">
      <c r="A1255" s="55" t="s">
        <v>2448</v>
      </c>
      <c r="B1255" s="53" t="s">
        <v>405</v>
      </c>
      <c r="C1255" s="53" t="s">
        <v>232</v>
      </c>
      <c r="D1255" s="51" t="s">
        <v>131</v>
      </c>
      <c r="E1255" s="53">
        <v>6</v>
      </c>
      <c r="F1255" s="53">
        <v>5</v>
      </c>
      <c r="G1255" s="53">
        <v>15</v>
      </c>
      <c r="H1255" s="53">
        <v>17</v>
      </c>
      <c r="I1255" s="53">
        <v>11</v>
      </c>
      <c r="J1255" s="53">
        <v>6</v>
      </c>
      <c r="K1255" s="53">
        <v>60</v>
      </c>
      <c r="L1255" s="45">
        <v>88620</v>
      </c>
      <c r="M1255" s="45">
        <v>45120</v>
      </c>
      <c r="N1255" s="45">
        <v>43500</v>
      </c>
      <c r="O1255" s="57">
        <v>13.297872340425533</v>
      </c>
      <c r="P1255" s="57">
        <v>11.081560283687944</v>
      </c>
      <c r="Q1255" s="57">
        <v>33.244680851063826</v>
      </c>
      <c r="R1255" s="57">
        <v>37.677304964539005</v>
      </c>
      <c r="S1255" s="57">
        <v>24.379432624113477</v>
      </c>
      <c r="T1255" s="57">
        <v>13.297872340425533</v>
      </c>
      <c r="U1255" s="57">
        <v>132.97872340425531</v>
      </c>
    </row>
    <row r="1256" spans="1:21">
      <c r="A1256" s="55" t="s">
        <v>2449</v>
      </c>
      <c r="B1256" s="53" t="s">
        <v>405</v>
      </c>
      <c r="C1256" s="53" t="s">
        <v>232</v>
      </c>
      <c r="D1256" s="51" t="s">
        <v>160</v>
      </c>
      <c r="E1256" s="53">
        <v>5</v>
      </c>
      <c r="F1256" s="53">
        <v>0</v>
      </c>
      <c r="G1256" s="53">
        <v>0</v>
      </c>
      <c r="H1256" s="53">
        <v>0</v>
      </c>
      <c r="I1256" s="53">
        <v>0</v>
      </c>
      <c r="J1256" s="53">
        <v>0</v>
      </c>
      <c r="K1256" s="53">
        <v>5</v>
      </c>
      <c r="L1256" s="45">
        <v>88620</v>
      </c>
      <c r="M1256" s="45">
        <v>45120</v>
      </c>
      <c r="N1256" s="45">
        <v>43500</v>
      </c>
      <c r="O1256" s="57">
        <v>5.6420672534416614</v>
      </c>
      <c r="P1256" s="57" t="s">
        <v>297</v>
      </c>
      <c r="Q1256" s="57" t="s">
        <v>297</v>
      </c>
      <c r="R1256" s="57" t="s">
        <v>297</v>
      </c>
      <c r="S1256" s="57" t="s">
        <v>297</v>
      </c>
      <c r="T1256" s="57" t="s">
        <v>297</v>
      </c>
      <c r="U1256" s="57">
        <v>5.6420672534416614</v>
      </c>
    </row>
    <row r="1257" spans="1:21">
      <c r="A1257" s="55" t="s">
        <v>2450</v>
      </c>
      <c r="B1257" s="53" t="s">
        <v>405</v>
      </c>
      <c r="C1257" s="53" t="s">
        <v>232</v>
      </c>
      <c r="D1257" s="51" t="s">
        <v>163</v>
      </c>
      <c r="E1257" s="53">
        <v>57</v>
      </c>
      <c r="F1257" s="53">
        <v>38</v>
      </c>
      <c r="G1257" s="53">
        <v>128</v>
      </c>
      <c r="H1257" s="53">
        <v>118</v>
      </c>
      <c r="I1257" s="53">
        <v>48</v>
      </c>
      <c r="J1257" s="53">
        <v>10</v>
      </c>
      <c r="K1257" s="53">
        <v>399</v>
      </c>
      <c r="L1257" s="45">
        <v>88620</v>
      </c>
      <c r="M1257" s="45">
        <v>45120</v>
      </c>
      <c r="N1257" s="45">
        <v>43500</v>
      </c>
      <c r="O1257" s="57">
        <v>131.0344827586207</v>
      </c>
      <c r="P1257" s="57">
        <v>87.356321839080465</v>
      </c>
      <c r="Q1257" s="57">
        <v>294.25287356321837</v>
      </c>
      <c r="R1257" s="57">
        <v>271.26436781609198</v>
      </c>
      <c r="S1257" s="57">
        <v>110.3448275862069</v>
      </c>
      <c r="T1257" s="57">
        <v>22.988505747126435</v>
      </c>
      <c r="U1257" s="57">
        <v>917.24137931034488</v>
      </c>
    </row>
    <row r="1258" spans="1:21">
      <c r="A1258" s="55" t="s">
        <v>2451</v>
      </c>
      <c r="B1258" s="53" t="s">
        <v>405</v>
      </c>
      <c r="C1258" s="53" t="s">
        <v>232</v>
      </c>
      <c r="D1258" s="51" t="s">
        <v>141</v>
      </c>
      <c r="E1258" s="53">
        <v>6</v>
      </c>
      <c r="F1258" s="53">
        <v>5</v>
      </c>
      <c r="G1258" s="53">
        <v>5</v>
      </c>
      <c r="H1258" s="53">
        <v>6</v>
      </c>
      <c r="I1258" s="53">
        <v>11</v>
      </c>
      <c r="J1258" s="53">
        <v>0</v>
      </c>
      <c r="K1258" s="53">
        <v>33</v>
      </c>
      <c r="L1258" s="45">
        <v>88620</v>
      </c>
      <c r="M1258" s="45">
        <v>45120</v>
      </c>
      <c r="N1258" s="45">
        <v>43500</v>
      </c>
      <c r="O1258" s="57">
        <v>6.7704807041299935</v>
      </c>
      <c r="P1258" s="57">
        <v>5.6420672534416614</v>
      </c>
      <c r="Q1258" s="57">
        <v>5.6420672534416614</v>
      </c>
      <c r="R1258" s="57">
        <v>6.7704807041299935</v>
      </c>
      <c r="S1258" s="57">
        <v>12.412547957571654</v>
      </c>
      <c r="T1258" s="57" t="s">
        <v>297</v>
      </c>
      <c r="U1258" s="57">
        <v>37.237643872714962</v>
      </c>
    </row>
    <row r="1259" spans="1:21">
      <c r="A1259" s="55" t="s">
        <v>2452</v>
      </c>
      <c r="B1259" s="53" t="s">
        <v>405</v>
      </c>
      <c r="C1259" s="53" t="s">
        <v>232</v>
      </c>
      <c r="D1259" s="51" t="s">
        <v>145</v>
      </c>
      <c r="E1259" s="53">
        <v>10</v>
      </c>
      <c r="F1259" s="53">
        <v>22</v>
      </c>
      <c r="G1259" s="53">
        <v>22</v>
      </c>
      <c r="H1259" s="53">
        <v>28</v>
      </c>
      <c r="I1259" s="53">
        <v>25</v>
      </c>
      <c r="J1259" s="53">
        <v>14</v>
      </c>
      <c r="K1259" s="53">
        <v>121</v>
      </c>
      <c r="L1259" s="45">
        <v>88620</v>
      </c>
      <c r="M1259" s="45">
        <v>45120</v>
      </c>
      <c r="N1259" s="45">
        <v>43500</v>
      </c>
      <c r="O1259" s="57">
        <v>22.163120567375888</v>
      </c>
      <c r="P1259" s="57">
        <v>48.758865248226954</v>
      </c>
      <c r="Q1259" s="57">
        <v>48.758865248226954</v>
      </c>
      <c r="R1259" s="57">
        <v>62.056737588652489</v>
      </c>
      <c r="S1259" s="57">
        <v>55.407801418439718</v>
      </c>
      <c r="T1259" s="57">
        <v>31.028368794326244</v>
      </c>
      <c r="U1259" s="57">
        <v>268.1737588652482</v>
      </c>
    </row>
    <row r="1260" spans="1:21">
      <c r="A1260" s="55" t="s">
        <v>2432</v>
      </c>
      <c r="B1260" s="53" t="s">
        <v>405</v>
      </c>
      <c r="C1260" s="53" t="s">
        <v>232</v>
      </c>
      <c r="D1260" s="51" t="s">
        <v>200</v>
      </c>
      <c r="E1260" s="53">
        <v>0</v>
      </c>
      <c r="F1260" s="53">
        <v>5</v>
      </c>
      <c r="G1260" s="53">
        <v>5</v>
      </c>
      <c r="H1260" s="53">
        <v>5</v>
      </c>
      <c r="I1260" s="53">
        <v>5</v>
      </c>
      <c r="J1260" s="53">
        <v>9</v>
      </c>
      <c r="K1260" s="53">
        <v>29</v>
      </c>
      <c r="L1260" s="45">
        <v>88620</v>
      </c>
      <c r="M1260" s="45">
        <v>45120</v>
      </c>
      <c r="N1260" s="45">
        <v>43500</v>
      </c>
      <c r="O1260" s="57" t="s">
        <v>297</v>
      </c>
      <c r="P1260" s="57">
        <v>5.6420672534416614</v>
      </c>
      <c r="Q1260" s="57">
        <v>5.6420672534416614</v>
      </c>
      <c r="R1260" s="57">
        <v>5.6420672534416614</v>
      </c>
      <c r="S1260" s="57">
        <v>5.6420672534416614</v>
      </c>
      <c r="T1260" s="57">
        <v>10.15572105619499</v>
      </c>
      <c r="U1260" s="57">
        <v>32.723990069961637</v>
      </c>
    </row>
    <row r="1261" spans="1:21">
      <c r="A1261" s="55" t="s">
        <v>2453</v>
      </c>
      <c r="B1261" s="53" t="s">
        <v>405</v>
      </c>
      <c r="C1261" s="53" t="s">
        <v>235</v>
      </c>
      <c r="D1261" s="51" t="s">
        <v>200</v>
      </c>
      <c r="E1261" s="53">
        <v>26</v>
      </c>
      <c r="F1261" s="53">
        <v>19</v>
      </c>
      <c r="G1261" s="53">
        <v>38</v>
      </c>
      <c r="H1261" s="53">
        <v>65</v>
      </c>
      <c r="I1261" s="53">
        <v>58</v>
      </c>
      <c r="J1261" s="53">
        <v>79</v>
      </c>
      <c r="K1261" s="53">
        <v>285</v>
      </c>
      <c r="L1261" s="45">
        <v>469940</v>
      </c>
      <c r="M1261" s="45">
        <v>240938</v>
      </c>
      <c r="N1261" s="45">
        <v>229002</v>
      </c>
      <c r="O1261" s="57">
        <v>5.5326211856832792</v>
      </c>
      <c r="P1261" s="57">
        <v>4.0430693279993193</v>
      </c>
      <c r="Q1261" s="57">
        <v>8.0861386559986386</v>
      </c>
      <c r="R1261" s="57">
        <v>13.831552964208198</v>
      </c>
      <c r="S1261" s="57">
        <v>12.342001106524236</v>
      </c>
      <c r="T1261" s="57">
        <v>16.810656679576116</v>
      </c>
      <c r="U1261" s="57">
        <v>60.646039919989782</v>
      </c>
    </row>
    <row r="1262" spans="1:21">
      <c r="A1262" s="55" t="s">
        <v>2454</v>
      </c>
      <c r="B1262" s="53" t="s">
        <v>405</v>
      </c>
      <c r="C1262" s="53" t="s">
        <v>235</v>
      </c>
      <c r="D1262" s="51" t="s">
        <v>53</v>
      </c>
      <c r="E1262" s="53">
        <v>275</v>
      </c>
      <c r="F1262" s="53">
        <v>304</v>
      </c>
      <c r="G1262" s="53">
        <v>830</v>
      </c>
      <c r="H1262" s="53">
        <v>1061</v>
      </c>
      <c r="I1262" s="53">
        <v>705</v>
      </c>
      <c r="J1262" s="53">
        <v>476</v>
      </c>
      <c r="K1262" s="53">
        <v>3651</v>
      </c>
      <c r="L1262" s="45">
        <v>469940</v>
      </c>
      <c r="M1262" s="45">
        <v>240938</v>
      </c>
      <c r="N1262" s="45">
        <v>229002</v>
      </c>
      <c r="O1262" s="57">
        <v>114.13724692659521</v>
      </c>
      <c r="P1262" s="57">
        <v>126.17353842067254</v>
      </c>
      <c r="Q1262" s="57">
        <v>344.48696345117833</v>
      </c>
      <c r="R1262" s="57">
        <v>440.36225086951828</v>
      </c>
      <c r="S1262" s="57">
        <v>292.60639666636229</v>
      </c>
      <c r="T1262" s="57">
        <v>197.56119831657935</v>
      </c>
      <c r="U1262" s="57">
        <v>1515.3275946509061</v>
      </c>
    </row>
    <row r="1263" spans="1:21">
      <c r="A1263" s="55" t="s">
        <v>2455</v>
      </c>
      <c r="B1263" s="53" t="s">
        <v>405</v>
      </c>
      <c r="C1263" s="53" t="s">
        <v>235</v>
      </c>
      <c r="D1263" s="51" t="s">
        <v>59</v>
      </c>
      <c r="E1263" s="53">
        <v>64</v>
      </c>
      <c r="F1263" s="53">
        <v>44</v>
      </c>
      <c r="G1263" s="53">
        <v>115</v>
      </c>
      <c r="H1263" s="53">
        <v>131</v>
      </c>
      <c r="I1263" s="53">
        <v>44</v>
      </c>
      <c r="J1263" s="53">
        <v>24</v>
      </c>
      <c r="K1263" s="53">
        <v>422</v>
      </c>
      <c r="L1263" s="45">
        <v>469940</v>
      </c>
      <c r="M1263" s="45">
        <v>240938</v>
      </c>
      <c r="N1263" s="45">
        <v>229002</v>
      </c>
      <c r="O1263" s="57">
        <v>13.618759841681918</v>
      </c>
      <c r="P1263" s="57">
        <v>9.3628973911563182</v>
      </c>
      <c r="Q1263" s="57">
        <v>24.471209090522194</v>
      </c>
      <c r="R1263" s="57">
        <v>27.875899050942675</v>
      </c>
      <c r="S1263" s="57">
        <v>9.3628973911563182</v>
      </c>
      <c r="T1263" s="57">
        <v>5.1070349406307187</v>
      </c>
      <c r="U1263" s="57">
        <v>89.798697706090138</v>
      </c>
    </row>
    <row r="1264" spans="1:21">
      <c r="A1264" s="55" t="s">
        <v>2456</v>
      </c>
      <c r="B1264" s="53" t="s">
        <v>405</v>
      </c>
      <c r="C1264" s="53" t="s">
        <v>235</v>
      </c>
      <c r="D1264" s="51" t="s">
        <v>68</v>
      </c>
      <c r="E1264" s="53">
        <v>14</v>
      </c>
      <c r="F1264" s="53">
        <v>17</v>
      </c>
      <c r="G1264" s="53">
        <v>61</v>
      </c>
      <c r="H1264" s="53">
        <v>59</v>
      </c>
      <c r="I1264" s="53">
        <v>83</v>
      </c>
      <c r="J1264" s="53">
        <v>74</v>
      </c>
      <c r="K1264" s="53">
        <v>308</v>
      </c>
      <c r="L1264" s="45">
        <v>469940</v>
      </c>
      <c r="M1264" s="45">
        <v>240938</v>
      </c>
      <c r="N1264" s="45">
        <v>229002</v>
      </c>
      <c r="O1264" s="57">
        <v>5.8106234798993928</v>
      </c>
      <c r="P1264" s="57">
        <v>7.0557570827349778</v>
      </c>
      <c r="Q1264" s="57">
        <v>25.317716590990212</v>
      </c>
      <c r="R1264" s="57">
        <v>24.487627522433161</v>
      </c>
      <c r="S1264" s="57">
        <v>34.448696345117831</v>
      </c>
      <c r="T1264" s="57">
        <v>30.713295536611078</v>
      </c>
      <c r="U1264" s="57">
        <v>127.83371655778666</v>
      </c>
    </row>
    <row r="1265" spans="1:21">
      <c r="A1265" s="55" t="s">
        <v>2457</v>
      </c>
      <c r="B1265" s="53" t="s">
        <v>405</v>
      </c>
      <c r="C1265" s="53" t="s">
        <v>235</v>
      </c>
      <c r="D1265" s="51" t="s">
        <v>63</v>
      </c>
      <c r="E1265" s="53">
        <v>266</v>
      </c>
      <c r="F1265" s="53">
        <v>222</v>
      </c>
      <c r="G1265" s="53">
        <v>450</v>
      </c>
      <c r="H1265" s="53">
        <v>481</v>
      </c>
      <c r="I1265" s="53">
        <v>322</v>
      </c>
      <c r="J1265" s="53">
        <v>196</v>
      </c>
      <c r="K1265" s="53">
        <v>1937</v>
      </c>
      <c r="L1265" s="45">
        <v>469940</v>
      </c>
      <c r="M1265" s="45">
        <v>240938</v>
      </c>
      <c r="N1265" s="45">
        <v>229002</v>
      </c>
      <c r="O1265" s="57">
        <v>56.60297059199047</v>
      </c>
      <c r="P1265" s="57">
        <v>47.240073200834146</v>
      </c>
      <c r="Q1265" s="57">
        <v>95.756905136825978</v>
      </c>
      <c r="R1265" s="57">
        <v>102.35349193514067</v>
      </c>
      <c r="S1265" s="57">
        <v>68.519385453462135</v>
      </c>
      <c r="T1265" s="57">
        <v>41.707452015150871</v>
      </c>
      <c r="U1265" s="57">
        <v>412.18027833340426</v>
      </c>
    </row>
    <row r="1266" spans="1:21">
      <c r="A1266" s="55" t="s">
        <v>2458</v>
      </c>
      <c r="B1266" s="53" t="s">
        <v>405</v>
      </c>
      <c r="C1266" s="53" t="s">
        <v>235</v>
      </c>
      <c r="D1266" s="51" t="s">
        <v>311</v>
      </c>
      <c r="E1266" s="53">
        <v>78</v>
      </c>
      <c r="F1266" s="53">
        <v>70</v>
      </c>
      <c r="G1266" s="53">
        <v>144</v>
      </c>
      <c r="H1266" s="53">
        <v>173</v>
      </c>
      <c r="I1266" s="53">
        <v>107</v>
      </c>
      <c r="J1266" s="53">
        <v>56</v>
      </c>
      <c r="K1266" s="53">
        <v>628</v>
      </c>
      <c r="L1266" s="45">
        <v>469940</v>
      </c>
      <c r="M1266" s="45">
        <v>240938</v>
      </c>
      <c r="N1266" s="45">
        <v>229002</v>
      </c>
      <c r="O1266" s="57">
        <v>16.597863557049838</v>
      </c>
      <c r="P1266" s="57">
        <v>14.895518576839596</v>
      </c>
      <c r="Q1266" s="57">
        <v>30.642209643784309</v>
      </c>
      <c r="R1266" s="57">
        <v>36.81321019704643</v>
      </c>
      <c r="S1266" s="57">
        <v>22.768864110311956</v>
      </c>
      <c r="T1266" s="57">
        <v>11.916414861471678</v>
      </c>
      <c r="U1266" s="57">
        <v>133.63408094650381</v>
      </c>
    </row>
    <row r="1267" spans="1:21">
      <c r="A1267" s="55" t="s">
        <v>2459</v>
      </c>
      <c r="B1267" s="53" t="s">
        <v>405</v>
      </c>
      <c r="C1267" s="53" t="s">
        <v>235</v>
      </c>
      <c r="D1267" s="51" t="s">
        <v>292</v>
      </c>
      <c r="E1267" s="53">
        <v>19</v>
      </c>
      <c r="F1267" s="53">
        <v>14</v>
      </c>
      <c r="G1267" s="53">
        <v>28</v>
      </c>
      <c r="H1267" s="53">
        <v>48</v>
      </c>
      <c r="I1267" s="53">
        <v>32</v>
      </c>
      <c r="J1267" s="53">
        <v>38</v>
      </c>
      <c r="K1267" s="53">
        <v>179</v>
      </c>
      <c r="L1267" s="45">
        <v>469940</v>
      </c>
      <c r="M1267" s="45">
        <v>240938</v>
      </c>
      <c r="N1267" s="45">
        <v>229002</v>
      </c>
      <c r="O1267" s="57">
        <v>4.0430693279993193</v>
      </c>
      <c r="P1267" s="57">
        <v>2.9791037153679194</v>
      </c>
      <c r="Q1267" s="57">
        <v>5.9582074307358388</v>
      </c>
      <c r="R1267" s="57">
        <v>10.214069881261437</v>
      </c>
      <c r="S1267" s="57">
        <v>6.8093799208409589</v>
      </c>
      <c r="T1267" s="57">
        <v>8.0861386559986386</v>
      </c>
      <c r="U1267" s="57">
        <v>38.089968932204108</v>
      </c>
    </row>
    <row r="1268" spans="1:21">
      <c r="A1268" s="55" t="s">
        <v>2460</v>
      </c>
      <c r="B1268" s="53" t="s">
        <v>405</v>
      </c>
      <c r="C1268" s="53" t="s">
        <v>235</v>
      </c>
      <c r="D1268" s="51" t="s">
        <v>201</v>
      </c>
      <c r="E1268" s="53">
        <v>62</v>
      </c>
      <c r="F1268" s="53">
        <v>41</v>
      </c>
      <c r="G1268" s="53">
        <v>80</v>
      </c>
      <c r="H1268" s="53">
        <v>75</v>
      </c>
      <c r="I1268" s="53">
        <v>51</v>
      </c>
      <c r="J1268" s="53">
        <v>36</v>
      </c>
      <c r="K1268" s="53">
        <v>345</v>
      </c>
      <c r="L1268" s="45">
        <v>469940</v>
      </c>
      <c r="M1268" s="45">
        <v>240938</v>
      </c>
      <c r="N1268" s="45">
        <v>229002</v>
      </c>
      <c r="O1268" s="57">
        <v>13.193173596629356</v>
      </c>
      <c r="P1268" s="57">
        <v>8.7245180235774775</v>
      </c>
      <c r="Q1268" s="57">
        <v>17.023449802102395</v>
      </c>
      <c r="R1268" s="57">
        <v>15.959484189470997</v>
      </c>
      <c r="S1268" s="57">
        <v>10.852449248840278</v>
      </c>
      <c r="T1268" s="57">
        <v>7.6605524109460772</v>
      </c>
      <c r="U1268" s="57">
        <v>73.413627271566583</v>
      </c>
    </row>
    <row r="1269" spans="1:21">
      <c r="A1269" s="55" t="s">
        <v>2461</v>
      </c>
      <c r="B1269" s="53" t="s">
        <v>405</v>
      </c>
      <c r="C1269" s="53" t="s">
        <v>235</v>
      </c>
      <c r="D1269" s="51" t="s">
        <v>150</v>
      </c>
      <c r="E1269" s="53">
        <v>10</v>
      </c>
      <c r="F1269" s="53">
        <v>5</v>
      </c>
      <c r="G1269" s="53">
        <v>10</v>
      </c>
      <c r="H1269" s="53">
        <v>13</v>
      </c>
      <c r="I1269" s="53">
        <v>10</v>
      </c>
      <c r="J1269" s="53">
        <v>10</v>
      </c>
      <c r="K1269" s="53">
        <v>58</v>
      </c>
      <c r="L1269" s="45">
        <v>469940</v>
      </c>
      <c r="M1269" s="45">
        <v>240938</v>
      </c>
      <c r="N1269" s="45">
        <v>229002</v>
      </c>
      <c r="O1269" s="57">
        <v>2.1279312252627993</v>
      </c>
      <c r="P1269" s="57">
        <v>1.0639656126313997</v>
      </c>
      <c r="Q1269" s="57">
        <v>2.1279312252627993</v>
      </c>
      <c r="R1269" s="57">
        <v>2.7663105928416396</v>
      </c>
      <c r="S1269" s="57">
        <v>2.1279312252627993</v>
      </c>
      <c r="T1269" s="57">
        <v>2.1279312252627993</v>
      </c>
      <c r="U1269" s="57">
        <v>12.342001106524236</v>
      </c>
    </row>
    <row r="1270" spans="1:21">
      <c r="A1270" s="55" t="s">
        <v>2462</v>
      </c>
      <c r="B1270" s="53" t="s">
        <v>405</v>
      </c>
      <c r="C1270" s="53" t="s">
        <v>235</v>
      </c>
      <c r="D1270" s="51" t="s">
        <v>94</v>
      </c>
      <c r="E1270" s="53">
        <v>24</v>
      </c>
      <c r="F1270" s="53">
        <v>25</v>
      </c>
      <c r="G1270" s="53">
        <v>65</v>
      </c>
      <c r="H1270" s="53">
        <v>57</v>
      </c>
      <c r="I1270" s="53">
        <v>37</v>
      </c>
      <c r="J1270" s="53">
        <v>12</v>
      </c>
      <c r="K1270" s="53">
        <v>220</v>
      </c>
      <c r="L1270" s="45">
        <v>469940</v>
      </c>
      <c r="M1270" s="45">
        <v>240938</v>
      </c>
      <c r="N1270" s="45">
        <v>229002</v>
      </c>
      <c r="O1270" s="57">
        <v>5.1070349406307187</v>
      </c>
      <c r="P1270" s="57">
        <v>5.319828063156999</v>
      </c>
      <c r="Q1270" s="57">
        <v>13.831552964208198</v>
      </c>
      <c r="R1270" s="57">
        <v>12.129207983997958</v>
      </c>
      <c r="S1270" s="57">
        <v>7.8733455334723583</v>
      </c>
      <c r="T1270" s="57">
        <v>2.5535174703153594</v>
      </c>
      <c r="U1270" s="57">
        <v>46.814486955781589</v>
      </c>
    </row>
    <row r="1271" spans="1:21">
      <c r="A1271" s="55" t="s">
        <v>2463</v>
      </c>
      <c r="B1271" s="53" t="s">
        <v>405</v>
      </c>
      <c r="C1271" s="53" t="s">
        <v>235</v>
      </c>
      <c r="D1271" s="51" t="s">
        <v>153</v>
      </c>
      <c r="E1271" s="53">
        <v>24</v>
      </c>
      <c r="F1271" s="53">
        <v>10</v>
      </c>
      <c r="G1271" s="53">
        <v>10</v>
      </c>
      <c r="H1271" s="53">
        <v>13</v>
      </c>
      <c r="I1271" s="53">
        <v>0</v>
      </c>
      <c r="J1271" s="53">
        <v>0</v>
      </c>
      <c r="K1271" s="53">
        <v>57</v>
      </c>
      <c r="L1271" s="45">
        <v>469940</v>
      </c>
      <c r="M1271" s="45">
        <v>240938</v>
      </c>
      <c r="N1271" s="45">
        <v>229002</v>
      </c>
      <c r="O1271" s="57">
        <v>5.1070349406307187</v>
      </c>
      <c r="P1271" s="57">
        <v>2.1279312252627993</v>
      </c>
      <c r="Q1271" s="57">
        <v>2.1279312252627993</v>
      </c>
      <c r="R1271" s="57">
        <v>2.7663105928416396</v>
      </c>
      <c r="S1271" s="57" t="s">
        <v>297</v>
      </c>
      <c r="T1271" s="57" t="s">
        <v>297</v>
      </c>
      <c r="U1271" s="57">
        <v>12.129207983997958</v>
      </c>
    </row>
    <row r="1272" spans="1:21">
      <c r="A1272" s="55" t="s">
        <v>2464</v>
      </c>
      <c r="B1272" s="53" t="s">
        <v>405</v>
      </c>
      <c r="C1272" s="53" t="s">
        <v>235</v>
      </c>
      <c r="D1272" s="51" t="s">
        <v>154</v>
      </c>
      <c r="E1272" s="53">
        <v>194</v>
      </c>
      <c r="F1272" s="53">
        <v>102</v>
      </c>
      <c r="G1272" s="53">
        <v>142</v>
      </c>
      <c r="H1272" s="53">
        <v>115</v>
      </c>
      <c r="I1272" s="53">
        <v>59</v>
      </c>
      <c r="J1272" s="53">
        <v>33</v>
      </c>
      <c r="K1272" s="53">
        <v>645</v>
      </c>
      <c r="L1272" s="45">
        <v>469940</v>
      </c>
      <c r="M1272" s="45">
        <v>240938</v>
      </c>
      <c r="N1272" s="45">
        <v>229002</v>
      </c>
      <c r="O1272" s="57">
        <v>41.281865770098307</v>
      </c>
      <c r="P1272" s="57">
        <v>21.704898497680556</v>
      </c>
      <c r="Q1272" s="57">
        <v>30.216623398731752</v>
      </c>
      <c r="R1272" s="57">
        <v>24.471209090522194</v>
      </c>
      <c r="S1272" s="57">
        <v>12.554794229050517</v>
      </c>
      <c r="T1272" s="57">
        <v>7.0221730433672382</v>
      </c>
      <c r="U1272" s="57">
        <v>137.25156402945058</v>
      </c>
    </row>
    <row r="1273" spans="1:21">
      <c r="A1273" s="55" t="s">
        <v>2465</v>
      </c>
      <c r="B1273" s="53" t="s">
        <v>405</v>
      </c>
      <c r="C1273" s="53" t="s">
        <v>235</v>
      </c>
      <c r="D1273" s="51" t="s">
        <v>98</v>
      </c>
      <c r="E1273" s="53">
        <v>91</v>
      </c>
      <c r="F1273" s="53">
        <v>96</v>
      </c>
      <c r="G1273" s="53">
        <v>253</v>
      </c>
      <c r="H1273" s="53">
        <v>294</v>
      </c>
      <c r="I1273" s="53">
        <v>235</v>
      </c>
      <c r="J1273" s="53">
        <v>186</v>
      </c>
      <c r="K1273" s="53">
        <v>1155</v>
      </c>
      <c r="L1273" s="45">
        <v>469940</v>
      </c>
      <c r="M1273" s="45">
        <v>240938</v>
      </c>
      <c r="N1273" s="45">
        <v>229002</v>
      </c>
      <c r="O1273" s="57">
        <v>19.364174149891475</v>
      </c>
      <c r="P1273" s="57">
        <v>20.428139762522875</v>
      </c>
      <c r="Q1273" s="57">
        <v>53.836659999148836</v>
      </c>
      <c r="R1273" s="57">
        <v>62.56117802272631</v>
      </c>
      <c r="S1273" s="57">
        <v>50.006383793675788</v>
      </c>
      <c r="T1273" s="57">
        <v>39.579520789888072</v>
      </c>
      <c r="U1273" s="57">
        <v>245.77605651785336</v>
      </c>
    </row>
    <row r="1274" spans="1:21">
      <c r="A1274" s="55" t="s">
        <v>2466</v>
      </c>
      <c r="B1274" s="53" t="s">
        <v>405</v>
      </c>
      <c r="C1274" s="53" t="s">
        <v>235</v>
      </c>
      <c r="D1274" s="51" t="s">
        <v>301</v>
      </c>
      <c r="E1274" s="53">
        <v>38</v>
      </c>
      <c r="F1274" s="53">
        <v>28</v>
      </c>
      <c r="G1274" s="53">
        <v>49</v>
      </c>
      <c r="H1274" s="53">
        <v>22</v>
      </c>
      <c r="I1274" s="53">
        <v>10</v>
      </c>
      <c r="J1274" s="53">
        <v>0</v>
      </c>
      <c r="K1274" s="53">
        <v>147</v>
      </c>
      <c r="L1274" s="45">
        <v>469940</v>
      </c>
      <c r="M1274" s="45">
        <v>240938</v>
      </c>
      <c r="N1274" s="45">
        <v>229002</v>
      </c>
      <c r="O1274" s="57">
        <v>8.0861386559986386</v>
      </c>
      <c r="P1274" s="57">
        <v>5.9582074307358388</v>
      </c>
      <c r="Q1274" s="57">
        <v>10.426863003787718</v>
      </c>
      <c r="R1274" s="57">
        <v>4.6814486955781591</v>
      </c>
      <c r="S1274" s="57">
        <v>2.1279312252627993</v>
      </c>
      <c r="T1274" s="57" t="s">
        <v>297</v>
      </c>
      <c r="U1274" s="57">
        <v>31.280589011363155</v>
      </c>
    </row>
    <row r="1275" spans="1:21">
      <c r="A1275" s="55" t="s">
        <v>2467</v>
      </c>
      <c r="B1275" s="53" t="s">
        <v>405</v>
      </c>
      <c r="C1275" s="53" t="s">
        <v>235</v>
      </c>
      <c r="D1275" s="51" t="s">
        <v>303</v>
      </c>
      <c r="E1275" s="53">
        <v>74</v>
      </c>
      <c r="F1275" s="53">
        <v>70</v>
      </c>
      <c r="G1275" s="53">
        <v>155</v>
      </c>
      <c r="H1275" s="53">
        <v>152</v>
      </c>
      <c r="I1275" s="53">
        <v>108</v>
      </c>
      <c r="J1275" s="53">
        <v>73</v>
      </c>
      <c r="K1275" s="53">
        <v>632</v>
      </c>
      <c r="L1275" s="45">
        <v>469940</v>
      </c>
      <c r="M1275" s="45">
        <v>240938</v>
      </c>
      <c r="N1275" s="45">
        <v>229002</v>
      </c>
      <c r="O1275" s="57">
        <v>15.746691066944717</v>
      </c>
      <c r="P1275" s="57">
        <v>14.895518576839596</v>
      </c>
      <c r="Q1275" s="57">
        <v>32.98293399157339</v>
      </c>
      <c r="R1275" s="57">
        <v>32.344554623994554</v>
      </c>
      <c r="S1275" s="57">
        <v>22.981657232838234</v>
      </c>
      <c r="T1275" s="57">
        <v>15.533897944418438</v>
      </c>
      <c r="U1275" s="57">
        <v>134.48525343660893</v>
      </c>
    </row>
    <row r="1276" spans="1:21">
      <c r="A1276" s="55" t="s">
        <v>2468</v>
      </c>
      <c r="B1276" s="53" t="s">
        <v>405</v>
      </c>
      <c r="C1276" s="53" t="s">
        <v>235</v>
      </c>
      <c r="D1276" s="51" t="s">
        <v>127</v>
      </c>
      <c r="E1276" s="53">
        <v>39</v>
      </c>
      <c r="F1276" s="53">
        <v>12</v>
      </c>
      <c r="G1276" s="53">
        <v>16</v>
      </c>
      <c r="H1276" s="53">
        <v>25</v>
      </c>
      <c r="I1276" s="53">
        <v>10</v>
      </c>
      <c r="J1276" s="53">
        <v>0</v>
      </c>
      <c r="K1276" s="53">
        <v>102</v>
      </c>
      <c r="L1276" s="45">
        <v>469940</v>
      </c>
      <c r="M1276" s="45">
        <v>240938</v>
      </c>
      <c r="N1276" s="45">
        <v>229002</v>
      </c>
      <c r="O1276" s="57">
        <v>8.2989317785249188</v>
      </c>
      <c r="P1276" s="57">
        <v>2.5535174703153594</v>
      </c>
      <c r="Q1276" s="57">
        <v>3.4046899604204794</v>
      </c>
      <c r="R1276" s="57">
        <v>5.319828063156999</v>
      </c>
      <c r="S1276" s="57">
        <v>2.1279312252627993</v>
      </c>
      <c r="T1276" s="57" t="s">
        <v>297</v>
      </c>
      <c r="U1276" s="57">
        <v>21.704898497680556</v>
      </c>
    </row>
    <row r="1277" spans="1:21">
      <c r="A1277" s="55" t="s">
        <v>2469</v>
      </c>
      <c r="B1277" s="53" t="s">
        <v>405</v>
      </c>
      <c r="C1277" s="53" t="s">
        <v>235</v>
      </c>
      <c r="D1277" s="51" t="s">
        <v>131</v>
      </c>
      <c r="E1277" s="53">
        <v>52</v>
      </c>
      <c r="F1277" s="53">
        <v>23</v>
      </c>
      <c r="G1277" s="53">
        <v>59</v>
      </c>
      <c r="H1277" s="53">
        <v>80</v>
      </c>
      <c r="I1277" s="53">
        <v>65</v>
      </c>
      <c r="J1277" s="53">
        <v>55</v>
      </c>
      <c r="K1277" s="53">
        <v>334</v>
      </c>
      <c r="L1277" s="45">
        <v>469940</v>
      </c>
      <c r="M1277" s="45">
        <v>240938</v>
      </c>
      <c r="N1277" s="45">
        <v>229002</v>
      </c>
      <c r="O1277" s="57">
        <v>21.582315782483459</v>
      </c>
      <c r="P1277" s="57">
        <v>9.5460242884061461</v>
      </c>
      <c r="Q1277" s="57">
        <v>24.487627522433161</v>
      </c>
      <c r="R1277" s="57">
        <v>33.203562742282244</v>
      </c>
      <c r="S1277" s="57">
        <v>26.977894728104324</v>
      </c>
      <c r="T1277" s="57">
        <v>22.827449385319046</v>
      </c>
      <c r="U1277" s="57">
        <v>138.62487444902837</v>
      </c>
    </row>
    <row r="1278" spans="1:21">
      <c r="A1278" s="55" t="s">
        <v>2470</v>
      </c>
      <c r="B1278" s="53" t="s">
        <v>405</v>
      </c>
      <c r="C1278" s="53" t="s">
        <v>235</v>
      </c>
      <c r="D1278" s="51" t="s">
        <v>160</v>
      </c>
      <c r="E1278" s="53">
        <v>27</v>
      </c>
      <c r="F1278" s="53">
        <v>10</v>
      </c>
      <c r="G1278" s="53">
        <v>0</v>
      </c>
      <c r="H1278" s="53">
        <v>10</v>
      </c>
      <c r="I1278" s="53">
        <v>0</v>
      </c>
      <c r="J1278" s="53">
        <v>0</v>
      </c>
      <c r="K1278" s="53">
        <v>47</v>
      </c>
      <c r="L1278" s="45">
        <v>469940</v>
      </c>
      <c r="M1278" s="45">
        <v>240938</v>
      </c>
      <c r="N1278" s="45">
        <v>229002</v>
      </c>
      <c r="O1278" s="57">
        <v>5.7454143082095586</v>
      </c>
      <c r="P1278" s="57">
        <v>2.1279312252627993</v>
      </c>
      <c r="Q1278" s="57" t="s">
        <v>297</v>
      </c>
      <c r="R1278" s="57">
        <v>2.1279312252627993</v>
      </c>
      <c r="S1278" s="57" t="s">
        <v>297</v>
      </c>
      <c r="T1278" s="57" t="s">
        <v>297</v>
      </c>
      <c r="U1278" s="57">
        <v>10.001276758735157</v>
      </c>
    </row>
    <row r="1279" spans="1:21">
      <c r="A1279" s="55" t="s">
        <v>2471</v>
      </c>
      <c r="B1279" s="53" t="s">
        <v>405</v>
      </c>
      <c r="C1279" s="53" t="s">
        <v>235</v>
      </c>
      <c r="D1279" s="51" t="s">
        <v>163</v>
      </c>
      <c r="E1279" s="53">
        <v>236</v>
      </c>
      <c r="F1279" s="53">
        <v>198</v>
      </c>
      <c r="G1279" s="53">
        <v>622</v>
      </c>
      <c r="H1279" s="53">
        <v>655</v>
      </c>
      <c r="I1279" s="53">
        <v>279</v>
      </c>
      <c r="J1279" s="53">
        <v>87</v>
      </c>
      <c r="K1279" s="53">
        <v>2077</v>
      </c>
      <c r="L1279" s="45">
        <v>469940</v>
      </c>
      <c r="M1279" s="45">
        <v>240938</v>
      </c>
      <c r="N1279" s="45">
        <v>229002</v>
      </c>
      <c r="O1279" s="57">
        <v>103.05586850769862</v>
      </c>
      <c r="P1279" s="57">
        <v>86.462126968323417</v>
      </c>
      <c r="Q1279" s="57">
        <v>271.61334835503618</v>
      </c>
      <c r="R1279" s="57">
        <v>286.02370284975677</v>
      </c>
      <c r="S1279" s="57">
        <v>121.83299709172844</v>
      </c>
      <c r="T1279" s="57">
        <v>37.99093457699059</v>
      </c>
      <c r="U1279" s="57">
        <v>906.97897834953415</v>
      </c>
    </row>
    <row r="1280" spans="1:21">
      <c r="A1280" s="55" t="s">
        <v>2472</v>
      </c>
      <c r="B1280" s="53" t="s">
        <v>405</v>
      </c>
      <c r="C1280" s="53" t="s">
        <v>235</v>
      </c>
      <c r="D1280" s="51" t="s">
        <v>141</v>
      </c>
      <c r="E1280" s="53">
        <v>26</v>
      </c>
      <c r="F1280" s="53">
        <v>18</v>
      </c>
      <c r="G1280" s="53">
        <v>23</v>
      </c>
      <c r="H1280" s="53">
        <v>29</v>
      </c>
      <c r="I1280" s="53">
        <v>17</v>
      </c>
      <c r="J1280" s="53">
        <v>17</v>
      </c>
      <c r="K1280" s="53">
        <v>130</v>
      </c>
      <c r="L1280" s="45">
        <v>469940</v>
      </c>
      <c r="M1280" s="45">
        <v>240938</v>
      </c>
      <c r="N1280" s="45">
        <v>229002</v>
      </c>
      <c r="O1280" s="57">
        <v>5.5326211856832792</v>
      </c>
      <c r="P1280" s="57">
        <v>3.8302762054730386</v>
      </c>
      <c r="Q1280" s="57">
        <v>4.8942418181044394</v>
      </c>
      <c r="R1280" s="57">
        <v>6.1710005532621182</v>
      </c>
      <c r="S1280" s="57">
        <v>3.6174830829467592</v>
      </c>
      <c r="T1280" s="57">
        <v>3.6174830829467592</v>
      </c>
      <c r="U1280" s="57">
        <v>27.663105928416396</v>
      </c>
    </row>
    <row r="1281" spans="1:21">
      <c r="A1281" s="55" t="s">
        <v>2473</v>
      </c>
      <c r="B1281" s="53" t="s">
        <v>405</v>
      </c>
      <c r="C1281" s="53" t="s">
        <v>235</v>
      </c>
      <c r="D1281" s="51" t="s">
        <v>145</v>
      </c>
      <c r="E1281" s="53">
        <v>62</v>
      </c>
      <c r="F1281" s="53">
        <v>57</v>
      </c>
      <c r="G1281" s="53">
        <v>106</v>
      </c>
      <c r="H1281" s="53">
        <v>147</v>
      </c>
      <c r="I1281" s="53">
        <v>105</v>
      </c>
      <c r="J1281" s="53">
        <v>57</v>
      </c>
      <c r="K1281" s="53">
        <v>534</v>
      </c>
      <c r="L1281" s="45">
        <v>469940</v>
      </c>
      <c r="M1281" s="45">
        <v>240938</v>
      </c>
      <c r="N1281" s="45">
        <v>229002</v>
      </c>
      <c r="O1281" s="57">
        <v>25.732761125268741</v>
      </c>
      <c r="P1281" s="57">
        <v>23.6575384538761</v>
      </c>
      <c r="Q1281" s="57">
        <v>43.994720633523983</v>
      </c>
      <c r="R1281" s="57">
        <v>61.011546538943627</v>
      </c>
      <c r="S1281" s="57">
        <v>43.579676099245454</v>
      </c>
      <c r="T1281" s="57">
        <v>23.6575384538761</v>
      </c>
      <c r="U1281" s="57">
        <v>221.63378130473401</v>
      </c>
    </row>
    <row r="1282" spans="1:21">
      <c r="A1282" s="55" t="s">
        <v>2453</v>
      </c>
      <c r="B1282" s="53" t="s">
        <v>405</v>
      </c>
      <c r="C1282" s="53" t="s">
        <v>235</v>
      </c>
      <c r="D1282" s="51" t="s">
        <v>200</v>
      </c>
      <c r="E1282" s="53">
        <v>10</v>
      </c>
      <c r="F1282" s="53">
        <v>13</v>
      </c>
      <c r="G1282" s="53">
        <v>23</v>
      </c>
      <c r="H1282" s="53">
        <v>26</v>
      </c>
      <c r="I1282" s="53">
        <v>27</v>
      </c>
      <c r="J1282" s="53">
        <v>39</v>
      </c>
      <c r="K1282" s="53">
        <v>138</v>
      </c>
      <c r="L1282" s="45">
        <v>469940</v>
      </c>
      <c r="M1282" s="45">
        <v>240938</v>
      </c>
      <c r="N1282" s="45">
        <v>229002</v>
      </c>
      <c r="O1282" s="57">
        <v>2.1279312252627993</v>
      </c>
      <c r="P1282" s="57">
        <v>2.7663105928416396</v>
      </c>
      <c r="Q1282" s="57">
        <v>4.8942418181044394</v>
      </c>
      <c r="R1282" s="57">
        <v>5.5326211856832792</v>
      </c>
      <c r="S1282" s="57">
        <v>5.7454143082095586</v>
      </c>
      <c r="T1282" s="57">
        <v>8.2989317785249188</v>
      </c>
      <c r="U1282" s="57">
        <v>29.365450908626631</v>
      </c>
    </row>
    <row r="1283" spans="1:21">
      <c r="A1283" s="55" t="s">
        <v>2474</v>
      </c>
      <c r="B1283" s="53" t="s">
        <v>405</v>
      </c>
      <c r="C1283" s="53" t="s">
        <v>238</v>
      </c>
      <c r="D1283" s="51" t="s">
        <v>200</v>
      </c>
      <c r="E1283" s="53">
        <v>0</v>
      </c>
      <c r="F1283" s="53">
        <v>0</v>
      </c>
      <c r="G1283" s="53">
        <v>5</v>
      </c>
      <c r="H1283" s="53">
        <v>5</v>
      </c>
      <c r="I1283" s="53">
        <v>9</v>
      </c>
      <c r="J1283" s="53">
        <v>9</v>
      </c>
      <c r="K1283" s="53">
        <v>28</v>
      </c>
      <c r="L1283" s="45">
        <v>51330</v>
      </c>
      <c r="M1283" s="45">
        <v>26289</v>
      </c>
      <c r="N1283" s="45">
        <v>25041</v>
      </c>
      <c r="O1283" s="57" t="s">
        <v>297</v>
      </c>
      <c r="P1283" s="57" t="s">
        <v>297</v>
      </c>
      <c r="Q1283" s="57">
        <v>9.7408922657315404</v>
      </c>
      <c r="R1283" s="57">
        <v>9.7408922657315404</v>
      </c>
      <c r="S1283" s="57">
        <v>17.533606078316772</v>
      </c>
      <c r="T1283" s="57">
        <v>17.533606078316772</v>
      </c>
      <c r="U1283" s="57">
        <v>54.548996688096629</v>
      </c>
    </row>
    <row r="1284" spans="1:21">
      <c r="A1284" s="55" t="s">
        <v>2475</v>
      </c>
      <c r="B1284" s="53" t="s">
        <v>405</v>
      </c>
      <c r="C1284" s="53" t="s">
        <v>238</v>
      </c>
      <c r="D1284" s="51" t="s">
        <v>53</v>
      </c>
      <c r="E1284" s="53">
        <v>64</v>
      </c>
      <c r="F1284" s="53">
        <v>21</v>
      </c>
      <c r="G1284" s="53">
        <v>88</v>
      </c>
      <c r="H1284" s="53">
        <v>122</v>
      </c>
      <c r="I1284" s="53">
        <v>64</v>
      </c>
      <c r="J1284" s="53">
        <v>64</v>
      </c>
      <c r="K1284" s="53">
        <v>423</v>
      </c>
      <c r="L1284" s="45">
        <v>51330</v>
      </c>
      <c r="M1284" s="45">
        <v>26289</v>
      </c>
      <c r="N1284" s="45">
        <v>25041</v>
      </c>
      <c r="O1284" s="57">
        <v>243.44782989082887</v>
      </c>
      <c r="P1284" s="57">
        <v>79.881319182928223</v>
      </c>
      <c r="Q1284" s="57">
        <v>334.7407660998897</v>
      </c>
      <c r="R1284" s="57">
        <v>464.07242572939253</v>
      </c>
      <c r="S1284" s="57">
        <v>243.44782989082887</v>
      </c>
      <c r="T1284" s="57">
        <v>243.44782989082887</v>
      </c>
      <c r="U1284" s="57">
        <v>1609.038000684697</v>
      </c>
    </row>
    <row r="1285" spans="1:21">
      <c r="A1285" s="55" t="s">
        <v>2476</v>
      </c>
      <c r="B1285" s="53" t="s">
        <v>405</v>
      </c>
      <c r="C1285" s="53" t="s">
        <v>238</v>
      </c>
      <c r="D1285" s="51" t="s">
        <v>59</v>
      </c>
      <c r="E1285" s="53">
        <v>10</v>
      </c>
      <c r="F1285" s="53">
        <v>0</v>
      </c>
      <c r="G1285" s="53">
        <v>5</v>
      </c>
      <c r="H1285" s="53">
        <v>16</v>
      </c>
      <c r="I1285" s="53">
        <v>5</v>
      </c>
      <c r="J1285" s="53">
        <v>5</v>
      </c>
      <c r="K1285" s="53">
        <v>41</v>
      </c>
      <c r="L1285" s="45">
        <v>51330</v>
      </c>
      <c r="M1285" s="45">
        <v>26289</v>
      </c>
      <c r="N1285" s="45">
        <v>25041</v>
      </c>
      <c r="O1285" s="57">
        <v>19.481784531463081</v>
      </c>
      <c r="P1285" s="57" t="s">
        <v>297</v>
      </c>
      <c r="Q1285" s="57">
        <v>9.7408922657315404</v>
      </c>
      <c r="R1285" s="57">
        <v>31.170855250340928</v>
      </c>
      <c r="S1285" s="57">
        <v>9.7408922657315404</v>
      </c>
      <c r="T1285" s="57">
        <v>9.7408922657315404</v>
      </c>
      <c r="U1285" s="57">
        <v>79.875316578998635</v>
      </c>
    </row>
    <row r="1286" spans="1:21">
      <c r="A1286" s="55" t="s">
        <v>2477</v>
      </c>
      <c r="B1286" s="53" t="s">
        <v>405</v>
      </c>
      <c r="C1286" s="53" t="s">
        <v>238</v>
      </c>
      <c r="D1286" s="51" t="s">
        <v>68</v>
      </c>
      <c r="E1286" s="53">
        <v>5</v>
      </c>
      <c r="F1286" s="53">
        <v>0</v>
      </c>
      <c r="G1286" s="53">
        <v>7</v>
      </c>
      <c r="H1286" s="53">
        <v>9</v>
      </c>
      <c r="I1286" s="53">
        <v>13</v>
      </c>
      <c r="J1286" s="53">
        <v>16</v>
      </c>
      <c r="K1286" s="53">
        <v>50</v>
      </c>
      <c r="L1286" s="45">
        <v>51330</v>
      </c>
      <c r="M1286" s="45">
        <v>26289</v>
      </c>
      <c r="N1286" s="45">
        <v>25041</v>
      </c>
      <c r="O1286" s="57">
        <v>19.019361710221006</v>
      </c>
      <c r="P1286" s="57" t="s">
        <v>297</v>
      </c>
      <c r="Q1286" s="57">
        <v>26.627106394309408</v>
      </c>
      <c r="R1286" s="57">
        <v>34.23485107839781</v>
      </c>
      <c r="S1286" s="57">
        <v>49.450340446574614</v>
      </c>
      <c r="T1286" s="57">
        <v>60.861957472707218</v>
      </c>
      <c r="U1286" s="57">
        <v>190.19361710221006</v>
      </c>
    </row>
    <row r="1287" spans="1:21">
      <c r="A1287" s="55" t="s">
        <v>2478</v>
      </c>
      <c r="B1287" s="53" t="s">
        <v>405</v>
      </c>
      <c r="C1287" s="53" t="s">
        <v>238</v>
      </c>
      <c r="D1287" s="51" t="s">
        <v>63</v>
      </c>
      <c r="E1287" s="53">
        <v>28</v>
      </c>
      <c r="F1287" s="53">
        <v>23</v>
      </c>
      <c r="G1287" s="53">
        <v>55</v>
      </c>
      <c r="H1287" s="53">
        <v>50</v>
      </c>
      <c r="I1287" s="53">
        <v>19</v>
      </c>
      <c r="J1287" s="53">
        <v>17</v>
      </c>
      <c r="K1287" s="53">
        <v>192</v>
      </c>
      <c r="L1287" s="45">
        <v>51330</v>
      </c>
      <c r="M1287" s="45">
        <v>26289</v>
      </c>
      <c r="N1287" s="45">
        <v>25041</v>
      </c>
      <c r="O1287" s="57">
        <v>54.548996688096629</v>
      </c>
      <c r="P1287" s="57">
        <v>44.808104422365091</v>
      </c>
      <c r="Q1287" s="57">
        <v>107.14981492304695</v>
      </c>
      <c r="R1287" s="57">
        <v>97.408922657315415</v>
      </c>
      <c r="S1287" s="57">
        <v>37.015390609779857</v>
      </c>
      <c r="T1287" s="57">
        <v>33.11903370348724</v>
      </c>
      <c r="U1287" s="57">
        <v>374.05026300409122</v>
      </c>
    </row>
    <row r="1288" spans="1:21">
      <c r="A1288" s="55" t="s">
        <v>2479</v>
      </c>
      <c r="B1288" s="53" t="s">
        <v>405</v>
      </c>
      <c r="C1288" s="53" t="s">
        <v>238</v>
      </c>
      <c r="D1288" s="51" t="s">
        <v>311</v>
      </c>
      <c r="E1288" s="53">
        <v>11</v>
      </c>
      <c r="F1288" s="53">
        <v>6</v>
      </c>
      <c r="G1288" s="53">
        <v>18</v>
      </c>
      <c r="H1288" s="53">
        <v>13</v>
      </c>
      <c r="I1288" s="53">
        <v>10</v>
      </c>
      <c r="J1288" s="53">
        <v>5</v>
      </c>
      <c r="K1288" s="53">
        <v>63</v>
      </c>
      <c r="L1288" s="45">
        <v>51330</v>
      </c>
      <c r="M1288" s="45">
        <v>26289</v>
      </c>
      <c r="N1288" s="45">
        <v>25041</v>
      </c>
      <c r="O1288" s="57">
        <v>21.429962984609389</v>
      </c>
      <c r="P1288" s="57">
        <v>11.689070718877851</v>
      </c>
      <c r="Q1288" s="57">
        <v>35.067212156633545</v>
      </c>
      <c r="R1288" s="57">
        <v>25.326319890902006</v>
      </c>
      <c r="S1288" s="57">
        <v>19.481784531463081</v>
      </c>
      <c r="T1288" s="57">
        <v>9.7408922657315404</v>
      </c>
      <c r="U1288" s="57">
        <v>122.73524254821741</v>
      </c>
    </row>
    <row r="1289" spans="1:21">
      <c r="A1289" s="55" t="s">
        <v>2480</v>
      </c>
      <c r="B1289" s="53" t="s">
        <v>405</v>
      </c>
      <c r="C1289" s="53" t="s">
        <v>238</v>
      </c>
      <c r="D1289" s="51" t="s">
        <v>292</v>
      </c>
      <c r="E1289" s="53">
        <v>0</v>
      </c>
      <c r="F1289" s="53">
        <v>0</v>
      </c>
      <c r="G1289" s="53">
        <v>10</v>
      </c>
      <c r="H1289" s="53">
        <v>10</v>
      </c>
      <c r="I1289" s="53">
        <v>0</v>
      </c>
      <c r="J1289" s="53">
        <v>10</v>
      </c>
      <c r="K1289" s="53">
        <v>30</v>
      </c>
      <c r="L1289" s="45">
        <v>51330</v>
      </c>
      <c r="M1289" s="45">
        <v>26289</v>
      </c>
      <c r="N1289" s="45">
        <v>25041</v>
      </c>
      <c r="O1289" s="57" t="s">
        <v>297</v>
      </c>
      <c r="P1289" s="57" t="s">
        <v>297</v>
      </c>
      <c r="Q1289" s="57">
        <v>19.481784531463081</v>
      </c>
      <c r="R1289" s="57">
        <v>19.481784531463081</v>
      </c>
      <c r="S1289" s="57" t="s">
        <v>297</v>
      </c>
      <c r="T1289" s="57">
        <v>19.481784531463081</v>
      </c>
      <c r="U1289" s="57">
        <v>58.445353594389239</v>
      </c>
    </row>
    <row r="1290" spans="1:21">
      <c r="A1290" s="55" t="s">
        <v>2481</v>
      </c>
      <c r="B1290" s="53" t="s">
        <v>405</v>
      </c>
      <c r="C1290" s="53" t="s">
        <v>238</v>
      </c>
      <c r="D1290" s="51" t="s">
        <v>201</v>
      </c>
      <c r="E1290" s="53">
        <v>5</v>
      </c>
      <c r="F1290" s="53">
        <v>5</v>
      </c>
      <c r="G1290" s="53">
        <v>17</v>
      </c>
      <c r="H1290" s="53">
        <v>10</v>
      </c>
      <c r="I1290" s="53">
        <v>5</v>
      </c>
      <c r="J1290" s="53">
        <v>10</v>
      </c>
      <c r="K1290" s="53">
        <v>52</v>
      </c>
      <c r="L1290" s="45">
        <v>51330</v>
      </c>
      <c r="M1290" s="45">
        <v>26289</v>
      </c>
      <c r="N1290" s="45">
        <v>25041</v>
      </c>
      <c r="O1290" s="57">
        <v>9.7408922657315404</v>
      </c>
      <c r="P1290" s="57">
        <v>9.7408922657315404</v>
      </c>
      <c r="Q1290" s="57">
        <v>33.11903370348724</v>
      </c>
      <c r="R1290" s="57">
        <v>19.481784531463081</v>
      </c>
      <c r="S1290" s="57">
        <v>9.7408922657315404</v>
      </c>
      <c r="T1290" s="57">
        <v>19.481784531463081</v>
      </c>
      <c r="U1290" s="57">
        <v>101.30527956360802</v>
      </c>
    </row>
    <row r="1291" spans="1:21">
      <c r="A1291" s="55" t="s">
        <v>2482</v>
      </c>
      <c r="B1291" s="53" t="s">
        <v>405</v>
      </c>
      <c r="C1291" s="53" t="s">
        <v>238</v>
      </c>
      <c r="D1291" s="51" t="s">
        <v>150</v>
      </c>
      <c r="E1291" s="53">
        <v>0</v>
      </c>
      <c r="F1291" s="53">
        <v>0</v>
      </c>
      <c r="G1291" s="53">
        <v>0</v>
      </c>
      <c r="H1291" s="53">
        <v>0</v>
      </c>
      <c r="I1291" s="53">
        <v>0</v>
      </c>
      <c r="J1291" s="53">
        <v>0</v>
      </c>
      <c r="K1291" s="53">
        <v>0</v>
      </c>
      <c r="L1291" s="45">
        <v>51330</v>
      </c>
      <c r="M1291" s="45">
        <v>26289</v>
      </c>
      <c r="N1291" s="45">
        <v>25041</v>
      </c>
      <c r="O1291" s="57" t="s">
        <v>297</v>
      </c>
      <c r="P1291" s="57" t="s">
        <v>297</v>
      </c>
      <c r="Q1291" s="57" t="s">
        <v>297</v>
      </c>
      <c r="R1291" s="57" t="s">
        <v>297</v>
      </c>
      <c r="S1291" s="57" t="s">
        <v>297</v>
      </c>
      <c r="T1291" s="57" t="s">
        <v>297</v>
      </c>
      <c r="U1291" s="57" t="s">
        <v>297</v>
      </c>
    </row>
    <row r="1292" spans="1:21">
      <c r="A1292" s="55" t="s">
        <v>2483</v>
      </c>
      <c r="B1292" s="53" t="s">
        <v>405</v>
      </c>
      <c r="C1292" s="53" t="s">
        <v>238</v>
      </c>
      <c r="D1292" s="51" t="s">
        <v>94</v>
      </c>
      <c r="E1292" s="53">
        <v>0</v>
      </c>
      <c r="F1292" s="53">
        <v>0</v>
      </c>
      <c r="G1292" s="53">
        <v>5</v>
      </c>
      <c r="H1292" s="53">
        <v>10</v>
      </c>
      <c r="I1292" s="53">
        <v>0</v>
      </c>
      <c r="J1292" s="53">
        <v>0</v>
      </c>
      <c r="K1292" s="53">
        <v>15</v>
      </c>
      <c r="L1292" s="45">
        <v>51330</v>
      </c>
      <c r="M1292" s="45">
        <v>26289</v>
      </c>
      <c r="N1292" s="45">
        <v>25041</v>
      </c>
      <c r="O1292" s="57" t="s">
        <v>297</v>
      </c>
      <c r="P1292" s="57" t="s">
        <v>297</v>
      </c>
      <c r="Q1292" s="57">
        <v>9.7408922657315404</v>
      </c>
      <c r="R1292" s="57">
        <v>19.481784531463081</v>
      </c>
      <c r="S1292" s="57" t="s">
        <v>297</v>
      </c>
      <c r="T1292" s="57" t="s">
        <v>297</v>
      </c>
      <c r="U1292" s="57">
        <v>29.22267679719462</v>
      </c>
    </row>
    <row r="1293" spans="1:21">
      <c r="A1293" s="55" t="s">
        <v>2484</v>
      </c>
      <c r="B1293" s="53" t="s">
        <v>405</v>
      </c>
      <c r="C1293" s="53" t="s">
        <v>238</v>
      </c>
      <c r="D1293" s="51" t="s">
        <v>153</v>
      </c>
      <c r="E1293" s="53">
        <v>0</v>
      </c>
      <c r="F1293" s="53">
        <v>0</v>
      </c>
      <c r="G1293" s="53">
        <v>0</v>
      </c>
      <c r="H1293" s="53">
        <v>0</v>
      </c>
      <c r="I1293" s="53">
        <v>0</v>
      </c>
      <c r="J1293" s="53">
        <v>0</v>
      </c>
      <c r="K1293" s="53">
        <v>0</v>
      </c>
      <c r="L1293" s="45">
        <v>51330</v>
      </c>
      <c r="M1293" s="45">
        <v>26289</v>
      </c>
      <c r="N1293" s="45">
        <v>25041</v>
      </c>
      <c r="O1293" s="57" t="s">
        <v>297</v>
      </c>
      <c r="P1293" s="57" t="s">
        <v>297</v>
      </c>
      <c r="Q1293" s="57" t="s">
        <v>297</v>
      </c>
      <c r="R1293" s="57" t="s">
        <v>297</v>
      </c>
      <c r="S1293" s="57" t="s">
        <v>297</v>
      </c>
      <c r="T1293" s="57" t="s">
        <v>297</v>
      </c>
      <c r="U1293" s="57" t="s">
        <v>297</v>
      </c>
    </row>
    <row r="1294" spans="1:21">
      <c r="A1294" s="55" t="s">
        <v>2485</v>
      </c>
      <c r="B1294" s="53" t="s">
        <v>405</v>
      </c>
      <c r="C1294" s="53" t="s">
        <v>238</v>
      </c>
      <c r="D1294" s="51" t="s">
        <v>154</v>
      </c>
      <c r="E1294" s="53">
        <v>25</v>
      </c>
      <c r="F1294" s="53">
        <v>0</v>
      </c>
      <c r="G1294" s="53">
        <v>14</v>
      </c>
      <c r="H1294" s="53">
        <v>5</v>
      </c>
      <c r="I1294" s="53">
        <v>0</v>
      </c>
      <c r="J1294" s="53">
        <v>0</v>
      </c>
      <c r="K1294" s="53">
        <v>44</v>
      </c>
      <c r="L1294" s="45">
        <v>51330</v>
      </c>
      <c r="M1294" s="45">
        <v>26289</v>
      </c>
      <c r="N1294" s="45">
        <v>25041</v>
      </c>
      <c r="O1294" s="57">
        <v>48.704461328657707</v>
      </c>
      <c r="P1294" s="57" t="s">
        <v>297</v>
      </c>
      <c r="Q1294" s="57">
        <v>27.274498344048315</v>
      </c>
      <c r="R1294" s="57">
        <v>9.7408922657315404</v>
      </c>
      <c r="S1294" s="57" t="s">
        <v>297</v>
      </c>
      <c r="T1294" s="57" t="s">
        <v>297</v>
      </c>
      <c r="U1294" s="57">
        <v>85.719851938437557</v>
      </c>
    </row>
    <row r="1295" spans="1:21">
      <c r="A1295" s="55" t="s">
        <v>2486</v>
      </c>
      <c r="B1295" s="53" t="s">
        <v>405</v>
      </c>
      <c r="C1295" s="53" t="s">
        <v>238</v>
      </c>
      <c r="D1295" s="51" t="s">
        <v>98</v>
      </c>
      <c r="E1295" s="53">
        <v>5</v>
      </c>
      <c r="F1295" s="53">
        <v>0</v>
      </c>
      <c r="G1295" s="53">
        <v>22</v>
      </c>
      <c r="H1295" s="53">
        <v>24</v>
      </c>
      <c r="I1295" s="53">
        <v>19</v>
      </c>
      <c r="J1295" s="53">
        <v>11</v>
      </c>
      <c r="K1295" s="53">
        <v>81</v>
      </c>
      <c r="L1295" s="45">
        <v>51330</v>
      </c>
      <c r="M1295" s="45">
        <v>26289</v>
      </c>
      <c r="N1295" s="45">
        <v>25041</v>
      </c>
      <c r="O1295" s="57">
        <v>9.7408922657315404</v>
      </c>
      <c r="P1295" s="57" t="s">
        <v>297</v>
      </c>
      <c r="Q1295" s="57">
        <v>42.859925969218779</v>
      </c>
      <c r="R1295" s="57">
        <v>46.756282875511403</v>
      </c>
      <c r="S1295" s="57">
        <v>37.015390609779857</v>
      </c>
      <c r="T1295" s="57">
        <v>21.429962984609389</v>
      </c>
      <c r="U1295" s="57">
        <v>157.80245470485096</v>
      </c>
    </row>
    <row r="1296" spans="1:21">
      <c r="A1296" s="55" t="s">
        <v>2487</v>
      </c>
      <c r="B1296" s="53" t="s">
        <v>405</v>
      </c>
      <c r="C1296" s="53" t="s">
        <v>238</v>
      </c>
      <c r="D1296" s="51" t="s">
        <v>301</v>
      </c>
      <c r="E1296" s="53">
        <v>0</v>
      </c>
      <c r="F1296" s="53">
        <v>0</v>
      </c>
      <c r="G1296" s="53">
        <v>0</v>
      </c>
      <c r="H1296" s="53">
        <v>5</v>
      </c>
      <c r="I1296" s="53">
        <v>0</v>
      </c>
      <c r="J1296" s="53">
        <v>0</v>
      </c>
      <c r="K1296" s="53">
        <v>5</v>
      </c>
      <c r="L1296" s="45">
        <v>51330</v>
      </c>
      <c r="M1296" s="45">
        <v>26289</v>
      </c>
      <c r="N1296" s="45">
        <v>25041</v>
      </c>
      <c r="O1296" s="57" t="s">
        <v>297</v>
      </c>
      <c r="P1296" s="57" t="s">
        <v>297</v>
      </c>
      <c r="Q1296" s="57" t="s">
        <v>297</v>
      </c>
      <c r="R1296" s="57">
        <v>9.7408922657315404</v>
      </c>
      <c r="S1296" s="57" t="s">
        <v>297</v>
      </c>
      <c r="T1296" s="57" t="s">
        <v>297</v>
      </c>
      <c r="U1296" s="57">
        <v>9.7408922657315404</v>
      </c>
    </row>
    <row r="1297" spans="1:21">
      <c r="A1297" s="55" t="s">
        <v>2488</v>
      </c>
      <c r="B1297" s="53" t="s">
        <v>405</v>
      </c>
      <c r="C1297" s="53" t="s">
        <v>238</v>
      </c>
      <c r="D1297" s="51" t="s">
        <v>303</v>
      </c>
      <c r="E1297" s="53">
        <v>5</v>
      </c>
      <c r="F1297" s="53">
        <v>5</v>
      </c>
      <c r="G1297" s="53">
        <v>18</v>
      </c>
      <c r="H1297" s="53">
        <v>17</v>
      </c>
      <c r="I1297" s="53">
        <v>11</v>
      </c>
      <c r="J1297" s="53">
        <v>10</v>
      </c>
      <c r="K1297" s="53">
        <v>66</v>
      </c>
      <c r="L1297" s="45">
        <v>51330</v>
      </c>
      <c r="M1297" s="45">
        <v>26289</v>
      </c>
      <c r="N1297" s="45">
        <v>25041</v>
      </c>
      <c r="O1297" s="57">
        <v>9.7408922657315404</v>
      </c>
      <c r="P1297" s="57">
        <v>9.7408922657315404</v>
      </c>
      <c r="Q1297" s="57">
        <v>35.067212156633545</v>
      </c>
      <c r="R1297" s="57">
        <v>33.11903370348724</v>
      </c>
      <c r="S1297" s="57">
        <v>21.429962984609389</v>
      </c>
      <c r="T1297" s="57">
        <v>19.481784531463081</v>
      </c>
      <c r="U1297" s="57">
        <v>128.57977790765634</v>
      </c>
    </row>
    <row r="1298" spans="1:21">
      <c r="A1298" s="55" t="s">
        <v>2489</v>
      </c>
      <c r="B1298" s="53" t="s">
        <v>405</v>
      </c>
      <c r="C1298" s="53" t="s">
        <v>238</v>
      </c>
      <c r="D1298" s="51" t="s">
        <v>127</v>
      </c>
      <c r="E1298" s="53">
        <v>11</v>
      </c>
      <c r="F1298" s="53">
        <v>5</v>
      </c>
      <c r="G1298" s="53">
        <v>0</v>
      </c>
      <c r="H1298" s="53">
        <v>0</v>
      </c>
      <c r="I1298" s="53">
        <v>0</v>
      </c>
      <c r="J1298" s="53">
        <v>0</v>
      </c>
      <c r="K1298" s="53">
        <v>16</v>
      </c>
      <c r="L1298" s="45">
        <v>51330</v>
      </c>
      <c r="M1298" s="45">
        <v>26289</v>
      </c>
      <c r="N1298" s="45">
        <v>25041</v>
      </c>
      <c r="O1298" s="57">
        <v>21.429962984609389</v>
      </c>
      <c r="P1298" s="57">
        <v>9.7408922657315404</v>
      </c>
      <c r="Q1298" s="57" t="s">
        <v>297</v>
      </c>
      <c r="R1298" s="57" t="s">
        <v>297</v>
      </c>
      <c r="S1298" s="57" t="s">
        <v>297</v>
      </c>
      <c r="T1298" s="57" t="s">
        <v>297</v>
      </c>
      <c r="U1298" s="57">
        <v>31.170855250340928</v>
      </c>
    </row>
    <row r="1299" spans="1:21">
      <c r="A1299" s="55" t="s">
        <v>2490</v>
      </c>
      <c r="B1299" s="53" t="s">
        <v>405</v>
      </c>
      <c r="C1299" s="53" t="s">
        <v>238</v>
      </c>
      <c r="D1299" s="51" t="s">
        <v>131</v>
      </c>
      <c r="E1299" s="53">
        <v>5</v>
      </c>
      <c r="F1299" s="53">
        <v>0</v>
      </c>
      <c r="G1299" s="53">
        <v>7</v>
      </c>
      <c r="H1299" s="53">
        <v>9</v>
      </c>
      <c r="I1299" s="53">
        <v>7</v>
      </c>
      <c r="J1299" s="53">
        <v>5</v>
      </c>
      <c r="K1299" s="53">
        <v>33</v>
      </c>
      <c r="L1299" s="45">
        <v>51330</v>
      </c>
      <c r="M1299" s="45">
        <v>26289</v>
      </c>
      <c r="N1299" s="45">
        <v>25041</v>
      </c>
      <c r="O1299" s="57">
        <v>19.019361710221006</v>
      </c>
      <c r="P1299" s="57" t="s">
        <v>297</v>
      </c>
      <c r="Q1299" s="57">
        <v>26.627106394309408</v>
      </c>
      <c r="R1299" s="57">
        <v>34.23485107839781</v>
      </c>
      <c r="S1299" s="57">
        <v>26.627106394309408</v>
      </c>
      <c r="T1299" s="57">
        <v>19.019361710221006</v>
      </c>
      <c r="U1299" s="57">
        <v>125.52778728745864</v>
      </c>
    </row>
    <row r="1300" spans="1:21">
      <c r="A1300" s="55" t="s">
        <v>2491</v>
      </c>
      <c r="B1300" s="53" t="s">
        <v>405</v>
      </c>
      <c r="C1300" s="53" t="s">
        <v>238</v>
      </c>
      <c r="D1300" s="51" t="s">
        <v>160</v>
      </c>
      <c r="E1300" s="53">
        <v>0</v>
      </c>
      <c r="F1300" s="53">
        <v>0</v>
      </c>
      <c r="G1300" s="53">
        <v>0</v>
      </c>
      <c r="H1300" s="53">
        <v>0</v>
      </c>
      <c r="I1300" s="53">
        <v>0</v>
      </c>
      <c r="J1300" s="53">
        <v>0</v>
      </c>
      <c r="K1300" s="53">
        <v>0</v>
      </c>
      <c r="L1300" s="45">
        <v>51330</v>
      </c>
      <c r="M1300" s="45">
        <v>26289</v>
      </c>
      <c r="N1300" s="45">
        <v>25041</v>
      </c>
      <c r="O1300" s="57" t="s">
        <v>297</v>
      </c>
      <c r="P1300" s="57" t="s">
        <v>297</v>
      </c>
      <c r="Q1300" s="57" t="s">
        <v>297</v>
      </c>
      <c r="R1300" s="57" t="s">
        <v>297</v>
      </c>
      <c r="S1300" s="57" t="s">
        <v>297</v>
      </c>
      <c r="T1300" s="57" t="s">
        <v>297</v>
      </c>
      <c r="U1300" s="57" t="s">
        <v>297</v>
      </c>
    </row>
    <row r="1301" spans="1:21">
      <c r="A1301" s="55" t="s">
        <v>2492</v>
      </c>
      <c r="B1301" s="53" t="s">
        <v>405</v>
      </c>
      <c r="C1301" s="53" t="s">
        <v>238</v>
      </c>
      <c r="D1301" s="51" t="s">
        <v>163</v>
      </c>
      <c r="E1301" s="53">
        <v>29</v>
      </c>
      <c r="F1301" s="53">
        <v>25</v>
      </c>
      <c r="G1301" s="53">
        <v>63</v>
      </c>
      <c r="H1301" s="53">
        <v>82</v>
      </c>
      <c r="I1301" s="53">
        <v>30</v>
      </c>
      <c r="J1301" s="53">
        <v>12</v>
      </c>
      <c r="K1301" s="53">
        <v>241</v>
      </c>
      <c r="L1301" s="45">
        <v>51330</v>
      </c>
      <c r="M1301" s="45">
        <v>26289</v>
      </c>
      <c r="N1301" s="45">
        <v>25041</v>
      </c>
      <c r="O1301" s="57">
        <v>115.81007148276825</v>
      </c>
      <c r="P1301" s="57">
        <v>99.836268519627794</v>
      </c>
      <c r="Q1301" s="57">
        <v>251.58739666946207</v>
      </c>
      <c r="R1301" s="57">
        <v>327.46296074437919</v>
      </c>
      <c r="S1301" s="57">
        <v>119.80352222355336</v>
      </c>
      <c r="T1301" s="57">
        <v>47.92140888942135</v>
      </c>
      <c r="U1301" s="57">
        <v>962.42162852921217</v>
      </c>
    </row>
    <row r="1302" spans="1:21">
      <c r="A1302" s="55" t="s">
        <v>2493</v>
      </c>
      <c r="B1302" s="53" t="s">
        <v>405</v>
      </c>
      <c r="C1302" s="53" t="s">
        <v>238</v>
      </c>
      <c r="D1302" s="51" t="s">
        <v>141</v>
      </c>
      <c r="E1302" s="53">
        <v>6</v>
      </c>
      <c r="F1302" s="53">
        <v>0</v>
      </c>
      <c r="G1302" s="53">
        <v>5</v>
      </c>
      <c r="H1302" s="53">
        <v>10</v>
      </c>
      <c r="I1302" s="53">
        <v>0</v>
      </c>
      <c r="J1302" s="53">
        <v>0</v>
      </c>
      <c r="K1302" s="53">
        <v>21</v>
      </c>
      <c r="L1302" s="45">
        <v>51330</v>
      </c>
      <c r="M1302" s="45">
        <v>26289</v>
      </c>
      <c r="N1302" s="45">
        <v>25041</v>
      </c>
      <c r="O1302" s="57">
        <v>11.689070718877851</v>
      </c>
      <c r="P1302" s="57" t="s">
        <v>297</v>
      </c>
      <c r="Q1302" s="57">
        <v>9.7408922657315404</v>
      </c>
      <c r="R1302" s="57">
        <v>19.481784531463081</v>
      </c>
      <c r="S1302" s="57" t="s">
        <v>297</v>
      </c>
      <c r="T1302" s="57" t="s">
        <v>297</v>
      </c>
      <c r="U1302" s="57">
        <v>40.911747516072467</v>
      </c>
    </row>
    <row r="1303" spans="1:21">
      <c r="A1303" s="55" t="s">
        <v>2494</v>
      </c>
      <c r="B1303" s="53" t="s">
        <v>405</v>
      </c>
      <c r="C1303" s="53" t="s">
        <v>238</v>
      </c>
      <c r="D1303" s="51" t="s">
        <v>145</v>
      </c>
      <c r="E1303" s="53">
        <v>7</v>
      </c>
      <c r="F1303" s="53">
        <v>5</v>
      </c>
      <c r="G1303" s="53">
        <v>5</v>
      </c>
      <c r="H1303" s="53">
        <v>16</v>
      </c>
      <c r="I1303" s="53">
        <v>17</v>
      </c>
      <c r="J1303" s="53">
        <v>6</v>
      </c>
      <c r="K1303" s="53">
        <v>56</v>
      </c>
      <c r="L1303" s="45">
        <v>51330</v>
      </c>
      <c r="M1303" s="45">
        <v>26289</v>
      </c>
      <c r="N1303" s="45">
        <v>25041</v>
      </c>
      <c r="O1303" s="57">
        <v>26.627106394309408</v>
      </c>
      <c r="P1303" s="57">
        <v>19.019361710221006</v>
      </c>
      <c r="Q1303" s="57">
        <v>19.019361710221006</v>
      </c>
      <c r="R1303" s="57">
        <v>60.861957472707218</v>
      </c>
      <c r="S1303" s="57">
        <v>64.665829814751419</v>
      </c>
      <c r="T1303" s="57">
        <v>22.823234052265203</v>
      </c>
      <c r="U1303" s="57">
        <v>213.01685115447526</v>
      </c>
    </row>
    <row r="1304" spans="1:21">
      <c r="A1304" s="55" t="s">
        <v>2474</v>
      </c>
      <c r="B1304" s="53" t="s">
        <v>405</v>
      </c>
      <c r="C1304" s="53" t="s">
        <v>238</v>
      </c>
      <c r="D1304" s="51" t="s">
        <v>200</v>
      </c>
      <c r="E1304" s="53">
        <v>0</v>
      </c>
      <c r="F1304" s="53">
        <v>0</v>
      </c>
      <c r="G1304" s="53">
        <v>0</v>
      </c>
      <c r="H1304" s="53">
        <v>0</v>
      </c>
      <c r="I1304" s="53">
        <v>0</v>
      </c>
      <c r="J1304" s="53">
        <v>5</v>
      </c>
      <c r="K1304" s="53">
        <v>5</v>
      </c>
      <c r="L1304" s="45">
        <v>51330</v>
      </c>
      <c r="M1304" s="45">
        <v>26289</v>
      </c>
      <c r="N1304" s="45">
        <v>25041</v>
      </c>
      <c r="O1304" s="57" t="s">
        <v>297</v>
      </c>
      <c r="P1304" s="57" t="s">
        <v>297</v>
      </c>
      <c r="Q1304" s="57" t="s">
        <v>297</v>
      </c>
      <c r="R1304" s="57" t="s">
        <v>297</v>
      </c>
      <c r="S1304" s="57" t="s">
        <v>297</v>
      </c>
      <c r="T1304" s="57">
        <v>9.7408922657315404</v>
      </c>
      <c r="U1304" s="57">
        <v>9.7408922657315404</v>
      </c>
    </row>
    <row r="1305" spans="1:21">
      <c r="A1305" s="55" t="s">
        <v>2495</v>
      </c>
      <c r="B1305" s="53" t="s">
        <v>405</v>
      </c>
      <c r="C1305" s="53" t="s">
        <v>241</v>
      </c>
      <c r="D1305" s="51" t="s">
        <v>200</v>
      </c>
      <c r="E1305" s="53">
        <v>0</v>
      </c>
      <c r="F1305" s="53">
        <v>0</v>
      </c>
      <c r="G1305" s="53">
        <v>0</v>
      </c>
      <c r="H1305" s="53">
        <v>0</v>
      </c>
      <c r="I1305" s="53">
        <v>6</v>
      </c>
      <c r="J1305" s="53">
        <v>0</v>
      </c>
      <c r="K1305" s="53">
        <v>6</v>
      </c>
      <c r="L1305" s="45">
        <v>27600</v>
      </c>
      <c r="M1305" s="45">
        <v>13994</v>
      </c>
      <c r="N1305" s="45">
        <v>13606</v>
      </c>
      <c r="O1305" s="57" t="s">
        <v>297</v>
      </c>
      <c r="P1305" s="57" t="s">
        <v>297</v>
      </c>
      <c r="Q1305" s="57" t="s">
        <v>297</v>
      </c>
      <c r="R1305" s="57" t="s">
        <v>297</v>
      </c>
      <c r="S1305" s="57">
        <v>21.739130434782609</v>
      </c>
      <c r="T1305" s="57" t="s">
        <v>297</v>
      </c>
      <c r="U1305" s="57">
        <v>21.739130434782609</v>
      </c>
    </row>
    <row r="1306" spans="1:21">
      <c r="A1306" s="55" t="s">
        <v>2496</v>
      </c>
      <c r="B1306" s="53" t="s">
        <v>405</v>
      </c>
      <c r="C1306" s="53" t="s">
        <v>241</v>
      </c>
      <c r="D1306" s="51" t="s">
        <v>53</v>
      </c>
      <c r="E1306" s="53">
        <v>18</v>
      </c>
      <c r="F1306" s="53">
        <v>9</v>
      </c>
      <c r="G1306" s="53">
        <v>63</v>
      </c>
      <c r="H1306" s="53">
        <v>58</v>
      </c>
      <c r="I1306" s="53">
        <v>45</v>
      </c>
      <c r="J1306" s="53">
        <v>38</v>
      </c>
      <c r="K1306" s="53">
        <v>231</v>
      </c>
      <c r="L1306" s="45">
        <v>27600</v>
      </c>
      <c r="M1306" s="45">
        <v>13994</v>
      </c>
      <c r="N1306" s="45">
        <v>13606</v>
      </c>
      <c r="O1306" s="57">
        <v>128.62655423753037</v>
      </c>
      <c r="P1306" s="57">
        <v>64.313277118765185</v>
      </c>
      <c r="Q1306" s="57">
        <v>450.19293983135628</v>
      </c>
      <c r="R1306" s="57">
        <v>414.46334143204234</v>
      </c>
      <c r="S1306" s="57">
        <v>321.56638559382594</v>
      </c>
      <c r="T1306" s="57">
        <v>271.54494783478634</v>
      </c>
      <c r="U1306" s="57">
        <v>1650.7074460483066</v>
      </c>
    </row>
    <row r="1307" spans="1:21">
      <c r="A1307" s="55" t="s">
        <v>2497</v>
      </c>
      <c r="B1307" s="53" t="s">
        <v>405</v>
      </c>
      <c r="C1307" s="53" t="s">
        <v>241</v>
      </c>
      <c r="D1307" s="51" t="s">
        <v>59</v>
      </c>
      <c r="E1307" s="53">
        <v>0</v>
      </c>
      <c r="F1307" s="53">
        <v>0</v>
      </c>
      <c r="G1307" s="53">
        <v>0</v>
      </c>
      <c r="H1307" s="53">
        <v>6</v>
      </c>
      <c r="I1307" s="53">
        <v>5</v>
      </c>
      <c r="J1307" s="53">
        <v>0</v>
      </c>
      <c r="K1307" s="53">
        <v>11</v>
      </c>
      <c r="L1307" s="45">
        <v>27600</v>
      </c>
      <c r="M1307" s="45">
        <v>13994</v>
      </c>
      <c r="N1307" s="45">
        <v>13606</v>
      </c>
      <c r="O1307" s="57" t="s">
        <v>297</v>
      </c>
      <c r="P1307" s="57" t="s">
        <v>297</v>
      </c>
      <c r="Q1307" s="57" t="s">
        <v>297</v>
      </c>
      <c r="R1307" s="57">
        <v>21.739130434782609</v>
      </c>
      <c r="S1307" s="57">
        <v>18.115942028985508</v>
      </c>
      <c r="T1307" s="57" t="s">
        <v>297</v>
      </c>
      <c r="U1307" s="57">
        <v>39.855072463768117</v>
      </c>
    </row>
    <row r="1308" spans="1:21">
      <c r="A1308" s="55" t="s">
        <v>2498</v>
      </c>
      <c r="B1308" s="53" t="s">
        <v>405</v>
      </c>
      <c r="C1308" s="53" t="s">
        <v>241</v>
      </c>
      <c r="D1308" s="51" t="s">
        <v>68</v>
      </c>
      <c r="E1308" s="53">
        <v>0</v>
      </c>
      <c r="F1308" s="53">
        <v>0</v>
      </c>
      <c r="G1308" s="53">
        <v>5</v>
      </c>
      <c r="H1308" s="53">
        <v>5</v>
      </c>
      <c r="I1308" s="53">
        <v>0</v>
      </c>
      <c r="J1308" s="53">
        <v>5</v>
      </c>
      <c r="K1308" s="53">
        <v>15</v>
      </c>
      <c r="L1308" s="45">
        <v>27600</v>
      </c>
      <c r="M1308" s="45">
        <v>13994</v>
      </c>
      <c r="N1308" s="45">
        <v>13606</v>
      </c>
      <c r="O1308" s="57" t="s">
        <v>297</v>
      </c>
      <c r="P1308" s="57" t="s">
        <v>297</v>
      </c>
      <c r="Q1308" s="57">
        <v>35.729598399313993</v>
      </c>
      <c r="R1308" s="57">
        <v>35.729598399313993</v>
      </c>
      <c r="S1308" s="57" t="s">
        <v>297</v>
      </c>
      <c r="T1308" s="57">
        <v>35.729598399313993</v>
      </c>
      <c r="U1308" s="57">
        <v>107.18879519794197</v>
      </c>
    </row>
    <row r="1309" spans="1:21">
      <c r="A1309" s="55" t="s">
        <v>2499</v>
      </c>
      <c r="B1309" s="53" t="s">
        <v>405</v>
      </c>
      <c r="C1309" s="53" t="s">
        <v>241</v>
      </c>
      <c r="D1309" s="51" t="s">
        <v>63</v>
      </c>
      <c r="E1309" s="53">
        <v>31</v>
      </c>
      <c r="F1309" s="53">
        <v>24</v>
      </c>
      <c r="G1309" s="53">
        <v>43</v>
      </c>
      <c r="H1309" s="53">
        <v>47</v>
      </c>
      <c r="I1309" s="53">
        <v>30</v>
      </c>
      <c r="J1309" s="53">
        <v>17</v>
      </c>
      <c r="K1309" s="53">
        <v>192</v>
      </c>
      <c r="L1309" s="45">
        <v>27600</v>
      </c>
      <c r="M1309" s="45">
        <v>13994</v>
      </c>
      <c r="N1309" s="45">
        <v>13606</v>
      </c>
      <c r="O1309" s="57">
        <v>112.31884057971014</v>
      </c>
      <c r="P1309" s="57">
        <v>86.956521739130437</v>
      </c>
      <c r="Q1309" s="57">
        <v>155.79710144927535</v>
      </c>
      <c r="R1309" s="57">
        <v>170.28985507246378</v>
      </c>
      <c r="S1309" s="57">
        <v>108.69565217391305</v>
      </c>
      <c r="T1309" s="57">
        <v>61.594202898550719</v>
      </c>
      <c r="U1309" s="57">
        <v>695.6521739130435</v>
      </c>
    </row>
    <row r="1310" spans="1:21">
      <c r="A1310" s="55" t="s">
        <v>2500</v>
      </c>
      <c r="B1310" s="53" t="s">
        <v>405</v>
      </c>
      <c r="C1310" s="53" t="s">
        <v>241</v>
      </c>
      <c r="D1310" s="51" t="s">
        <v>311</v>
      </c>
      <c r="E1310" s="53">
        <v>9</v>
      </c>
      <c r="F1310" s="53">
        <v>5</v>
      </c>
      <c r="G1310" s="53">
        <v>9</v>
      </c>
      <c r="H1310" s="53">
        <v>16</v>
      </c>
      <c r="I1310" s="53">
        <v>12</v>
      </c>
      <c r="J1310" s="53">
        <v>5</v>
      </c>
      <c r="K1310" s="53">
        <v>56</v>
      </c>
      <c r="L1310" s="45">
        <v>27600</v>
      </c>
      <c r="M1310" s="45">
        <v>13994</v>
      </c>
      <c r="N1310" s="45">
        <v>13606</v>
      </c>
      <c r="O1310" s="57">
        <v>32.608695652173914</v>
      </c>
      <c r="P1310" s="57">
        <v>18.115942028985508</v>
      </c>
      <c r="Q1310" s="57">
        <v>32.608695652173914</v>
      </c>
      <c r="R1310" s="57">
        <v>57.971014492753625</v>
      </c>
      <c r="S1310" s="57">
        <v>43.478260869565219</v>
      </c>
      <c r="T1310" s="57">
        <v>18.115942028985508</v>
      </c>
      <c r="U1310" s="57">
        <v>202.89855072463769</v>
      </c>
    </row>
    <row r="1311" spans="1:21">
      <c r="A1311" s="55" t="s">
        <v>2501</v>
      </c>
      <c r="B1311" s="53" t="s">
        <v>405</v>
      </c>
      <c r="C1311" s="53" t="s">
        <v>241</v>
      </c>
      <c r="D1311" s="51" t="s">
        <v>292</v>
      </c>
      <c r="E1311" s="53">
        <v>0</v>
      </c>
      <c r="F1311" s="53">
        <v>0</v>
      </c>
      <c r="G1311" s="53">
        <v>0</v>
      </c>
      <c r="H1311" s="53">
        <v>5</v>
      </c>
      <c r="I1311" s="53">
        <v>5</v>
      </c>
      <c r="J1311" s="53">
        <v>0</v>
      </c>
      <c r="K1311" s="53">
        <v>10</v>
      </c>
      <c r="L1311" s="45">
        <v>27600</v>
      </c>
      <c r="M1311" s="45">
        <v>13994</v>
      </c>
      <c r="N1311" s="45">
        <v>13606</v>
      </c>
      <c r="O1311" s="57" t="s">
        <v>297</v>
      </c>
      <c r="P1311" s="57" t="s">
        <v>297</v>
      </c>
      <c r="Q1311" s="57" t="s">
        <v>297</v>
      </c>
      <c r="R1311" s="57">
        <v>18.115942028985508</v>
      </c>
      <c r="S1311" s="57">
        <v>18.115942028985508</v>
      </c>
      <c r="T1311" s="57" t="s">
        <v>297</v>
      </c>
      <c r="U1311" s="57">
        <v>36.231884057971016</v>
      </c>
    </row>
    <row r="1312" spans="1:21">
      <c r="A1312" s="55" t="s">
        <v>2502</v>
      </c>
      <c r="B1312" s="53" t="s">
        <v>405</v>
      </c>
      <c r="C1312" s="53" t="s">
        <v>241</v>
      </c>
      <c r="D1312" s="51" t="s">
        <v>201</v>
      </c>
      <c r="E1312" s="53">
        <v>10</v>
      </c>
      <c r="F1312" s="53">
        <v>10</v>
      </c>
      <c r="G1312" s="53">
        <v>14</v>
      </c>
      <c r="H1312" s="53">
        <v>10</v>
      </c>
      <c r="I1312" s="53">
        <v>0</v>
      </c>
      <c r="J1312" s="53">
        <v>5</v>
      </c>
      <c r="K1312" s="53">
        <v>49</v>
      </c>
      <c r="L1312" s="45">
        <v>27600</v>
      </c>
      <c r="M1312" s="45">
        <v>13994</v>
      </c>
      <c r="N1312" s="45">
        <v>13606</v>
      </c>
      <c r="O1312" s="57">
        <v>36.231884057971016</v>
      </c>
      <c r="P1312" s="57">
        <v>36.231884057971016</v>
      </c>
      <c r="Q1312" s="57">
        <v>50.724637681159422</v>
      </c>
      <c r="R1312" s="57">
        <v>36.231884057971016</v>
      </c>
      <c r="S1312" s="57" t="s">
        <v>297</v>
      </c>
      <c r="T1312" s="57">
        <v>18.115942028985508</v>
      </c>
      <c r="U1312" s="57">
        <v>177.53623188405797</v>
      </c>
    </row>
    <row r="1313" spans="1:21">
      <c r="A1313" s="55" t="s">
        <v>2503</v>
      </c>
      <c r="B1313" s="53" t="s">
        <v>405</v>
      </c>
      <c r="C1313" s="53" t="s">
        <v>241</v>
      </c>
      <c r="D1313" s="51" t="s">
        <v>150</v>
      </c>
      <c r="E1313" s="53">
        <v>0</v>
      </c>
      <c r="F1313" s="53">
        <v>0</v>
      </c>
      <c r="G1313" s="53">
        <v>0</v>
      </c>
      <c r="H1313" s="53">
        <v>0</v>
      </c>
      <c r="I1313" s="53">
        <v>0</v>
      </c>
      <c r="J1313" s="53">
        <v>0</v>
      </c>
      <c r="K1313" s="53">
        <v>0</v>
      </c>
      <c r="L1313" s="45">
        <v>27600</v>
      </c>
      <c r="M1313" s="45">
        <v>13994</v>
      </c>
      <c r="N1313" s="45">
        <v>13606</v>
      </c>
      <c r="O1313" s="57" t="s">
        <v>297</v>
      </c>
      <c r="P1313" s="57" t="s">
        <v>297</v>
      </c>
      <c r="Q1313" s="57" t="s">
        <v>297</v>
      </c>
      <c r="R1313" s="57" t="s">
        <v>297</v>
      </c>
      <c r="S1313" s="57" t="s">
        <v>297</v>
      </c>
      <c r="T1313" s="57" t="s">
        <v>297</v>
      </c>
      <c r="U1313" s="57" t="s">
        <v>297</v>
      </c>
    </row>
    <row r="1314" spans="1:21">
      <c r="A1314" s="55" t="s">
        <v>2504</v>
      </c>
      <c r="B1314" s="53" t="s">
        <v>405</v>
      </c>
      <c r="C1314" s="53" t="s">
        <v>241</v>
      </c>
      <c r="D1314" s="51" t="s">
        <v>94</v>
      </c>
      <c r="E1314" s="53">
        <v>5</v>
      </c>
      <c r="F1314" s="53">
        <v>0</v>
      </c>
      <c r="G1314" s="53">
        <v>0</v>
      </c>
      <c r="H1314" s="53">
        <v>0</v>
      </c>
      <c r="I1314" s="53">
        <v>0</v>
      </c>
      <c r="J1314" s="53">
        <v>0</v>
      </c>
      <c r="K1314" s="53">
        <v>5</v>
      </c>
      <c r="L1314" s="45">
        <v>27600</v>
      </c>
      <c r="M1314" s="45">
        <v>13994</v>
      </c>
      <c r="N1314" s="45">
        <v>13606</v>
      </c>
      <c r="O1314" s="57">
        <v>18.115942028985508</v>
      </c>
      <c r="P1314" s="57" t="s">
        <v>297</v>
      </c>
      <c r="Q1314" s="57" t="s">
        <v>297</v>
      </c>
      <c r="R1314" s="57" t="s">
        <v>297</v>
      </c>
      <c r="S1314" s="57" t="s">
        <v>297</v>
      </c>
      <c r="T1314" s="57" t="s">
        <v>297</v>
      </c>
      <c r="U1314" s="57">
        <v>18.115942028985508</v>
      </c>
    </row>
    <row r="1315" spans="1:21">
      <c r="A1315" s="55" t="s">
        <v>2505</v>
      </c>
      <c r="B1315" s="53" t="s">
        <v>405</v>
      </c>
      <c r="C1315" s="53" t="s">
        <v>241</v>
      </c>
      <c r="D1315" s="51" t="s">
        <v>153</v>
      </c>
      <c r="E1315" s="53">
        <v>0</v>
      </c>
      <c r="F1315" s="53">
        <v>0</v>
      </c>
      <c r="G1315" s="53">
        <v>0</v>
      </c>
      <c r="H1315" s="53">
        <v>0</v>
      </c>
      <c r="I1315" s="53">
        <v>0</v>
      </c>
      <c r="J1315" s="53">
        <v>0</v>
      </c>
      <c r="K1315" s="53">
        <v>0</v>
      </c>
      <c r="L1315" s="45">
        <v>27600</v>
      </c>
      <c r="M1315" s="45">
        <v>13994</v>
      </c>
      <c r="N1315" s="45">
        <v>13606</v>
      </c>
      <c r="O1315" s="57" t="s">
        <v>297</v>
      </c>
      <c r="P1315" s="57" t="s">
        <v>297</v>
      </c>
      <c r="Q1315" s="57" t="s">
        <v>297</v>
      </c>
      <c r="R1315" s="57" t="s">
        <v>297</v>
      </c>
      <c r="S1315" s="57" t="s">
        <v>297</v>
      </c>
      <c r="T1315" s="57" t="s">
        <v>297</v>
      </c>
      <c r="U1315" s="57" t="s">
        <v>297</v>
      </c>
    </row>
    <row r="1316" spans="1:21">
      <c r="A1316" s="55" t="s">
        <v>2506</v>
      </c>
      <c r="B1316" s="53" t="s">
        <v>405</v>
      </c>
      <c r="C1316" s="53" t="s">
        <v>241</v>
      </c>
      <c r="D1316" s="51" t="s">
        <v>154</v>
      </c>
      <c r="E1316" s="53">
        <v>12</v>
      </c>
      <c r="F1316" s="53">
        <v>0</v>
      </c>
      <c r="G1316" s="53">
        <v>5</v>
      </c>
      <c r="H1316" s="53">
        <v>0</v>
      </c>
      <c r="I1316" s="53">
        <v>5</v>
      </c>
      <c r="J1316" s="53">
        <v>5</v>
      </c>
      <c r="K1316" s="53">
        <v>27</v>
      </c>
      <c r="L1316" s="45">
        <v>27600</v>
      </c>
      <c r="M1316" s="45">
        <v>13994</v>
      </c>
      <c r="N1316" s="45">
        <v>13606</v>
      </c>
      <c r="O1316" s="57">
        <v>43.478260869565219</v>
      </c>
      <c r="P1316" s="57" t="s">
        <v>297</v>
      </c>
      <c r="Q1316" s="57">
        <v>18.115942028985508</v>
      </c>
      <c r="R1316" s="57" t="s">
        <v>297</v>
      </c>
      <c r="S1316" s="57">
        <v>18.115942028985508</v>
      </c>
      <c r="T1316" s="57">
        <v>18.115942028985508</v>
      </c>
      <c r="U1316" s="57">
        <v>97.826086956521749</v>
      </c>
    </row>
    <row r="1317" spans="1:21">
      <c r="A1317" s="55" t="s">
        <v>2507</v>
      </c>
      <c r="B1317" s="53" t="s">
        <v>405</v>
      </c>
      <c r="C1317" s="53" t="s">
        <v>241</v>
      </c>
      <c r="D1317" s="51" t="s">
        <v>98</v>
      </c>
      <c r="E1317" s="53">
        <v>0</v>
      </c>
      <c r="F1317" s="53">
        <v>0</v>
      </c>
      <c r="G1317" s="53">
        <v>12</v>
      </c>
      <c r="H1317" s="53">
        <v>15</v>
      </c>
      <c r="I1317" s="53">
        <v>0</v>
      </c>
      <c r="J1317" s="53">
        <v>11</v>
      </c>
      <c r="K1317" s="53">
        <v>38</v>
      </c>
      <c r="L1317" s="45">
        <v>27600</v>
      </c>
      <c r="M1317" s="45">
        <v>13994</v>
      </c>
      <c r="N1317" s="45">
        <v>13606</v>
      </c>
      <c r="O1317" s="57" t="s">
        <v>297</v>
      </c>
      <c r="P1317" s="57" t="s">
        <v>297</v>
      </c>
      <c r="Q1317" s="57">
        <v>43.478260869565219</v>
      </c>
      <c r="R1317" s="57">
        <v>54.347826086956523</v>
      </c>
      <c r="S1317" s="57" t="s">
        <v>297</v>
      </c>
      <c r="T1317" s="57">
        <v>39.855072463768117</v>
      </c>
      <c r="U1317" s="57">
        <v>137.68115942028987</v>
      </c>
    </row>
    <row r="1318" spans="1:21">
      <c r="A1318" s="55" t="s">
        <v>2508</v>
      </c>
      <c r="B1318" s="53" t="s">
        <v>405</v>
      </c>
      <c r="C1318" s="53" t="s">
        <v>241</v>
      </c>
      <c r="D1318" s="51" t="s">
        <v>301</v>
      </c>
      <c r="E1318" s="53">
        <v>0</v>
      </c>
      <c r="F1318" s="53">
        <v>0</v>
      </c>
      <c r="G1318" s="53">
        <v>0</v>
      </c>
      <c r="H1318" s="53">
        <v>0</v>
      </c>
      <c r="I1318" s="53">
        <v>0</v>
      </c>
      <c r="J1318" s="53">
        <v>0</v>
      </c>
      <c r="K1318" s="53">
        <v>0</v>
      </c>
      <c r="L1318" s="45">
        <v>27600</v>
      </c>
      <c r="M1318" s="45">
        <v>13994</v>
      </c>
      <c r="N1318" s="45">
        <v>13606</v>
      </c>
      <c r="O1318" s="57" t="s">
        <v>297</v>
      </c>
      <c r="P1318" s="57" t="s">
        <v>297</v>
      </c>
      <c r="Q1318" s="57" t="s">
        <v>297</v>
      </c>
      <c r="R1318" s="57" t="s">
        <v>297</v>
      </c>
      <c r="S1318" s="57" t="s">
        <v>297</v>
      </c>
      <c r="T1318" s="57" t="s">
        <v>297</v>
      </c>
      <c r="U1318" s="57" t="s">
        <v>297</v>
      </c>
    </row>
    <row r="1319" spans="1:21">
      <c r="A1319" s="55" t="s">
        <v>2509</v>
      </c>
      <c r="B1319" s="53" t="s">
        <v>405</v>
      </c>
      <c r="C1319" s="53" t="s">
        <v>241</v>
      </c>
      <c r="D1319" s="51" t="s">
        <v>303</v>
      </c>
      <c r="E1319" s="53">
        <v>5</v>
      </c>
      <c r="F1319" s="53">
        <v>0</v>
      </c>
      <c r="G1319" s="53">
        <v>18</v>
      </c>
      <c r="H1319" s="53">
        <v>12</v>
      </c>
      <c r="I1319" s="53">
        <v>5</v>
      </c>
      <c r="J1319" s="53">
        <v>5</v>
      </c>
      <c r="K1319" s="53">
        <v>45</v>
      </c>
      <c r="L1319" s="45">
        <v>27600</v>
      </c>
      <c r="M1319" s="45">
        <v>13994</v>
      </c>
      <c r="N1319" s="45">
        <v>13606</v>
      </c>
      <c r="O1319" s="57">
        <v>18.115942028985508</v>
      </c>
      <c r="P1319" s="57" t="s">
        <v>297</v>
      </c>
      <c r="Q1319" s="57">
        <v>65.217391304347828</v>
      </c>
      <c r="R1319" s="57">
        <v>43.478260869565219</v>
      </c>
      <c r="S1319" s="57">
        <v>18.115942028985508</v>
      </c>
      <c r="T1319" s="57">
        <v>18.115942028985508</v>
      </c>
      <c r="U1319" s="57">
        <v>163.04347826086956</v>
      </c>
    </row>
    <row r="1320" spans="1:21">
      <c r="A1320" s="55" t="s">
        <v>2510</v>
      </c>
      <c r="B1320" s="53" t="s">
        <v>405</v>
      </c>
      <c r="C1320" s="53" t="s">
        <v>241</v>
      </c>
      <c r="D1320" s="51" t="s">
        <v>127</v>
      </c>
      <c r="E1320" s="53">
        <v>8</v>
      </c>
      <c r="F1320" s="53">
        <v>0</v>
      </c>
      <c r="G1320" s="53">
        <v>0</v>
      </c>
      <c r="H1320" s="53">
        <v>5</v>
      </c>
      <c r="I1320" s="53">
        <v>0</v>
      </c>
      <c r="J1320" s="53">
        <v>0</v>
      </c>
      <c r="K1320" s="53">
        <v>13</v>
      </c>
      <c r="L1320" s="45">
        <v>27600</v>
      </c>
      <c r="M1320" s="45">
        <v>13994</v>
      </c>
      <c r="N1320" s="45">
        <v>13606</v>
      </c>
      <c r="O1320" s="57">
        <v>28.985507246376812</v>
      </c>
      <c r="P1320" s="57" t="s">
        <v>297</v>
      </c>
      <c r="Q1320" s="57" t="s">
        <v>297</v>
      </c>
      <c r="R1320" s="57">
        <v>18.115942028985508</v>
      </c>
      <c r="S1320" s="57" t="s">
        <v>297</v>
      </c>
      <c r="T1320" s="57" t="s">
        <v>297</v>
      </c>
      <c r="U1320" s="57">
        <v>47.10144927536232</v>
      </c>
    </row>
    <row r="1321" spans="1:21">
      <c r="A1321" s="55" t="s">
        <v>2511</v>
      </c>
      <c r="B1321" s="53" t="s">
        <v>405</v>
      </c>
      <c r="C1321" s="53" t="s">
        <v>241</v>
      </c>
      <c r="D1321" s="51" t="s">
        <v>131</v>
      </c>
      <c r="E1321" s="53">
        <v>5</v>
      </c>
      <c r="F1321" s="53">
        <v>0</v>
      </c>
      <c r="G1321" s="53">
        <v>12</v>
      </c>
      <c r="H1321" s="53">
        <v>0</v>
      </c>
      <c r="I1321" s="53">
        <v>5</v>
      </c>
      <c r="J1321" s="53">
        <v>5</v>
      </c>
      <c r="K1321" s="53">
        <v>27</v>
      </c>
      <c r="L1321" s="45">
        <v>27600</v>
      </c>
      <c r="M1321" s="45">
        <v>13994</v>
      </c>
      <c r="N1321" s="45">
        <v>13606</v>
      </c>
      <c r="O1321" s="57">
        <v>35.729598399313993</v>
      </c>
      <c r="P1321" s="57" t="s">
        <v>297</v>
      </c>
      <c r="Q1321" s="57">
        <v>85.751036158353585</v>
      </c>
      <c r="R1321" s="57" t="s">
        <v>297</v>
      </c>
      <c r="S1321" s="57">
        <v>35.729598399313993</v>
      </c>
      <c r="T1321" s="57">
        <v>35.729598399313993</v>
      </c>
      <c r="U1321" s="57">
        <v>192.93983135629554</v>
      </c>
    </row>
    <row r="1322" spans="1:21">
      <c r="A1322" s="55" t="s">
        <v>2512</v>
      </c>
      <c r="B1322" s="53" t="s">
        <v>405</v>
      </c>
      <c r="C1322" s="53" t="s">
        <v>241</v>
      </c>
      <c r="D1322" s="51" t="s">
        <v>160</v>
      </c>
      <c r="E1322" s="53">
        <v>0</v>
      </c>
      <c r="F1322" s="53">
        <v>0</v>
      </c>
      <c r="G1322" s="53">
        <v>0</v>
      </c>
      <c r="H1322" s="53">
        <v>0</v>
      </c>
      <c r="I1322" s="53">
        <v>0</v>
      </c>
      <c r="J1322" s="53">
        <v>0</v>
      </c>
      <c r="K1322" s="53">
        <v>0</v>
      </c>
      <c r="L1322" s="45">
        <v>27600</v>
      </c>
      <c r="M1322" s="45">
        <v>13994</v>
      </c>
      <c r="N1322" s="45">
        <v>13606</v>
      </c>
      <c r="O1322" s="57" t="s">
        <v>297</v>
      </c>
      <c r="P1322" s="57" t="s">
        <v>297</v>
      </c>
      <c r="Q1322" s="57" t="s">
        <v>297</v>
      </c>
      <c r="R1322" s="57" t="s">
        <v>297</v>
      </c>
      <c r="S1322" s="57" t="s">
        <v>297</v>
      </c>
      <c r="T1322" s="57" t="s">
        <v>297</v>
      </c>
      <c r="U1322" s="57" t="s">
        <v>297</v>
      </c>
    </row>
    <row r="1323" spans="1:21">
      <c r="A1323" s="55" t="s">
        <v>2513</v>
      </c>
      <c r="B1323" s="53" t="s">
        <v>405</v>
      </c>
      <c r="C1323" s="53" t="s">
        <v>241</v>
      </c>
      <c r="D1323" s="51" t="s">
        <v>163</v>
      </c>
      <c r="E1323" s="53">
        <v>23</v>
      </c>
      <c r="F1323" s="53">
        <v>19</v>
      </c>
      <c r="G1323" s="53">
        <v>43</v>
      </c>
      <c r="H1323" s="53">
        <v>41</v>
      </c>
      <c r="I1323" s="53">
        <v>10</v>
      </c>
      <c r="J1323" s="53">
        <v>0</v>
      </c>
      <c r="K1323" s="53">
        <v>136</v>
      </c>
      <c r="L1323" s="45">
        <v>27600</v>
      </c>
      <c r="M1323" s="45">
        <v>13994</v>
      </c>
      <c r="N1323" s="45">
        <v>13606</v>
      </c>
      <c r="O1323" s="57">
        <v>169.04306923416141</v>
      </c>
      <c r="P1323" s="57">
        <v>139.64427458474202</v>
      </c>
      <c r="Q1323" s="57">
        <v>316.03704248125825</v>
      </c>
      <c r="R1323" s="57">
        <v>301.3376451565486</v>
      </c>
      <c r="S1323" s="57">
        <v>73.496986623548437</v>
      </c>
      <c r="T1323" s="57" t="s">
        <v>297</v>
      </c>
      <c r="U1323" s="57">
        <v>999.55901808025874</v>
      </c>
    </row>
    <row r="1324" spans="1:21">
      <c r="A1324" s="55" t="s">
        <v>2514</v>
      </c>
      <c r="B1324" s="53" t="s">
        <v>405</v>
      </c>
      <c r="C1324" s="53" t="s">
        <v>241</v>
      </c>
      <c r="D1324" s="51" t="s">
        <v>141</v>
      </c>
      <c r="E1324" s="53">
        <v>5</v>
      </c>
      <c r="F1324" s="53">
        <v>0</v>
      </c>
      <c r="G1324" s="53">
        <v>0</v>
      </c>
      <c r="H1324" s="53">
        <v>0</v>
      </c>
      <c r="I1324" s="53">
        <v>0</v>
      </c>
      <c r="J1324" s="53">
        <v>0</v>
      </c>
      <c r="K1324" s="53">
        <v>5</v>
      </c>
      <c r="L1324" s="45">
        <v>27600</v>
      </c>
      <c r="M1324" s="45">
        <v>13994</v>
      </c>
      <c r="N1324" s="45">
        <v>13606</v>
      </c>
      <c r="O1324" s="57">
        <v>18.115942028985508</v>
      </c>
      <c r="P1324" s="57" t="s">
        <v>297</v>
      </c>
      <c r="Q1324" s="57" t="s">
        <v>297</v>
      </c>
      <c r="R1324" s="57" t="s">
        <v>297</v>
      </c>
      <c r="S1324" s="57" t="s">
        <v>297</v>
      </c>
      <c r="T1324" s="57" t="s">
        <v>297</v>
      </c>
      <c r="U1324" s="57">
        <v>18.115942028985508</v>
      </c>
    </row>
    <row r="1325" spans="1:21">
      <c r="A1325" s="55" t="s">
        <v>2515</v>
      </c>
      <c r="B1325" s="53" t="s">
        <v>405</v>
      </c>
      <c r="C1325" s="53" t="s">
        <v>241</v>
      </c>
      <c r="D1325" s="51" t="s">
        <v>145</v>
      </c>
      <c r="E1325" s="53">
        <v>0</v>
      </c>
      <c r="F1325" s="53">
        <v>0</v>
      </c>
      <c r="G1325" s="53">
        <v>13</v>
      </c>
      <c r="H1325" s="53">
        <v>10</v>
      </c>
      <c r="I1325" s="53">
        <v>8</v>
      </c>
      <c r="J1325" s="53">
        <v>5</v>
      </c>
      <c r="K1325" s="53">
        <v>36</v>
      </c>
      <c r="L1325" s="45">
        <v>27600</v>
      </c>
      <c r="M1325" s="45">
        <v>13994</v>
      </c>
      <c r="N1325" s="45">
        <v>13606</v>
      </c>
      <c r="O1325" s="57" t="s">
        <v>297</v>
      </c>
      <c r="P1325" s="57" t="s">
        <v>297</v>
      </c>
      <c r="Q1325" s="57">
        <v>92.896955838216385</v>
      </c>
      <c r="R1325" s="57">
        <v>71.459196798627985</v>
      </c>
      <c r="S1325" s="57">
        <v>57.167357438902386</v>
      </c>
      <c r="T1325" s="57">
        <v>35.729598399313993</v>
      </c>
      <c r="U1325" s="57">
        <v>257.25310847506074</v>
      </c>
    </row>
    <row r="1326" spans="1:21">
      <c r="A1326" s="55" t="s">
        <v>2495</v>
      </c>
      <c r="B1326" s="53" t="s">
        <v>405</v>
      </c>
      <c r="C1326" s="53" t="s">
        <v>241</v>
      </c>
      <c r="D1326" s="51" t="s">
        <v>200</v>
      </c>
      <c r="E1326" s="53">
        <v>0</v>
      </c>
      <c r="F1326" s="53">
        <v>0</v>
      </c>
      <c r="G1326" s="53">
        <v>0</v>
      </c>
      <c r="H1326" s="53">
        <v>0</v>
      </c>
      <c r="I1326" s="53">
        <v>0</v>
      </c>
      <c r="J1326" s="53">
        <v>0</v>
      </c>
      <c r="K1326" s="53">
        <v>0</v>
      </c>
      <c r="L1326" s="45">
        <v>27600</v>
      </c>
      <c r="M1326" s="45">
        <v>13994</v>
      </c>
      <c r="N1326" s="45">
        <v>13606</v>
      </c>
      <c r="O1326" s="57" t="s">
        <v>297</v>
      </c>
      <c r="P1326" s="57" t="s">
        <v>297</v>
      </c>
      <c r="Q1326" s="57" t="s">
        <v>297</v>
      </c>
      <c r="R1326" s="57" t="s">
        <v>297</v>
      </c>
      <c r="S1326" s="57" t="s">
        <v>297</v>
      </c>
      <c r="T1326" s="57" t="s">
        <v>297</v>
      </c>
      <c r="U1326" s="57" t="s">
        <v>297</v>
      </c>
    </row>
    <row r="1327" spans="1:21">
      <c r="A1327" s="55" t="s">
        <v>1021</v>
      </c>
      <c r="B1327" s="53" t="s">
        <v>405</v>
      </c>
      <c r="C1327" s="53" t="s">
        <v>227</v>
      </c>
      <c r="D1327" s="51" t="s">
        <v>200</v>
      </c>
      <c r="E1327" s="53">
        <v>21</v>
      </c>
      <c r="F1327" s="53">
        <v>18</v>
      </c>
      <c r="G1327" s="53">
        <v>38</v>
      </c>
      <c r="H1327" s="53">
        <v>23</v>
      </c>
      <c r="I1327" s="53">
        <v>43</v>
      </c>
      <c r="J1327" s="53">
        <v>37</v>
      </c>
      <c r="K1327" s="53">
        <v>180</v>
      </c>
      <c r="L1327" s="45">
        <v>151100</v>
      </c>
      <c r="M1327" s="45">
        <v>77919</v>
      </c>
      <c r="N1327" s="45">
        <v>73181</v>
      </c>
      <c r="O1327" s="57">
        <v>13.898080741230972</v>
      </c>
      <c r="P1327" s="57">
        <v>11.912640635340834</v>
      </c>
      <c r="Q1327" s="57">
        <v>25.148908007941763</v>
      </c>
      <c r="R1327" s="57">
        <v>15.221707478491064</v>
      </c>
      <c r="S1327" s="57">
        <v>28.457974851091993</v>
      </c>
      <c r="T1327" s="57">
        <v>24.487094639311714</v>
      </c>
      <c r="U1327" s="57">
        <v>119.12640635340834</v>
      </c>
    </row>
    <row r="1328" spans="1:21">
      <c r="A1328" s="55" t="s">
        <v>1022</v>
      </c>
      <c r="B1328" s="53" t="s">
        <v>405</v>
      </c>
      <c r="C1328" s="53" t="s">
        <v>227</v>
      </c>
      <c r="D1328" s="51" t="s">
        <v>53</v>
      </c>
      <c r="E1328" s="53">
        <v>114</v>
      </c>
      <c r="F1328" s="53">
        <v>125</v>
      </c>
      <c r="G1328" s="53">
        <v>337</v>
      </c>
      <c r="H1328" s="53">
        <v>416</v>
      </c>
      <c r="I1328" s="53">
        <v>265</v>
      </c>
      <c r="J1328" s="53">
        <v>158</v>
      </c>
      <c r="K1328" s="53">
        <v>1415</v>
      </c>
      <c r="L1328" s="45">
        <v>151100</v>
      </c>
      <c r="M1328" s="45">
        <v>77919</v>
      </c>
      <c r="N1328" s="45">
        <v>73181</v>
      </c>
      <c r="O1328" s="57">
        <v>146.30577907827359</v>
      </c>
      <c r="P1328" s="57">
        <v>160.4230033753</v>
      </c>
      <c r="Q1328" s="57">
        <v>432.50041709980877</v>
      </c>
      <c r="R1328" s="57">
        <v>533.8877552329983</v>
      </c>
      <c r="S1328" s="57">
        <v>340.09676715563597</v>
      </c>
      <c r="T1328" s="57">
        <v>202.7746762663792</v>
      </c>
      <c r="U1328" s="57">
        <v>1815.9883982083957</v>
      </c>
    </row>
    <row r="1329" spans="1:21">
      <c r="A1329" s="55" t="s">
        <v>1023</v>
      </c>
      <c r="B1329" s="53" t="s">
        <v>405</v>
      </c>
      <c r="C1329" s="53" t="s">
        <v>227</v>
      </c>
      <c r="D1329" s="51" t="s">
        <v>59</v>
      </c>
      <c r="E1329" s="53">
        <v>18</v>
      </c>
      <c r="F1329" s="53">
        <v>19</v>
      </c>
      <c r="G1329" s="53">
        <v>27</v>
      </c>
      <c r="H1329" s="53">
        <v>51</v>
      </c>
      <c r="I1329" s="53">
        <v>18</v>
      </c>
      <c r="J1329" s="53">
        <v>12</v>
      </c>
      <c r="K1329" s="53">
        <v>145</v>
      </c>
      <c r="L1329" s="45">
        <v>151100</v>
      </c>
      <c r="M1329" s="45">
        <v>77919</v>
      </c>
      <c r="N1329" s="45">
        <v>73181</v>
      </c>
      <c r="O1329" s="57">
        <v>11.912640635340834</v>
      </c>
      <c r="P1329" s="57">
        <v>12.574454003970882</v>
      </c>
      <c r="Q1329" s="57">
        <v>17.86896095301125</v>
      </c>
      <c r="R1329" s="57">
        <v>33.752481800132365</v>
      </c>
      <c r="S1329" s="57">
        <v>11.912640635340834</v>
      </c>
      <c r="T1329" s="57">
        <v>7.9417604235605559</v>
      </c>
      <c r="U1329" s="57">
        <v>95.96293845135672</v>
      </c>
    </row>
    <row r="1330" spans="1:21">
      <c r="A1330" s="55" t="s">
        <v>1024</v>
      </c>
      <c r="B1330" s="53" t="s">
        <v>405</v>
      </c>
      <c r="C1330" s="53" t="s">
        <v>227</v>
      </c>
      <c r="D1330" s="51" t="s">
        <v>68</v>
      </c>
      <c r="E1330" s="53">
        <v>5</v>
      </c>
      <c r="F1330" s="53">
        <v>0</v>
      </c>
      <c r="G1330" s="53">
        <v>13</v>
      </c>
      <c r="H1330" s="53">
        <v>31</v>
      </c>
      <c r="I1330" s="53">
        <v>22</v>
      </c>
      <c r="J1330" s="53">
        <v>27</v>
      </c>
      <c r="K1330" s="53">
        <v>98</v>
      </c>
      <c r="L1330" s="45">
        <v>151100</v>
      </c>
      <c r="M1330" s="45">
        <v>77919</v>
      </c>
      <c r="N1330" s="45">
        <v>73181</v>
      </c>
      <c r="O1330" s="57">
        <v>6.416920135012</v>
      </c>
      <c r="P1330" s="57" t="s">
        <v>297</v>
      </c>
      <c r="Q1330" s="57">
        <v>16.683992351031197</v>
      </c>
      <c r="R1330" s="57">
        <v>39.7849048370744</v>
      </c>
      <c r="S1330" s="57">
        <v>28.234448594052797</v>
      </c>
      <c r="T1330" s="57">
        <v>34.651368729064799</v>
      </c>
      <c r="U1330" s="57">
        <v>125.7716346462352</v>
      </c>
    </row>
    <row r="1331" spans="1:21">
      <c r="A1331" s="55" t="s">
        <v>1025</v>
      </c>
      <c r="B1331" s="53" t="s">
        <v>405</v>
      </c>
      <c r="C1331" s="53" t="s">
        <v>227</v>
      </c>
      <c r="D1331" s="51" t="s">
        <v>63</v>
      </c>
      <c r="E1331" s="53">
        <v>144</v>
      </c>
      <c r="F1331" s="53">
        <v>101</v>
      </c>
      <c r="G1331" s="53">
        <v>210</v>
      </c>
      <c r="H1331" s="53">
        <v>208</v>
      </c>
      <c r="I1331" s="53">
        <v>125</v>
      </c>
      <c r="J1331" s="53">
        <v>84</v>
      </c>
      <c r="K1331" s="53">
        <v>872</v>
      </c>
      <c r="L1331" s="45">
        <v>151100</v>
      </c>
      <c r="M1331" s="45">
        <v>77919</v>
      </c>
      <c r="N1331" s="45">
        <v>73181</v>
      </c>
      <c r="O1331" s="57">
        <v>95.301125082726671</v>
      </c>
      <c r="P1331" s="57">
        <v>66.843150231634681</v>
      </c>
      <c r="Q1331" s="57">
        <v>138.98080741230973</v>
      </c>
      <c r="R1331" s="57">
        <v>137.65718067504963</v>
      </c>
      <c r="S1331" s="57">
        <v>82.7266710787558</v>
      </c>
      <c r="T1331" s="57">
        <v>55.592322964923888</v>
      </c>
      <c r="U1331" s="57">
        <v>577.10125744540039</v>
      </c>
    </row>
    <row r="1332" spans="1:21">
      <c r="A1332" s="55" t="s">
        <v>1026</v>
      </c>
      <c r="B1332" s="53" t="s">
        <v>405</v>
      </c>
      <c r="C1332" s="53" t="s">
        <v>227</v>
      </c>
      <c r="D1332" s="51" t="s">
        <v>311</v>
      </c>
      <c r="E1332" s="53">
        <v>22</v>
      </c>
      <c r="F1332" s="53">
        <v>21</v>
      </c>
      <c r="G1332" s="53">
        <v>45</v>
      </c>
      <c r="H1332" s="53">
        <v>82</v>
      </c>
      <c r="I1332" s="53">
        <v>46</v>
      </c>
      <c r="J1332" s="53">
        <v>17</v>
      </c>
      <c r="K1332" s="53">
        <v>233</v>
      </c>
      <c r="L1332" s="45">
        <v>151100</v>
      </c>
      <c r="M1332" s="45">
        <v>77919</v>
      </c>
      <c r="N1332" s="45">
        <v>73181</v>
      </c>
      <c r="O1332" s="57">
        <v>14.559894109861018</v>
      </c>
      <c r="P1332" s="57">
        <v>13.898080741230972</v>
      </c>
      <c r="Q1332" s="57">
        <v>29.781601588352085</v>
      </c>
      <c r="R1332" s="57">
        <v>54.268696227663796</v>
      </c>
      <c r="S1332" s="57">
        <v>30.443414956982128</v>
      </c>
      <c r="T1332" s="57">
        <v>11.250827266710788</v>
      </c>
      <c r="U1332" s="57">
        <v>154.20251489080078</v>
      </c>
    </row>
    <row r="1333" spans="1:21">
      <c r="A1333" s="55" t="s">
        <v>1027</v>
      </c>
      <c r="B1333" s="53" t="s">
        <v>405</v>
      </c>
      <c r="C1333" s="53" t="s">
        <v>227</v>
      </c>
      <c r="D1333" s="51" t="s">
        <v>292</v>
      </c>
      <c r="E1333" s="53">
        <v>0</v>
      </c>
      <c r="F1333" s="53">
        <v>5</v>
      </c>
      <c r="G1333" s="53">
        <v>13</v>
      </c>
      <c r="H1333" s="53">
        <v>16</v>
      </c>
      <c r="I1333" s="53">
        <v>16</v>
      </c>
      <c r="J1333" s="53">
        <v>10</v>
      </c>
      <c r="K1333" s="53">
        <v>60</v>
      </c>
      <c r="L1333" s="45">
        <v>151100</v>
      </c>
      <c r="M1333" s="45">
        <v>77919</v>
      </c>
      <c r="N1333" s="45">
        <v>73181</v>
      </c>
      <c r="O1333" s="57" t="s">
        <v>297</v>
      </c>
      <c r="P1333" s="57">
        <v>3.3090668431502319</v>
      </c>
      <c r="Q1333" s="57">
        <v>8.6035737921906019</v>
      </c>
      <c r="R1333" s="57">
        <v>10.589013898080742</v>
      </c>
      <c r="S1333" s="57">
        <v>10.589013898080742</v>
      </c>
      <c r="T1333" s="57">
        <v>6.6181336863004638</v>
      </c>
      <c r="U1333" s="57">
        <v>39.708802117802776</v>
      </c>
    </row>
    <row r="1334" spans="1:21">
      <c r="A1334" s="55" t="s">
        <v>1028</v>
      </c>
      <c r="B1334" s="53" t="s">
        <v>405</v>
      </c>
      <c r="C1334" s="53" t="s">
        <v>227</v>
      </c>
      <c r="D1334" s="51" t="s">
        <v>201</v>
      </c>
      <c r="E1334" s="53">
        <v>22</v>
      </c>
      <c r="F1334" s="53">
        <v>19</v>
      </c>
      <c r="G1334" s="53">
        <v>37</v>
      </c>
      <c r="H1334" s="53">
        <v>36</v>
      </c>
      <c r="I1334" s="53">
        <v>25</v>
      </c>
      <c r="J1334" s="53">
        <v>11</v>
      </c>
      <c r="K1334" s="53">
        <v>150</v>
      </c>
      <c r="L1334" s="45">
        <v>151100</v>
      </c>
      <c r="M1334" s="45">
        <v>77919</v>
      </c>
      <c r="N1334" s="45">
        <v>73181</v>
      </c>
      <c r="O1334" s="57">
        <v>14.559894109861018</v>
      </c>
      <c r="P1334" s="57">
        <v>12.574454003970882</v>
      </c>
      <c r="Q1334" s="57">
        <v>24.487094639311714</v>
      </c>
      <c r="R1334" s="57">
        <v>23.825281270681668</v>
      </c>
      <c r="S1334" s="57">
        <v>16.545334215751158</v>
      </c>
      <c r="T1334" s="57">
        <v>7.279947054930509</v>
      </c>
      <c r="U1334" s="57">
        <v>99.27200529450694</v>
      </c>
    </row>
    <row r="1335" spans="1:21">
      <c r="A1335" s="55" t="s">
        <v>1029</v>
      </c>
      <c r="B1335" s="53" t="s">
        <v>405</v>
      </c>
      <c r="C1335" s="53" t="s">
        <v>227</v>
      </c>
      <c r="D1335" s="51" t="s">
        <v>150</v>
      </c>
      <c r="E1335" s="53">
        <v>0</v>
      </c>
      <c r="F1335" s="53">
        <v>0</v>
      </c>
      <c r="G1335" s="53">
        <v>0</v>
      </c>
      <c r="H1335" s="53">
        <v>5</v>
      </c>
      <c r="I1335" s="53">
        <v>0</v>
      </c>
      <c r="J1335" s="53">
        <v>0</v>
      </c>
      <c r="K1335" s="53">
        <v>5</v>
      </c>
      <c r="L1335" s="45">
        <v>151100</v>
      </c>
      <c r="M1335" s="45">
        <v>77919</v>
      </c>
      <c r="N1335" s="45">
        <v>73181</v>
      </c>
      <c r="O1335" s="57" t="s">
        <v>297</v>
      </c>
      <c r="P1335" s="57" t="s">
        <v>297</v>
      </c>
      <c r="Q1335" s="57" t="s">
        <v>297</v>
      </c>
      <c r="R1335" s="57">
        <v>3.3090668431502319</v>
      </c>
      <c r="S1335" s="57" t="s">
        <v>297</v>
      </c>
      <c r="T1335" s="57" t="s">
        <v>297</v>
      </c>
      <c r="U1335" s="57">
        <v>3.3090668431502319</v>
      </c>
    </row>
    <row r="1336" spans="1:21">
      <c r="A1336" s="55" t="s">
        <v>1030</v>
      </c>
      <c r="B1336" s="53" t="s">
        <v>405</v>
      </c>
      <c r="C1336" s="53" t="s">
        <v>227</v>
      </c>
      <c r="D1336" s="51" t="s">
        <v>94</v>
      </c>
      <c r="E1336" s="53">
        <v>11</v>
      </c>
      <c r="F1336" s="53">
        <v>11</v>
      </c>
      <c r="G1336" s="53">
        <v>27</v>
      </c>
      <c r="H1336" s="53">
        <v>48</v>
      </c>
      <c r="I1336" s="53">
        <v>14</v>
      </c>
      <c r="J1336" s="53">
        <v>10</v>
      </c>
      <c r="K1336" s="53">
        <v>121</v>
      </c>
      <c r="L1336" s="45">
        <v>151100</v>
      </c>
      <c r="M1336" s="45">
        <v>77919</v>
      </c>
      <c r="N1336" s="45">
        <v>73181</v>
      </c>
      <c r="O1336" s="57">
        <v>7.279947054930509</v>
      </c>
      <c r="P1336" s="57">
        <v>7.279947054930509</v>
      </c>
      <c r="Q1336" s="57">
        <v>17.86896095301125</v>
      </c>
      <c r="R1336" s="57">
        <v>31.767041694242224</v>
      </c>
      <c r="S1336" s="57">
        <v>9.2653871608206497</v>
      </c>
      <c r="T1336" s="57">
        <v>6.6181336863004638</v>
      </c>
      <c r="U1336" s="57">
        <v>80.079417604235601</v>
      </c>
    </row>
    <row r="1337" spans="1:21">
      <c r="A1337" s="55" t="s">
        <v>1031</v>
      </c>
      <c r="B1337" s="53" t="s">
        <v>405</v>
      </c>
      <c r="C1337" s="53" t="s">
        <v>227</v>
      </c>
      <c r="D1337" s="51" t="s">
        <v>153</v>
      </c>
      <c r="E1337" s="53">
        <v>8</v>
      </c>
      <c r="F1337" s="53">
        <v>0</v>
      </c>
      <c r="G1337" s="53">
        <v>10</v>
      </c>
      <c r="H1337" s="53">
        <v>0</v>
      </c>
      <c r="I1337" s="53">
        <v>0</v>
      </c>
      <c r="J1337" s="53">
        <v>0</v>
      </c>
      <c r="K1337" s="53">
        <v>18</v>
      </c>
      <c r="L1337" s="45">
        <v>151100</v>
      </c>
      <c r="M1337" s="45">
        <v>77919</v>
      </c>
      <c r="N1337" s="45">
        <v>73181</v>
      </c>
      <c r="O1337" s="57">
        <v>5.2945069490403709</v>
      </c>
      <c r="P1337" s="57" t="s">
        <v>297</v>
      </c>
      <c r="Q1337" s="57">
        <v>6.6181336863004638</v>
      </c>
      <c r="R1337" s="57" t="s">
        <v>297</v>
      </c>
      <c r="S1337" s="57" t="s">
        <v>297</v>
      </c>
      <c r="T1337" s="57" t="s">
        <v>297</v>
      </c>
      <c r="U1337" s="57">
        <v>11.912640635340834</v>
      </c>
    </row>
    <row r="1338" spans="1:21">
      <c r="A1338" s="55" t="s">
        <v>1032</v>
      </c>
      <c r="B1338" s="53" t="s">
        <v>405</v>
      </c>
      <c r="C1338" s="53" t="s">
        <v>227</v>
      </c>
      <c r="D1338" s="51" t="s">
        <v>154</v>
      </c>
      <c r="E1338" s="53">
        <v>85</v>
      </c>
      <c r="F1338" s="53">
        <v>36</v>
      </c>
      <c r="G1338" s="53">
        <v>50</v>
      </c>
      <c r="H1338" s="53">
        <v>26</v>
      </c>
      <c r="I1338" s="53">
        <v>22</v>
      </c>
      <c r="J1338" s="53">
        <v>6</v>
      </c>
      <c r="K1338" s="53">
        <v>225</v>
      </c>
      <c r="L1338" s="45">
        <v>151100</v>
      </c>
      <c r="M1338" s="45">
        <v>77919</v>
      </c>
      <c r="N1338" s="45">
        <v>73181</v>
      </c>
      <c r="O1338" s="57">
        <v>56.254136333553937</v>
      </c>
      <c r="P1338" s="57">
        <v>23.825281270681668</v>
      </c>
      <c r="Q1338" s="57">
        <v>33.090668431502316</v>
      </c>
      <c r="R1338" s="57">
        <v>17.207147584381204</v>
      </c>
      <c r="S1338" s="57">
        <v>14.559894109861018</v>
      </c>
      <c r="T1338" s="57">
        <v>3.9708802117802779</v>
      </c>
      <c r="U1338" s="57">
        <v>148.90800794176042</v>
      </c>
    </row>
    <row r="1339" spans="1:21">
      <c r="A1339" s="55" t="s">
        <v>1033</v>
      </c>
      <c r="B1339" s="53" t="s">
        <v>405</v>
      </c>
      <c r="C1339" s="53" t="s">
        <v>227</v>
      </c>
      <c r="D1339" s="51" t="s">
        <v>98</v>
      </c>
      <c r="E1339" s="53">
        <v>35</v>
      </c>
      <c r="F1339" s="53">
        <v>29</v>
      </c>
      <c r="G1339" s="53">
        <v>89</v>
      </c>
      <c r="H1339" s="53">
        <v>89</v>
      </c>
      <c r="I1339" s="53">
        <v>82</v>
      </c>
      <c r="J1339" s="53">
        <v>62</v>
      </c>
      <c r="K1339" s="53">
        <v>386</v>
      </c>
      <c r="L1339" s="45">
        <v>151100</v>
      </c>
      <c r="M1339" s="45">
        <v>77919</v>
      </c>
      <c r="N1339" s="45">
        <v>73181</v>
      </c>
      <c r="O1339" s="57">
        <v>23.163467902051622</v>
      </c>
      <c r="P1339" s="57">
        <v>19.192587690271342</v>
      </c>
      <c r="Q1339" s="57">
        <v>58.901389808074128</v>
      </c>
      <c r="R1339" s="57">
        <v>58.901389808074128</v>
      </c>
      <c r="S1339" s="57">
        <v>54.268696227663796</v>
      </c>
      <c r="T1339" s="57">
        <v>41.032428855062868</v>
      </c>
      <c r="U1339" s="57">
        <v>255.45996029119789</v>
      </c>
    </row>
    <row r="1340" spans="1:21">
      <c r="A1340" s="55" t="s">
        <v>1034</v>
      </c>
      <c r="B1340" s="53" t="s">
        <v>405</v>
      </c>
      <c r="C1340" s="53" t="s">
        <v>227</v>
      </c>
      <c r="D1340" s="51" t="s">
        <v>301</v>
      </c>
      <c r="E1340" s="53">
        <v>11</v>
      </c>
      <c r="F1340" s="53">
        <v>8</v>
      </c>
      <c r="G1340" s="53">
        <v>25</v>
      </c>
      <c r="H1340" s="53">
        <v>13</v>
      </c>
      <c r="I1340" s="53">
        <v>0</v>
      </c>
      <c r="J1340" s="53">
        <v>0</v>
      </c>
      <c r="K1340" s="53">
        <v>57</v>
      </c>
      <c r="L1340" s="45">
        <v>151100</v>
      </c>
      <c r="M1340" s="45">
        <v>77919</v>
      </c>
      <c r="N1340" s="45">
        <v>73181</v>
      </c>
      <c r="O1340" s="57">
        <v>7.279947054930509</v>
      </c>
      <c r="P1340" s="57">
        <v>5.2945069490403709</v>
      </c>
      <c r="Q1340" s="57">
        <v>16.545334215751158</v>
      </c>
      <c r="R1340" s="57">
        <v>8.6035737921906019</v>
      </c>
      <c r="S1340" s="57" t="s">
        <v>297</v>
      </c>
      <c r="T1340" s="57" t="s">
        <v>297</v>
      </c>
      <c r="U1340" s="57">
        <v>37.723362011912641</v>
      </c>
    </row>
    <row r="1341" spans="1:21">
      <c r="A1341" s="55" t="s">
        <v>1035</v>
      </c>
      <c r="B1341" s="53" t="s">
        <v>405</v>
      </c>
      <c r="C1341" s="53" t="s">
        <v>227</v>
      </c>
      <c r="D1341" s="51" t="s">
        <v>303</v>
      </c>
      <c r="E1341" s="53">
        <v>24</v>
      </c>
      <c r="F1341" s="53">
        <v>19</v>
      </c>
      <c r="G1341" s="53">
        <v>58</v>
      </c>
      <c r="H1341" s="53">
        <v>73</v>
      </c>
      <c r="I1341" s="53">
        <v>31</v>
      </c>
      <c r="J1341" s="53">
        <v>21</v>
      </c>
      <c r="K1341" s="53">
        <v>226</v>
      </c>
      <c r="L1341" s="45">
        <v>151100</v>
      </c>
      <c r="M1341" s="45">
        <v>77919</v>
      </c>
      <c r="N1341" s="45">
        <v>73181</v>
      </c>
      <c r="O1341" s="57">
        <v>15.883520847121112</v>
      </c>
      <c r="P1341" s="57">
        <v>12.574454003970882</v>
      </c>
      <c r="Q1341" s="57">
        <v>38.385175380542684</v>
      </c>
      <c r="R1341" s="57">
        <v>48.312375909993378</v>
      </c>
      <c r="S1341" s="57">
        <v>20.516214427531434</v>
      </c>
      <c r="T1341" s="57">
        <v>13.898080741230972</v>
      </c>
      <c r="U1341" s="57">
        <v>149.56982131039047</v>
      </c>
    </row>
    <row r="1342" spans="1:21">
      <c r="A1342" s="55" t="s">
        <v>1036</v>
      </c>
      <c r="B1342" s="53" t="s">
        <v>405</v>
      </c>
      <c r="C1342" s="53" t="s">
        <v>227</v>
      </c>
      <c r="D1342" s="51" t="s">
        <v>127</v>
      </c>
      <c r="E1342" s="53">
        <v>16</v>
      </c>
      <c r="F1342" s="53">
        <v>5</v>
      </c>
      <c r="G1342" s="53">
        <v>14</v>
      </c>
      <c r="H1342" s="53">
        <v>13</v>
      </c>
      <c r="I1342" s="53">
        <v>0</v>
      </c>
      <c r="J1342" s="53">
        <v>0</v>
      </c>
      <c r="K1342" s="53">
        <v>48</v>
      </c>
      <c r="L1342" s="45">
        <v>151100</v>
      </c>
      <c r="M1342" s="45">
        <v>77919</v>
      </c>
      <c r="N1342" s="45">
        <v>73181</v>
      </c>
      <c r="O1342" s="57">
        <v>10.589013898080742</v>
      </c>
      <c r="P1342" s="57">
        <v>3.3090668431502319</v>
      </c>
      <c r="Q1342" s="57">
        <v>9.2653871608206497</v>
      </c>
      <c r="R1342" s="57">
        <v>8.6035737921906019</v>
      </c>
      <c r="S1342" s="57" t="s">
        <v>297</v>
      </c>
      <c r="T1342" s="57" t="s">
        <v>297</v>
      </c>
      <c r="U1342" s="57">
        <v>31.767041694242224</v>
      </c>
    </row>
    <row r="1343" spans="1:21">
      <c r="A1343" s="55" t="s">
        <v>1037</v>
      </c>
      <c r="B1343" s="53" t="s">
        <v>405</v>
      </c>
      <c r="C1343" s="53" t="s">
        <v>227</v>
      </c>
      <c r="D1343" s="51" t="s">
        <v>131</v>
      </c>
      <c r="E1343" s="53">
        <v>18</v>
      </c>
      <c r="F1343" s="53">
        <v>12</v>
      </c>
      <c r="G1343" s="53">
        <v>20</v>
      </c>
      <c r="H1343" s="53">
        <v>34</v>
      </c>
      <c r="I1343" s="53">
        <v>18</v>
      </c>
      <c r="J1343" s="53">
        <v>15</v>
      </c>
      <c r="K1343" s="53">
        <v>117</v>
      </c>
      <c r="L1343" s="45">
        <v>151100</v>
      </c>
      <c r="M1343" s="45">
        <v>77919</v>
      </c>
      <c r="N1343" s="45">
        <v>73181</v>
      </c>
      <c r="O1343" s="57">
        <v>23.1009124860432</v>
      </c>
      <c r="P1343" s="57">
        <v>15.4006083240288</v>
      </c>
      <c r="Q1343" s="57">
        <v>25.667680540048</v>
      </c>
      <c r="R1343" s="57">
        <v>43.635056918081595</v>
      </c>
      <c r="S1343" s="57">
        <v>23.1009124860432</v>
      </c>
      <c r="T1343" s="57">
        <v>19.250760405035997</v>
      </c>
      <c r="U1343" s="57">
        <v>150.15593115928078</v>
      </c>
    </row>
    <row r="1344" spans="1:21">
      <c r="A1344" s="55" t="s">
        <v>1038</v>
      </c>
      <c r="B1344" s="53" t="s">
        <v>405</v>
      </c>
      <c r="C1344" s="53" t="s">
        <v>227</v>
      </c>
      <c r="D1344" s="51" t="s">
        <v>160</v>
      </c>
      <c r="E1344" s="53">
        <v>6</v>
      </c>
      <c r="F1344" s="53">
        <v>0</v>
      </c>
      <c r="G1344" s="53">
        <v>0</v>
      </c>
      <c r="H1344" s="53">
        <v>0</v>
      </c>
      <c r="I1344" s="53">
        <v>0</v>
      </c>
      <c r="J1344" s="53">
        <v>0</v>
      </c>
      <c r="K1344" s="53">
        <v>6</v>
      </c>
      <c r="L1344" s="45">
        <v>151100</v>
      </c>
      <c r="M1344" s="45">
        <v>77919</v>
      </c>
      <c r="N1344" s="45">
        <v>73181</v>
      </c>
      <c r="O1344" s="57">
        <v>3.9708802117802779</v>
      </c>
      <c r="P1344" s="57" t="s">
        <v>297</v>
      </c>
      <c r="Q1344" s="57" t="s">
        <v>297</v>
      </c>
      <c r="R1344" s="57" t="s">
        <v>297</v>
      </c>
      <c r="S1344" s="57" t="s">
        <v>297</v>
      </c>
      <c r="T1344" s="57" t="s">
        <v>297</v>
      </c>
      <c r="U1344" s="57">
        <v>3.9708802117802779</v>
      </c>
    </row>
    <row r="1345" spans="1:21">
      <c r="A1345" s="55" t="s">
        <v>1039</v>
      </c>
      <c r="B1345" s="53" t="s">
        <v>405</v>
      </c>
      <c r="C1345" s="53" t="s">
        <v>227</v>
      </c>
      <c r="D1345" s="51" t="s">
        <v>163</v>
      </c>
      <c r="E1345" s="53">
        <v>96</v>
      </c>
      <c r="F1345" s="53">
        <v>104</v>
      </c>
      <c r="G1345" s="53">
        <v>197</v>
      </c>
      <c r="H1345" s="53">
        <v>188</v>
      </c>
      <c r="I1345" s="53">
        <v>60</v>
      </c>
      <c r="J1345" s="53">
        <v>20</v>
      </c>
      <c r="K1345" s="53">
        <v>665</v>
      </c>
      <c r="L1345" s="45">
        <v>151100</v>
      </c>
      <c r="M1345" s="45">
        <v>77919</v>
      </c>
      <c r="N1345" s="45">
        <v>73181</v>
      </c>
      <c r="O1345" s="57">
        <v>131.18159085008404</v>
      </c>
      <c r="P1345" s="57">
        <v>142.11339008759103</v>
      </c>
      <c r="Q1345" s="57">
        <v>269.19555622360997</v>
      </c>
      <c r="R1345" s="57">
        <v>256.89728208141457</v>
      </c>
      <c r="S1345" s="57">
        <v>81.988494281302522</v>
      </c>
      <c r="T1345" s="57">
        <v>27.329498093767508</v>
      </c>
      <c r="U1345" s="57">
        <v>908.70581161776965</v>
      </c>
    </row>
    <row r="1346" spans="1:21">
      <c r="A1346" s="55" t="s">
        <v>1040</v>
      </c>
      <c r="B1346" s="53" t="s">
        <v>405</v>
      </c>
      <c r="C1346" s="53" t="s">
        <v>227</v>
      </c>
      <c r="D1346" s="51" t="s">
        <v>141</v>
      </c>
      <c r="E1346" s="53">
        <v>10</v>
      </c>
      <c r="F1346" s="53">
        <v>10</v>
      </c>
      <c r="G1346" s="53">
        <v>13</v>
      </c>
      <c r="H1346" s="53">
        <v>16</v>
      </c>
      <c r="I1346" s="53">
        <v>10</v>
      </c>
      <c r="J1346" s="53">
        <v>5</v>
      </c>
      <c r="K1346" s="53">
        <v>64</v>
      </c>
      <c r="L1346" s="45">
        <v>151100</v>
      </c>
      <c r="M1346" s="45">
        <v>77919</v>
      </c>
      <c r="N1346" s="45">
        <v>73181</v>
      </c>
      <c r="O1346" s="57">
        <v>6.6181336863004638</v>
      </c>
      <c r="P1346" s="57">
        <v>6.6181336863004638</v>
      </c>
      <c r="Q1346" s="57">
        <v>8.6035737921906019</v>
      </c>
      <c r="R1346" s="57">
        <v>10.589013898080742</v>
      </c>
      <c r="S1346" s="57">
        <v>6.6181336863004638</v>
      </c>
      <c r="T1346" s="57">
        <v>3.3090668431502319</v>
      </c>
      <c r="U1346" s="57">
        <v>42.356055592322967</v>
      </c>
    </row>
    <row r="1347" spans="1:21">
      <c r="A1347" s="55" t="s">
        <v>1041</v>
      </c>
      <c r="B1347" s="53" t="s">
        <v>405</v>
      </c>
      <c r="C1347" s="53" t="s">
        <v>227</v>
      </c>
      <c r="D1347" s="51" t="s">
        <v>145</v>
      </c>
      <c r="E1347" s="53">
        <v>29</v>
      </c>
      <c r="F1347" s="53">
        <v>14</v>
      </c>
      <c r="G1347" s="53">
        <v>36</v>
      </c>
      <c r="H1347" s="53">
        <v>62</v>
      </c>
      <c r="I1347" s="53">
        <v>47</v>
      </c>
      <c r="J1347" s="53">
        <v>30</v>
      </c>
      <c r="K1347" s="53">
        <v>218</v>
      </c>
      <c r="L1347" s="45">
        <v>151100</v>
      </c>
      <c r="M1347" s="45">
        <v>77919</v>
      </c>
      <c r="N1347" s="45">
        <v>73181</v>
      </c>
      <c r="O1347" s="57">
        <v>37.218136783069596</v>
      </c>
      <c r="P1347" s="57">
        <v>17.967376378033599</v>
      </c>
      <c r="Q1347" s="57">
        <v>46.201824972086399</v>
      </c>
      <c r="R1347" s="57">
        <v>79.5698096741488</v>
      </c>
      <c r="S1347" s="57">
        <v>60.319049269112803</v>
      </c>
      <c r="T1347" s="57">
        <v>38.501520810071995</v>
      </c>
      <c r="U1347" s="57">
        <v>279.77771788652319</v>
      </c>
    </row>
    <row r="1348" spans="1:21">
      <c r="A1348" s="55" t="s">
        <v>1021</v>
      </c>
      <c r="B1348" s="53" t="s">
        <v>405</v>
      </c>
      <c r="C1348" s="53" t="s">
        <v>227</v>
      </c>
      <c r="D1348" s="51" t="s">
        <v>200</v>
      </c>
      <c r="E1348" s="53">
        <v>7</v>
      </c>
      <c r="F1348" s="53">
        <v>13</v>
      </c>
      <c r="G1348" s="53">
        <v>11</v>
      </c>
      <c r="H1348" s="53">
        <v>14</v>
      </c>
      <c r="I1348" s="53">
        <v>13</v>
      </c>
      <c r="J1348" s="53">
        <v>12</v>
      </c>
      <c r="K1348" s="53">
        <v>70</v>
      </c>
      <c r="L1348" s="45">
        <v>151100</v>
      </c>
      <c r="M1348" s="45">
        <v>77919</v>
      </c>
      <c r="N1348" s="45">
        <v>73181</v>
      </c>
      <c r="O1348" s="57">
        <v>4.6326935804103249</v>
      </c>
      <c r="P1348" s="57">
        <v>8.6035737921906019</v>
      </c>
      <c r="Q1348" s="57">
        <v>7.279947054930509</v>
      </c>
      <c r="R1348" s="57">
        <v>9.2653871608206497</v>
      </c>
      <c r="S1348" s="57">
        <v>8.6035737921906019</v>
      </c>
      <c r="T1348" s="57">
        <v>7.9417604235605559</v>
      </c>
      <c r="U1348" s="57">
        <v>46.326935804103243</v>
      </c>
    </row>
    <row r="1349" spans="1:21">
      <c r="A1349" s="55" t="s">
        <v>2516</v>
      </c>
      <c r="B1349" s="53" t="s">
        <v>405</v>
      </c>
      <c r="C1349" s="53" t="s">
        <v>246</v>
      </c>
      <c r="D1349" s="51" t="s">
        <v>200</v>
      </c>
      <c r="E1349" s="53">
        <v>9</v>
      </c>
      <c r="F1349" s="53">
        <v>6</v>
      </c>
      <c r="G1349" s="53">
        <v>22</v>
      </c>
      <c r="H1349" s="53">
        <v>20</v>
      </c>
      <c r="I1349" s="53">
        <v>25</v>
      </c>
      <c r="J1349" s="53">
        <v>39</v>
      </c>
      <c r="K1349" s="53">
        <v>121</v>
      </c>
      <c r="L1349" s="45">
        <v>146060</v>
      </c>
      <c r="M1349" s="45">
        <v>76072</v>
      </c>
      <c r="N1349" s="45">
        <v>69988</v>
      </c>
      <c r="O1349" s="57">
        <v>6.1618512939887715</v>
      </c>
      <c r="P1349" s="57">
        <v>4.1079008626591813</v>
      </c>
      <c r="Q1349" s="57">
        <v>15.062303163083664</v>
      </c>
      <c r="R1349" s="57">
        <v>13.693002875530603</v>
      </c>
      <c r="S1349" s="57">
        <v>17.116253594413255</v>
      </c>
      <c r="T1349" s="57">
        <v>26.701355607284675</v>
      </c>
      <c r="U1349" s="57">
        <v>82.842667396960152</v>
      </c>
    </row>
    <row r="1350" spans="1:21">
      <c r="A1350" s="55" t="s">
        <v>2517</v>
      </c>
      <c r="B1350" s="53" t="s">
        <v>405</v>
      </c>
      <c r="C1350" s="53" t="s">
        <v>246</v>
      </c>
      <c r="D1350" s="51" t="s">
        <v>53</v>
      </c>
      <c r="E1350" s="53">
        <v>99</v>
      </c>
      <c r="F1350" s="53">
        <v>81</v>
      </c>
      <c r="G1350" s="53">
        <v>239</v>
      </c>
      <c r="H1350" s="53">
        <v>309</v>
      </c>
      <c r="I1350" s="53">
        <v>221</v>
      </c>
      <c r="J1350" s="53">
        <v>121</v>
      </c>
      <c r="K1350" s="53">
        <v>1070</v>
      </c>
      <c r="L1350" s="45">
        <v>146060</v>
      </c>
      <c r="M1350" s="45">
        <v>76072</v>
      </c>
      <c r="N1350" s="45">
        <v>69988</v>
      </c>
      <c r="O1350" s="57">
        <v>130.13986749395309</v>
      </c>
      <c r="P1350" s="57">
        <v>106.47807340414344</v>
      </c>
      <c r="Q1350" s="57">
        <v>314.17604374802818</v>
      </c>
      <c r="R1350" s="57">
        <v>406.19413187506575</v>
      </c>
      <c r="S1350" s="57">
        <v>290.51424965821855</v>
      </c>
      <c r="T1350" s="57">
        <v>159.05983804816489</v>
      </c>
      <c r="U1350" s="57">
        <v>1406.5622042275738</v>
      </c>
    </row>
    <row r="1351" spans="1:21">
      <c r="A1351" s="55" t="s">
        <v>2518</v>
      </c>
      <c r="B1351" s="53" t="s">
        <v>405</v>
      </c>
      <c r="C1351" s="53" t="s">
        <v>246</v>
      </c>
      <c r="D1351" s="51" t="s">
        <v>59</v>
      </c>
      <c r="E1351" s="53">
        <v>16</v>
      </c>
      <c r="F1351" s="53">
        <v>12</v>
      </c>
      <c r="G1351" s="53">
        <v>30</v>
      </c>
      <c r="H1351" s="53">
        <v>31</v>
      </c>
      <c r="I1351" s="53">
        <v>14</v>
      </c>
      <c r="J1351" s="53">
        <v>5</v>
      </c>
      <c r="K1351" s="53">
        <v>108</v>
      </c>
      <c r="L1351" s="45">
        <v>146060</v>
      </c>
      <c r="M1351" s="45">
        <v>76072</v>
      </c>
      <c r="N1351" s="45">
        <v>69988</v>
      </c>
      <c r="O1351" s="57">
        <v>10.954402300424483</v>
      </c>
      <c r="P1351" s="57">
        <v>8.2158017253183626</v>
      </c>
      <c r="Q1351" s="57">
        <v>20.539504313295904</v>
      </c>
      <c r="R1351" s="57">
        <v>21.224154457072434</v>
      </c>
      <c r="S1351" s="57">
        <v>9.5851020128714222</v>
      </c>
      <c r="T1351" s="57">
        <v>3.4232507188826506</v>
      </c>
      <c r="U1351" s="57">
        <v>73.942215527865258</v>
      </c>
    </row>
    <row r="1352" spans="1:21">
      <c r="A1352" s="55" t="s">
        <v>2519</v>
      </c>
      <c r="B1352" s="53" t="s">
        <v>405</v>
      </c>
      <c r="C1352" s="53" t="s">
        <v>246</v>
      </c>
      <c r="D1352" s="51" t="s">
        <v>68</v>
      </c>
      <c r="E1352" s="53">
        <v>12</v>
      </c>
      <c r="F1352" s="53">
        <v>14</v>
      </c>
      <c r="G1352" s="53">
        <v>21</v>
      </c>
      <c r="H1352" s="53">
        <v>28</v>
      </c>
      <c r="I1352" s="53">
        <v>37</v>
      </c>
      <c r="J1352" s="53">
        <v>18</v>
      </c>
      <c r="K1352" s="53">
        <v>130</v>
      </c>
      <c r="L1352" s="45">
        <v>146060</v>
      </c>
      <c r="M1352" s="45">
        <v>76072</v>
      </c>
      <c r="N1352" s="45">
        <v>69988</v>
      </c>
      <c r="O1352" s="57">
        <v>15.774529393206436</v>
      </c>
      <c r="P1352" s="57">
        <v>18.403617625407509</v>
      </c>
      <c r="Q1352" s="57">
        <v>27.605426438111262</v>
      </c>
      <c r="R1352" s="57">
        <v>36.807235250815019</v>
      </c>
      <c r="S1352" s="57">
        <v>48.638132295719842</v>
      </c>
      <c r="T1352" s="57">
        <v>23.661794089809653</v>
      </c>
      <c r="U1352" s="57">
        <v>170.89073509306974</v>
      </c>
    </row>
    <row r="1353" spans="1:21">
      <c r="A1353" s="55" t="s">
        <v>2520</v>
      </c>
      <c r="B1353" s="53" t="s">
        <v>405</v>
      </c>
      <c r="C1353" s="53" t="s">
        <v>246</v>
      </c>
      <c r="D1353" s="51" t="s">
        <v>63</v>
      </c>
      <c r="E1353" s="53">
        <v>76</v>
      </c>
      <c r="F1353" s="53">
        <v>64</v>
      </c>
      <c r="G1353" s="53">
        <v>157</v>
      </c>
      <c r="H1353" s="53">
        <v>174</v>
      </c>
      <c r="I1353" s="53">
        <v>123</v>
      </c>
      <c r="J1353" s="53">
        <v>63</v>
      </c>
      <c r="K1353" s="53">
        <v>657</v>
      </c>
      <c r="L1353" s="45">
        <v>146060</v>
      </c>
      <c r="M1353" s="45">
        <v>76072</v>
      </c>
      <c r="N1353" s="45">
        <v>69988</v>
      </c>
      <c r="O1353" s="57">
        <v>52.033410927016291</v>
      </c>
      <c r="P1353" s="57">
        <v>43.817609201697934</v>
      </c>
      <c r="Q1353" s="57">
        <v>107.49007257291525</v>
      </c>
      <c r="R1353" s="57">
        <v>119.12912501711625</v>
      </c>
      <c r="S1353" s="57">
        <v>84.211967684513212</v>
      </c>
      <c r="T1353" s="57">
        <v>43.132959057921397</v>
      </c>
      <c r="U1353" s="57">
        <v>449.81514446118035</v>
      </c>
    </row>
    <row r="1354" spans="1:21">
      <c r="A1354" s="55" t="s">
        <v>2521</v>
      </c>
      <c r="B1354" s="53" t="s">
        <v>405</v>
      </c>
      <c r="C1354" s="53" t="s">
        <v>246</v>
      </c>
      <c r="D1354" s="51" t="s">
        <v>311</v>
      </c>
      <c r="E1354" s="53">
        <v>31</v>
      </c>
      <c r="F1354" s="53">
        <v>26</v>
      </c>
      <c r="G1354" s="53">
        <v>52</v>
      </c>
      <c r="H1354" s="53">
        <v>53</v>
      </c>
      <c r="I1354" s="53">
        <v>32</v>
      </c>
      <c r="J1354" s="53">
        <v>16</v>
      </c>
      <c r="K1354" s="53">
        <v>210</v>
      </c>
      <c r="L1354" s="45">
        <v>146060</v>
      </c>
      <c r="M1354" s="45">
        <v>76072</v>
      </c>
      <c r="N1354" s="45">
        <v>69988</v>
      </c>
      <c r="O1354" s="57">
        <v>21.224154457072434</v>
      </c>
      <c r="P1354" s="57">
        <v>17.800903738189785</v>
      </c>
      <c r="Q1354" s="57">
        <v>35.60180747637957</v>
      </c>
      <c r="R1354" s="57">
        <v>36.286457620156099</v>
      </c>
      <c r="S1354" s="57">
        <v>21.908804600848967</v>
      </c>
      <c r="T1354" s="57">
        <v>10.954402300424483</v>
      </c>
      <c r="U1354" s="57">
        <v>143.77653019307135</v>
      </c>
    </row>
    <row r="1355" spans="1:21">
      <c r="A1355" s="55" t="s">
        <v>2522</v>
      </c>
      <c r="B1355" s="53" t="s">
        <v>405</v>
      </c>
      <c r="C1355" s="53" t="s">
        <v>246</v>
      </c>
      <c r="D1355" s="51" t="s">
        <v>292</v>
      </c>
      <c r="E1355" s="53">
        <v>7</v>
      </c>
      <c r="F1355" s="53">
        <v>0</v>
      </c>
      <c r="G1355" s="53">
        <v>8</v>
      </c>
      <c r="H1355" s="53">
        <v>19</v>
      </c>
      <c r="I1355" s="53">
        <v>16</v>
      </c>
      <c r="J1355" s="53">
        <v>12</v>
      </c>
      <c r="K1355" s="53">
        <v>62</v>
      </c>
      <c r="L1355" s="45">
        <v>146060</v>
      </c>
      <c r="M1355" s="45">
        <v>76072</v>
      </c>
      <c r="N1355" s="45">
        <v>69988</v>
      </c>
      <c r="O1355" s="57">
        <v>4.7925510064357111</v>
      </c>
      <c r="P1355" s="57" t="s">
        <v>297</v>
      </c>
      <c r="Q1355" s="57">
        <v>5.4772011502122417</v>
      </c>
      <c r="R1355" s="57">
        <v>13.008352731754073</v>
      </c>
      <c r="S1355" s="57">
        <v>10.954402300424483</v>
      </c>
      <c r="T1355" s="57">
        <v>8.2158017253183626</v>
      </c>
      <c r="U1355" s="57">
        <v>42.448308914144867</v>
      </c>
    </row>
    <row r="1356" spans="1:21">
      <c r="A1356" s="55" t="s">
        <v>2523</v>
      </c>
      <c r="B1356" s="53" t="s">
        <v>405</v>
      </c>
      <c r="C1356" s="53" t="s">
        <v>246</v>
      </c>
      <c r="D1356" s="51" t="s">
        <v>201</v>
      </c>
      <c r="E1356" s="53">
        <v>14</v>
      </c>
      <c r="F1356" s="53">
        <v>13</v>
      </c>
      <c r="G1356" s="53">
        <v>32</v>
      </c>
      <c r="H1356" s="53">
        <v>22</v>
      </c>
      <c r="I1356" s="53">
        <v>24</v>
      </c>
      <c r="J1356" s="53">
        <v>10</v>
      </c>
      <c r="K1356" s="53">
        <v>115</v>
      </c>
      <c r="L1356" s="45">
        <v>146060</v>
      </c>
      <c r="M1356" s="45">
        <v>76072</v>
      </c>
      <c r="N1356" s="45">
        <v>69988</v>
      </c>
      <c r="O1356" s="57">
        <v>9.5851020128714222</v>
      </c>
      <c r="P1356" s="57">
        <v>8.9004518690948924</v>
      </c>
      <c r="Q1356" s="57">
        <v>21.908804600848967</v>
      </c>
      <c r="R1356" s="57">
        <v>15.062303163083664</v>
      </c>
      <c r="S1356" s="57">
        <v>16.431603450636725</v>
      </c>
      <c r="T1356" s="57">
        <v>6.8465014377653013</v>
      </c>
      <c r="U1356" s="57">
        <v>78.734766534300974</v>
      </c>
    </row>
    <row r="1357" spans="1:21">
      <c r="A1357" s="55" t="s">
        <v>2524</v>
      </c>
      <c r="B1357" s="53" t="s">
        <v>405</v>
      </c>
      <c r="C1357" s="53" t="s">
        <v>246</v>
      </c>
      <c r="D1357" s="51" t="s">
        <v>150</v>
      </c>
      <c r="E1357" s="53">
        <v>0</v>
      </c>
      <c r="F1357" s="53">
        <v>0</v>
      </c>
      <c r="G1357" s="53">
        <v>0</v>
      </c>
      <c r="H1357" s="53">
        <v>0</v>
      </c>
      <c r="I1357" s="53">
        <v>5</v>
      </c>
      <c r="J1357" s="53">
        <v>0</v>
      </c>
      <c r="K1357" s="53">
        <v>5</v>
      </c>
      <c r="L1357" s="45">
        <v>146060</v>
      </c>
      <c r="M1357" s="45">
        <v>76072</v>
      </c>
      <c r="N1357" s="45">
        <v>69988</v>
      </c>
      <c r="O1357" s="57" t="s">
        <v>297</v>
      </c>
      <c r="P1357" s="57" t="s">
        <v>297</v>
      </c>
      <c r="Q1357" s="57" t="s">
        <v>297</v>
      </c>
      <c r="R1357" s="57" t="s">
        <v>297</v>
      </c>
      <c r="S1357" s="57">
        <v>3.4232507188826506</v>
      </c>
      <c r="T1357" s="57" t="s">
        <v>297</v>
      </c>
      <c r="U1357" s="57">
        <v>3.4232507188826506</v>
      </c>
    </row>
    <row r="1358" spans="1:21">
      <c r="A1358" s="55" t="s">
        <v>2525</v>
      </c>
      <c r="B1358" s="53" t="s">
        <v>405</v>
      </c>
      <c r="C1358" s="53" t="s">
        <v>246</v>
      </c>
      <c r="D1358" s="51" t="s">
        <v>94</v>
      </c>
      <c r="E1358" s="53">
        <v>0</v>
      </c>
      <c r="F1358" s="53">
        <v>5</v>
      </c>
      <c r="G1358" s="53">
        <v>22</v>
      </c>
      <c r="H1358" s="53">
        <v>14</v>
      </c>
      <c r="I1358" s="53">
        <v>11</v>
      </c>
      <c r="J1358" s="53">
        <v>0</v>
      </c>
      <c r="K1358" s="53">
        <v>52</v>
      </c>
      <c r="L1358" s="45">
        <v>146060</v>
      </c>
      <c r="M1358" s="45">
        <v>76072</v>
      </c>
      <c r="N1358" s="45">
        <v>69988</v>
      </c>
      <c r="O1358" s="57" t="s">
        <v>297</v>
      </c>
      <c r="P1358" s="57">
        <v>3.4232507188826506</v>
      </c>
      <c r="Q1358" s="57">
        <v>15.062303163083664</v>
      </c>
      <c r="R1358" s="57">
        <v>9.5851020128714222</v>
      </c>
      <c r="S1358" s="57">
        <v>7.531151581541832</v>
      </c>
      <c r="T1358" s="57" t="s">
        <v>297</v>
      </c>
      <c r="U1358" s="57">
        <v>35.60180747637957</v>
      </c>
    </row>
    <row r="1359" spans="1:21">
      <c r="A1359" s="55" t="s">
        <v>2526</v>
      </c>
      <c r="B1359" s="53" t="s">
        <v>405</v>
      </c>
      <c r="C1359" s="53" t="s">
        <v>246</v>
      </c>
      <c r="D1359" s="51" t="s">
        <v>153</v>
      </c>
      <c r="E1359" s="53">
        <v>8</v>
      </c>
      <c r="F1359" s="53">
        <v>5</v>
      </c>
      <c r="G1359" s="53">
        <v>0</v>
      </c>
      <c r="H1359" s="53">
        <v>0</v>
      </c>
      <c r="I1359" s="53">
        <v>0</v>
      </c>
      <c r="J1359" s="53">
        <v>0</v>
      </c>
      <c r="K1359" s="53">
        <v>13</v>
      </c>
      <c r="L1359" s="45">
        <v>146060</v>
      </c>
      <c r="M1359" s="45">
        <v>76072</v>
      </c>
      <c r="N1359" s="45">
        <v>69988</v>
      </c>
      <c r="O1359" s="57">
        <v>5.4772011502122417</v>
      </c>
      <c r="P1359" s="57">
        <v>3.4232507188826506</v>
      </c>
      <c r="Q1359" s="57" t="s">
        <v>297</v>
      </c>
      <c r="R1359" s="57" t="s">
        <v>297</v>
      </c>
      <c r="S1359" s="57" t="s">
        <v>297</v>
      </c>
      <c r="T1359" s="57" t="s">
        <v>297</v>
      </c>
      <c r="U1359" s="57">
        <v>8.9004518690948924</v>
      </c>
    </row>
    <row r="1360" spans="1:21">
      <c r="A1360" s="55" t="s">
        <v>2527</v>
      </c>
      <c r="B1360" s="53" t="s">
        <v>405</v>
      </c>
      <c r="C1360" s="53" t="s">
        <v>246</v>
      </c>
      <c r="D1360" s="51" t="s">
        <v>154</v>
      </c>
      <c r="E1360" s="53">
        <v>90</v>
      </c>
      <c r="F1360" s="53">
        <v>31</v>
      </c>
      <c r="G1360" s="53">
        <v>44</v>
      </c>
      <c r="H1360" s="53">
        <v>26</v>
      </c>
      <c r="I1360" s="53">
        <v>18</v>
      </c>
      <c r="J1360" s="53">
        <v>8</v>
      </c>
      <c r="K1360" s="53">
        <v>217</v>
      </c>
      <c r="L1360" s="45">
        <v>146060</v>
      </c>
      <c r="M1360" s="45">
        <v>76072</v>
      </c>
      <c r="N1360" s="45">
        <v>69988</v>
      </c>
      <c r="O1360" s="57">
        <v>61.618512939887715</v>
      </c>
      <c r="P1360" s="57">
        <v>21.224154457072434</v>
      </c>
      <c r="Q1360" s="57">
        <v>30.124606326167328</v>
      </c>
      <c r="R1360" s="57">
        <v>17.800903738189785</v>
      </c>
      <c r="S1360" s="57">
        <v>12.323702587977543</v>
      </c>
      <c r="T1360" s="57">
        <v>5.4772011502122417</v>
      </c>
      <c r="U1360" s="57">
        <v>148.56908119950705</v>
      </c>
    </row>
    <row r="1361" spans="1:21">
      <c r="A1361" s="55" t="s">
        <v>2528</v>
      </c>
      <c r="B1361" s="53" t="s">
        <v>405</v>
      </c>
      <c r="C1361" s="53" t="s">
        <v>246</v>
      </c>
      <c r="D1361" s="51" t="s">
        <v>98</v>
      </c>
      <c r="E1361" s="53">
        <v>23</v>
      </c>
      <c r="F1361" s="53">
        <v>23</v>
      </c>
      <c r="G1361" s="53">
        <v>58</v>
      </c>
      <c r="H1361" s="53">
        <v>84</v>
      </c>
      <c r="I1361" s="53">
        <v>45</v>
      </c>
      <c r="J1361" s="53">
        <v>50</v>
      </c>
      <c r="K1361" s="53">
        <v>283</v>
      </c>
      <c r="L1361" s="45">
        <v>146060</v>
      </c>
      <c r="M1361" s="45">
        <v>76072</v>
      </c>
      <c r="N1361" s="45">
        <v>69988</v>
      </c>
      <c r="O1361" s="57">
        <v>15.746953306860194</v>
      </c>
      <c r="P1361" s="57">
        <v>15.746953306860194</v>
      </c>
      <c r="Q1361" s="57">
        <v>39.709708339038748</v>
      </c>
      <c r="R1361" s="57">
        <v>57.510612077228529</v>
      </c>
      <c r="S1361" s="57">
        <v>30.809256469943858</v>
      </c>
      <c r="T1361" s="57">
        <v>34.23250718882651</v>
      </c>
      <c r="U1361" s="57">
        <v>193.75599068875803</v>
      </c>
    </row>
    <row r="1362" spans="1:21">
      <c r="A1362" s="55" t="s">
        <v>2529</v>
      </c>
      <c r="B1362" s="53" t="s">
        <v>405</v>
      </c>
      <c r="C1362" s="53" t="s">
        <v>246</v>
      </c>
      <c r="D1362" s="51" t="s">
        <v>301</v>
      </c>
      <c r="E1362" s="53">
        <v>10</v>
      </c>
      <c r="F1362" s="53">
        <v>0</v>
      </c>
      <c r="G1362" s="53">
        <v>13</v>
      </c>
      <c r="H1362" s="53">
        <v>5</v>
      </c>
      <c r="I1362" s="53">
        <v>5</v>
      </c>
      <c r="J1362" s="53">
        <v>0</v>
      </c>
      <c r="K1362" s="53">
        <v>33</v>
      </c>
      <c r="L1362" s="45">
        <v>146060</v>
      </c>
      <c r="M1362" s="45">
        <v>76072</v>
      </c>
      <c r="N1362" s="45">
        <v>69988</v>
      </c>
      <c r="O1362" s="57">
        <v>6.8465014377653013</v>
      </c>
      <c r="P1362" s="57" t="s">
        <v>297</v>
      </c>
      <c r="Q1362" s="57">
        <v>8.9004518690948924</v>
      </c>
      <c r="R1362" s="57">
        <v>3.4232507188826506</v>
      </c>
      <c r="S1362" s="57">
        <v>3.4232507188826506</v>
      </c>
      <c r="T1362" s="57" t="s">
        <v>297</v>
      </c>
      <c r="U1362" s="57">
        <v>22.593454744625497</v>
      </c>
    </row>
    <row r="1363" spans="1:21">
      <c r="A1363" s="55" t="s">
        <v>2530</v>
      </c>
      <c r="B1363" s="53" t="s">
        <v>405</v>
      </c>
      <c r="C1363" s="53" t="s">
        <v>246</v>
      </c>
      <c r="D1363" s="51" t="s">
        <v>303</v>
      </c>
      <c r="E1363" s="53">
        <v>24</v>
      </c>
      <c r="F1363" s="53">
        <v>18</v>
      </c>
      <c r="G1363" s="53">
        <v>54</v>
      </c>
      <c r="H1363" s="53">
        <v>54</v>
      </c>
      <c r="I1363" s="53">
        <v>31</v>
      </c>
      <c r="J1363" s="53">
        <v>24</v>
      </c>
      <c r="K1363" s="53">
        <v>205</v>
      </c>
      <c r="L1363" s="45">
        <v>146060</v>
      </c>
      <c r="M1363" s="45">
        <v>76072</v>
      </c>
      <c r="N1363" s="45">
        <v>69988</v>
      </c>
      <c r="O1363" s="57">
        <v>16.431603450636725</v>
      </c>
      <c r="P1363" s="57">
        <v>12.323702587977543</v>
      </c>
      <c r="Q1363" s="57">
        <v>36.971107763932629</v>
      </c>
      <c r="R1363" s="57">
        <v>36.971107763932629</v>
      </c>
      <c r="S1363" s="57">
        <v>21.224154457072434</v>
      </c>
      <c r="T1363" s="57">
        <v>16.431603450636725</v>
      </c>
      <c r="U1363" s="57">
        <v>140.3532794741887</v>
      </c>
    </row>
    <row r="1364" spans="1:21">
      <c r="A1364" s="55" t="s">
        <v>2531</v>
      </c>
      <c r="B1364" s="53" t="s">
        <v>405</v>
      </c>
      <c r="C1364" s="53" t="s">
        <v>246</v>
      </c>
      <c r="D1364" s="51" t="s">
        <v>127</v>
      </c>
      <c r="E1364" s="53">
        <v>15</v>
      </c>
      <c r="F1364" s="53">
        <v>5</v>
      </c>
      <c r="G1364" s="53">
        <v>5</v>
      </c>
      <c r="H1364" s="53">
        <v>5</v>
      </c>
      <c r="I1364" s="53">
        <v>5</v>
      </c>
      <c r="J1364" s="53">
        <v>0</v>
      </c>
      <c r="K1364" s="53">
        <v>35</v>
      </c>
      <c r="L1364" s="45">
        <v>146060</v>
      </c>
      <c r="M1364" s="45">
        <v>76072</v>
      </c>
      <c r="N1364" s="45">
        <v>69988</v>
      </c>
      <c r="O1364" s="57">
        <v>10.269752156647952</v>
      </c>
      <c r="P1364" s="57">
        <v>3.4232507188826506</v>
      </c>
      <c r="Q1364" s="57">
        <v>3.4232507188826506</v>
      </c>
      <c r="R1364" s="57">
        <v>3.4232507188826506</v>
      </c>
      <c r="S1364" s="57">
        <v>3.4232507188826506</v>
      </c>
      <c r="T1364" s="57" t="s">
        <v>297</v>
      </c>
      <c r="U1364" s="57">
        <v>23.962755032178556</v>
      </c>
    </row>
    <row r="1365" spans="1:21">
      <c r="A1365" s="55" t="s">
        <v>2532</v>
      </c>
      <c r="B1365" s="53" t="s">
        <v>405</v>
      </c>
      <c r="C1365" s="53" t="s">
        <v>246</v>
      </c>
      <c r="D1365" s="51" t="s">
        <v>131</v>
      </c>
      <c r="E1365" s="53">
        <v>16</v>
      </c>
      <c r="F1365" s="53">
        <v>8</v>
      </c>
      <c r="G1365" s="53">
        <v>22</v>
      </c>
      <c r="H1365" s="53">
        <v>36</v>
      </c>
      <c r="I1365" s="53">
        <v>24</v>
      </c>
      <c r="J1365" s="53">
        <v>23</v>
      </c>
      <c r="K1365" s="53">
        <v>129</v>
      </c>
      <c r="L1365" s="45">
        <v>146060</v>
      </c>
      <c r="M1365" s="45">
        <v>76072</v>
      </c>
      <c r="N1365" s="45">
        <v>69988</v>
      </c>
      <c r="O1365" s="57">
        <v>21.03270585760858</v>
      </c>
      <c r="P1365" s="57">
        <v>10.51635292880429</v>
      </c>
      <c r="Q1365" s="57">
        <v>28.919970554211798</v>
      </c>
      <c r="R1365" s="57">
        <v>47.323588179619307</v>
      </c>
      <c r="S1365" s="57">
        <v>31.549058786412871</v>
      </c>
      <c r="T1365" s="57">
        <v>30.234514670312336</v>
      </c>
      <c r="U1365" s="57">
        <v>169.5761909769692</v>
      </c>
    </row>
    <row r="1366" spans="1:21">
      <c r="A1366" s="55" t="s">
        <v>2533</v>
      </c>
      <c r="B1366" s="53" t="s">
        <v>405</v>
      </c>
      <c r="C1366" s="53" t="s">
        <v>246</v>
      </c>
      <c r="D1366" s="51" t="s">
        <v>160</v>
      </c>
      <c r="E1366" s="53">
        <v>5</v>
      </c>
      <c r="F1366" s="53">
        <v>5</v>
      </c>
      <c r="G1366" s="53">
        <v>0</v>
      </c>
      <c r="H1366" s="53">
        <v>0</v>
      </c>
      <c r="I1366" s="53">
        <v>0</v>
      </c>
      <c r="J1366" s="53">
        <v>0</v>
      </c>
      <c r="K1366" s="53">
        <v>10</v>
      </c>
      <c r="L1366" s="45">
        <v>146060</v>
      </c>
      <c r="M1366" s="45">
        <v>76072</v>
      </c>
      <c r="N1366" s="45">
        <v>69988</v>
      </c>
      <c r="O1366" s="57">
        <v>3.4232507188826506</v>
      </c>
      <c r="P1366" s="57">
        <v>3.4232507188826506</v>
      </c>
      <c r="Q1366" s="57" t="s">
        <v>297</v>
      </c>
      <c r="R1366" s="57" t="s">
        <v>297</v>
      </c>
      <c r="S1366" s="57" t="s">
        <v>297</v>
      </c>
      <c r="T1366" s="57" t="s">
        <v>297</v>
      </c>
      <c r="U1366" s="57">
        <v>6.8465014377653013</v>
      </c>
    </row>
    <row r="1367" spans="1:21">
      <c r="A1367" s="55" t="s">
        <v>2534</v>
      </c>
      <c r="B1367" s="53" t="s">
        <v>405</v>
      </c>
      <c r="C1367" s="53" t="s">
        <v>246</v>
      </c>
      <c r="D1367" s="51" t="s">
        <v>163</v>
      </c>
      <c r="E1367" s="53">
        <v>55</v>
      </c>
      <c r="F1367" s="53">
        <v>45</v>
      </c>
      <c r="G1367" s="53">
        <v>116</v>
      </c>
      <c r="H1367" s="53">
        <v>108</v>
      </c>
      <c r="I1367" s="53">
        <v>38</v>
      </c>
      <c r="J1367" s="53">
        <v>18</v>
      </c>
      <c r="K1367" s="53">
        <v>380</v>
      </c>
      <c r="L1367" s="45">
        <v>146060</v>
      </c>
      <c r="M1367" s="45">
        <v>76072</v>
      </c>
      <c r="N1367" s="45">
        <v>69988</v>
      </c>
      <c r="O1367" s="57">
        <v>78.584900268617474</v>
      </c>
      <c r="P1367" s="57">
        <v>64.296736583414301</v>
      </c>
      <c r="Q1367" s="57">
        <v>165.74269874835687</v>
      </c>
      <c r="R1367" s="57">
        <v>154.31216780019432</v>
      </c>
      <c r="S1367" s="57">
        <v>54.295022003772075</v>
      </c>
      <c r="T1367" s="57">
        <v>25.718694633365718</v>
      </c>
      <c r="U1367" s="57">
        <v>542.95022003772067</v>
      </c>
    </row>
    <row r="1368" spans="1:21">
      <c r="A1368" s="55" t="s">
        <v>2535</v>
      </c>
      <c r="B1368" s="53" t="s">
        <v>405</v>
      </c>
      <c r="C1368" s="53" t="s">
        <v>246</v>
      </c>
      <c r="D1368" s="51" t="s">
        <v>141</v>
      </c>
      <c r="E1368" s="53">
        <v>17</v>
      </c>
      <c r="F1368" s="53">
        <v>5</v>
      </c>
      <c r="G1368" s="53">
        <v>8</v>
      </c>
      <c r="H1368" s="53">
        <v>11</v>
      </c>
      <c r="I1368" s="53">
        <v>12</v>
      </c>
      <c r="J1368" s="53">
        <v>5</v>
      </c>
      <c r="K1368" s="53">
        <v>58</v>
      </c>
      <c r="L1368" s="45">
        <v>146060</v>
      </c>
      <c r="M1368" s="45">
        <v>76072</v>
      </c>
      <c r="N1368" s="45">
        <v>69988</v>
      </c>
      <c r="O1368" s="57">
        <v>11.639052444201013</v>
      </c>
      <c r="P1368" s="57">
        <v>3.4232507188826506</v>
      </c>
      <c r="Q1368" s="57">
        <v>5.4772011502122417</v>
      </c>
      <c r="R1368" s="57">
        <v>7.531151581541832</v>
      </c>
      <c r="S1368" s="57">
        <v>8.2158017253183626</v>
      </c>
      <c r="T1368" s="57">
        <v>3.4232507188826506</v>
      </c>
      <c r="U1368" s="57">
        <v>39.709708339038748</v>
      </c>
    </row>
    <row r="1369" spans="1:21">
      <c r="A1369" s="55" t="s">
        <v>2536</v>
      </c>
      <c r="B1369" s="53" t="s">
        <v>405</v>
      </c>
      <c r="C1369" s="53" t="s">
        <v>246</v>
      </c>
      <c r="D1369" s="51" t="s">
        <v>145</v>
      </c>
      <c r="E1369" s="53">
        <v>11</v>
      </c>
      <c r="F1369" s="53">
        <v>14</v>
      </c>
      <c r="G1369" s="53">
        <v>35</v>
      </c>
      <c r="H1369" s="53">
        <v>50</v>
      </c>
      <c r="I1369" s="53">
        <v>28</v>
      </c>
      <c r="J1369" s="53">
        <v>25</v>
      </c>
      <c r="K1369" s="53">
        <v>163</v>
      </c>
      <c r="L1369" s="45">
        <v>146060</v>
      </c>
      <c r="M1369" s="45">
        <v>76072</v>
      </c>
      <c r="N1369" s="45">
        <v>69988</v>
      </c>
      <c r="O1369" s="57">
        <v>14.459985277105899</v>
      </c>
      <c r="P1369" s="57">
        <v>18.403617625407509</v>
      </c>
      <c r="Q1369" s="57">
        <v>46.009044063518772</v>
      </c>
      <c r="R1369" s="57">
        <v>65.727205805026813</v>
      </c>
      <c r="S1369" s="57">
        <v>36.807235250815019</v>
      </c>
      <c r="T1369" s="57">
        <v>32.863602902513406</v>
      </c>
      <c r="U1369" s="57">
        <v>214.2706909243874</v>
      </c>
    </row>
    <row r="1370" spans="1:21">
      <c r="A1370" s="55" t="s">
        <v>2516</v>
      </c>
      <c r="B1370" s="53" t="s">
        <v>405</v>
      </c>
      <c r="C1370" s="53" t="s">
        <v>246</v>
      </c>
      <c r="D1370" s="51" t="s">
        <v>200</v>
      </c>
      <c r="E1370" s="53">
        <v>5</v>
      </c>
      <c r="F1370" s="53">
        <v>5</v>
      </c>
      <c r="G1370" s="53">
        <v>10</v>
      </c>
      <c r="H1370" s="53">
        <v>11</v>
      </c>
      <c r="I1370" s="53">
        <v>14</v>
      </c>
      <c r="J1370" s="53">
        <v>12</v>
      </c>
      <c r="K1370" s="53">
        <v>57</v>
      </c>
      <c r="L1370" s="45">
        <v>146060</v>
      </c>
      <c r="M1370" s="45">
        <v>76072</v>
      </c>
      <c r="N1370" s="45">
        <v>69988</v>
      </c>
      <c r="O1370" s="57">
        <v>3.4232507188826506</v>
      </c>
      <c r="P1370" s="57">
        <v>3.4232507188826506</v>
      </c>
      <c r="Q1370" s="57">
        <v>6.8465014377653013</v>
      </c>
      <c r="R1370" s="57">
        <v>7.531151581541832</v>
      </c>
      <c r="S1370" s="57">
        <v>9.5851020128714222</v>
      </c>
      <c r="T1370" s="57">
        <v>8.2158017253183626</v>
      </c>
      <c r="U1370" s="57">
        <v>39.025058195262218</v>
      </c>
    </row>
    <row r="1371" spans="1:21">
      <c r="A1371" s="55" t="s">
        <v>2537</v>
      </c>
      <c r="B1371" s="53" t="s">
        <v>405</v>
      </c>
      <c r="C1371" s="53" t="s">
        <v>248</v>
      </c>
      <c r="D1371" s="51" t="s">
        <v>200</v>
      </c>
      <c r="E1371" s="53">
        <v>14</v>
      </c>
      <c r="F1371" s="53">
        <v>5</v>
      </c>
      <c r="G1371" s="53">
        <v>16</v>
      </c>
      <c r="H1371" s="53">
        <v>21</v>
      </c>
      <c r="I1371" s="53">
        <v>16</v>
      </c>
      <c r="J1371" s="53">
        <v>12</v>
      </c>
      <c r="K1371" s="53">
        <v>84</v>
      </c>
      <c r="L1371" s="45">
        <v>122410</v>
      </c>
      <c r="M1371" s="45">
        <v>63212</v>
      </c>
      <c r="N1371" s="45">
        <v>59198</v>
      </c>
      <c r="O1371" s="57">
        <v>11.436974103422923</v>
      </c>
      <c r="P1371" s="57">
        <v>4.084633608365329</v>
      </c>
      <c r="Q1371" s="57">
        <v>13.070827546769054</v>
      </c>
      <c r="R1371" s="57">
        <v>17.155461155134383</v>
      </c>
      <c r="S1371" s="57">
        <v>13.070827546769054</v>
      </c>
      <c r="T1371" s="57">
        <v>9.8031206600767913</v>
      </c>
      <c r="U1371" s="57">
        <v>68.62184462053753</v>
      </c>
    </row>
    <row r="1372" spans="1:21">
      <c r="A1372" s="55" t="s">
        <v>2538</v>
      </c>
      <c r="B1372" s="53" t="s">
        <v>405</v>
      </c>
      <c r="C1372" s="53" t="s">
        <v>248</v>
      </c>
      <c r="D1372" s="51" t="s">
        <v>53</v>
      </c>
      <c r="E1372" s="53">
        <v>72</v>
      </c>
      <c r="F1372" s="53">
        <v>90</v>
      </c>
      <c r="G1372" s="53">
        <v>229</v>
      </c>
      <c r="H1372" s="53">
        <v>236</v>
      </c>
      <c r="I1372" s="53">
        <v>206</v>
      </c>
      <c r="J1372" s="53">
        <v>106</v>
      </c>
      <c r="K1372" s="53">
        <v>939</v>
      </c>
      <c r="L1372" s="45">
        <v>122410</v>
      </c>
      <c r="M1372" s="45">
        <v>63212</v>
      </c>
      <c r="N1372" s="45">
        <v>59198</v>
      </c>
      <c r="O1372" s="57">
        <v>113.90242359045752</v>
      </c>
      <c r="P1372" s="57">
        <v>142.37802948807189</v>
      </c>
      <c r="Q1372" s="57">
        <v>362.2729861418718</v>
      </c>
      <c r="R1372" s="57">
        <v>373.34683287983296</v>
      </c>
      <c r="S1372" s="57">
        <v>325.88748971714233</v>
      </c>
      <c r="T1372" s="57">
        <v>167.68967917484022</v>
      </c>
      <c r="U1372" s="57">
        <v>1485.4774409922168</v>
      </c>
    </row>
    <row r="1373" spans="1:21">
      <c r="A1373" s="55" t="s">
        <v>2539</v>
      </c>
      <c r="B1373" s="53" t="s">
        <v>405</v>
      </c>
      <c r="C1373" s="53" t="s">
        <v>248</v>
      </c>
      <c r="D1373" s="51" t="s">
        <v>59</v>
      </c>
      <c r="E1373" s="53">
        <v>10</v>
      </c>
      <c r="F1373" s="53">
        <v>14</v>
      </c>
      <c r="G1373" s="53">
        <v>16</v>
      </c>
      <c r="H1373" s="53">
        <v>28</v>
      </c>
      <c r="I1373" s="53">
        <v>6</v>
      </c>
      <c r="J1373" s="53">
        <v>7</v>
      </c>
      <c r="K1373" s="53">
        <v>81</v>
      </c>
      <c r="L1373" s="45">
        <v>122410</v>
      </c>
      <c r="M1373" s="45">
        <v>63212</v>
      </c>
      <c r="N1373" s="45">
        <v>59198</v>
      </c>
      <c r="O1373" s="57">
        <v>8.1692672167306579</v>
      </c>
      <c r="P1373" s="57">
        <v>11.436974103422923</v>
      </c>
      <c r="Q1373" s="57">
        <v>13.070827546769054</v>
      </c>
      <c r="R1373" s="57">
        <v>22.873948206845846</v>
      </c>
      <c r="S1373" s="57">
        <v>4.9015603300383956</v>
      </c>
      <c r="T1373" s="57">
        <v>5.7184870517114614</v>
      </c>
      <c r="U1373" s="57">
        <v>66.171064455518334</v>
      </c>
    </row>
    <row r="1374" spans="1:21">
      <c r="A1374" s="55" t="s">
        <v>2540</v>
      </c>
      <c r="B1374" s="53" t="s">
        <v>405</v>
      </c>
      <c r="C1374" s="53" t="s">
        <v>248</v>
      </c>
      <c r="D1374" s="51" t="s">
        <v>68</v>
      </c>
      <c r="E1374" s="53">
        <v>6</v>
      </c>
      <c r="F1374" s="53">
        <v>10</v>
      </c>
      <c r="G1374" s="53">
        <v>11</v>
      </c>
      <c r="H1374" s="53">
        <v>29</v>
      </c>
      <c r="I1374" s="53">
        <v>14</v>
      </c>
      <c r="J1374" s="53">
        <v>20</v>
      </c>
      <c r="K1374" s="53">
        <v>90</v>
      </c>
      <c r="L1374" s="45">
        <v>122410</v>
      </c>
      <c r="M1374" s="45">
        <v>63212</v>
      </c>
      <c r="N1374" s="45">
        <v>59198</v>
      </c>
      <c r="O1374" s="57">
        <v>9.4918686325381252</v>
      </c>
      <c r="P1374" s="57">
        <v>15.819781054230209</v>
      </c>
      <c r="Q1374" s="57">
        <v>17.401759159653231</v>
      </c>
      <c r="R1374" s="57">
        <v>45.87736505726761</v>
      </c>
      <c r="S1374" s="57">
        <v>22.147693475922292</v>
      </c>
      <c r="T1374" s="57">
        <v>31.639562108460417</v>
      </c>
      <c r="U1374" s="57">
        <v>142.37802948807189</v>
      </c>
    </row>
    <row r="1375" spans="1:21">
      <c r="A1375" s="55" t="s">
        <v>2541</v>
      </c>
      <c r="B1375" s="53" t="s">
        <v>405</v>
      </c>
      <c r="C1375" s="53" t="s">
        <v>248</v>
      </c>
      <c r="D1375" s="51" t="s">
        <v>63</v>
      </c>
      <c r="E1375" s="53">
        <v>62</v>
      </c>
      <c r="F1375" s="53">
        <v>66</v>
      </c>
      <c r="G1375" s="53">
        <v>125</v>
      </c>
      <c r="H1375" s="53">
        <v>131</v>
      </c>
      <c r="I1375" s="53">
        <v>69</v>
      </c>
      <c r="J1375" s="53">
        <v>40</v>
      </c>
      <c r="K1375" s="53">
        <v>493</v>
      </c>
      <c r="L1375" s="45">
        <v>122410</v>
      </c>
      <c r="M1375" s="45">
        <v>63212</v>
      </c>
      <c r="N1375" s="45">
        <v>59198</v>
      </c>
      <c r="O1375" s="57">
        <v>50.649456743730084</v>
      </c>
      <c r="P1375" s="57">
        <v>53.917163630422344</v>
      </c>
      <c r="Q1375" s="57">
        <v>102.11584020913324</v>
      </c>
      <c r="R1375" s="57">
        <v>107.01740053917163</v>
      </c>
      <c r="S1375" s="57">
        <v>56.367943795441548</v>
      </c>
      <c r="T1375" s="57">
        <v>32.677068866922632</v>
      </c>
      <c r="U1375" s="57">
        <v>402.74487378482149</v>
      </c>
    </row>
    <row r="1376" spans="1:21">
      <c r="A1376" s="55" t="s">
        <v>2542</v>
      </c>
      <c r="B1376" s="53" t="s">
        <v>405</v>
      </c>
      <c r="C1376" s="53" t="s">
        <v>248</v>
      </c>
      <c r="D1376" s="51" t="s">
        <v>311</v>
      </c>
      <c r="E1376" s="53">
        <v>27</v>
      </c>
      <c r="F1376" s="53">
        <v>14</v>
      </c>
      <c r="G1376" s="53">
        <v>37</v>
      </c>
      <c r="H1376" s="53">
        <v>49</v>
      </c>
      <c r="I1376" s="53">
        <v>28</v>
      </c>
      <c r="J1376" s="53">
        <v>14</v>
      </c>
      <c r="K1376" s="53">
        <v>169</v>
      </c>
      <c r="L1376" s="45">
        <v>122410</v>
      </c>
      <c r="M1376" s="45">
        <v>63212</v>
      </c>
      <c r="N1376" s="45">
        <v>59198</v>
      </c>
      <c r="O1376" s="57">
        <v>22.057021485172783</v>
      </c>
      <c r="P1376" s="57">
        <v>11.436974103422923</v>
      </c>
      <c r="Q1376" s="57">
        <v>30.226288701903435</v>
      </c>
      <c r="R1376" s="57">
        <v>40.029409361980235</v>
      </c>
      <c r="S1376" s="57">
        <v>22.873948206845846</v>
      </c>
      <c r="T1376" s="57">
        <v>11.436974103422923</v>
      </c>
      <c r="U1376" s="57">
        <v>138.06061596274816</v>
      </c>
    </row>
    <row r="1377" spans="1:21">
      <c r="A1377" s="55" t="s">
        <v>2543</v>
      </c>
      <c r="B1377" s="53" t="s">
        <v>405</v>
      </c>
      <c r="C1377" s="53" t="s">
        <v>248</v>
      </c>
      <c r="D1377" s="51" t="s">
        <v>292</v>
      </c>
      <c r="E1377" s="53">
        <v>0</v>
      </c>
      <c r="F1377" s="53">
        <v>0</v>
      </c>
      <c r="G1377" s="53">
        <v>13</v>
      </c>
      <c r="H1377" s="53">
        <v>8</v>
      </c>
      <c r="I1377" s="53">
        <v>17</v>
      </c>
      <c r="J1377" s="53">
        <v>11</v>
      </c>
      <c r="K1377" s="53">
        <v>49</v>
      </c>
      <c r="L1377" s="45">
        <v>122410</v>
      </c>
      <c r="M1377" s="45">
        <v>63212</v>
      </c>
      <c r="N1377" s="45">
        <v>59198</v>
      </c>
      <c r="O1377" s="57" t="s">
        <v>297</v>
      </c>
      <c r="P1377" s="57" t="s">
        <v>297</v>
      </c>
      <c r="Q1377" s="57">
        <v>10.620047381749858</v>
      </c>
      <c r="R1377" s="57">
        <v>6.5354137733845272</v>
      </c>
      <c r="S1377" s="57">
        <v>13.887754268442119</v>
      </c>
      <c r="T1377" s="57">
        <v>8.9861939384037264</v>
      </c>
      <c r="U1377" s="57">
        <v>40.029409361980235</v>
      </c>
    </row>
    <row r="1378" spans="1:21">
      <c r="A1378" s="55" t="s">
        <v>2544</v>
      </c>
      <c r="B1378" s="53" t="s">
        <v>405</v>
      </c>
      <c r="C1378" s="53" t="s">
        <v>248</v>
      </c>
      <c r="D1378" s="51" t="s">
        <v>201</v>
      </c>
      <c r="E1378" s="53">
        <v>10</v>
      </c>
      <c r="F1378" s="53">
        <v>10</v>
      </c>
      <c r="G1378" s="53">
        <v>28</v>
      </c>
      <c r="H1378" s="53">
        <v>16</v>
      </c>
      <c r="I1378" s="53">
        <v>11</v>
      </c>
      <c r="J1378" s="53">
        <v>5</v>
      </c>
      <c r="K1378" s="53">
        <v>80</v>
      </c>
      <c r="L1378" s="45">
        <v>122410</v>
      </c>
      <c r="M1378" s="45">
        <v>63212</v>
      </c>
      <c r="N1378" s="45">
        <v>59198</v>
      </c>
      <c r="O1378" s="57">
        <v>8.1692672167306579</v>
      </c>
      <c r="P1378" s="57">
        <v>8.1692672167306579</v>
      </c>
      <c r="Q1378" s="57">
        <v>22.873948206845846</v>
      </c>
      <c r="R1378" s="57">
        <v>13.070827546769054</v>
      </c>
      <c r="S1378" s="57">
        <v>8.9861939384037264</v>
      </c>
      <c r="T1378" s="57">
        <v>4.084633608365329</v>
      </c>
      <c r="U1378" s="57">
        <v>65.354137733845263</v>
      </c>
    </row>
    <row r="1379" spans="1:21">
      <c r="A1379" s="55" t="s">
        <v>2545</v>
      </c>
      <c r="B1379" s="53" t="s">
        <v>405</v>
      </c>
      <c r="C1379" s="53" t="s">
        <v>248</v>
      </c>
      <c r="D1379" s="51" t="s">
        <v>150</v>
      </c>
      <c r="E1379" s="53">
        <v>0</v>
      </c>
      <c r="F1379" s="53">
        <v>0</v>
      </c>
      <c r="G1379" s="53">
        <v>5</v>
      </c>
      <c r="H1379" s="53">
        <v>0</v>
      </c>
      <c r="I1379" s="53">
        <v>0</v>
      </c>
      <c r="J1379" s="53">
        <v>0</v>
      </c>
      <c r="K1379" s="53">
        <v>5</v>
      </c>
      <c r="L1379" s="45">
        <v>122410</v>
      </c>
      <c r="M1379" s="45">
        <v>63212</v>
      </c>
      <c r="N1379" s="45">
        <v>59198</v>
      </c>
      <c r="O1379" s="57" t="s">
        <v>297</v>
      </c>
      <c r="P1379" s="57" t="s">
        <v>297</v>
      </c>
      <c r="Q1379" s="57">
        <v>4.084633608365329</v>
      </c>
      <c r="R1379" s="57" t="s">
        <v>297</v>
      </c>
      <c r="S1379" s="57" t="s">
        <v>297</v>
      </c>
      <c r="T1379" s="57" t="s">
        <v>297</v>
      </c>
      <c r="U1379" s="57">
        <v>4.084633608365329</v>
      </c>
    </row>
    <row r="1380" spans="1:21">
      <c r="A1380" s="55" t="s">
        <v>2546</v>
      </c>
      <c r="B1380" s="53" t="s">
        <v>405</v>
      </c>
      <c r="C1380" s="53" t="s">
        <v>248</v>
      </c>
      <c r="D1380" s="51" t="s">
        <v>94</v>
      </c>
      <c r="E1380" s="53">
        <v>5</v>
      </c>
      <c r="F1380" s="53">
        <v>5</v>
      </c>
      <c r="G1380" s="53">
        <v>14</v>
      </c>
      <c r="H1380" s="53">
        <v>23</v>
      </c>
      <c r="I1380" s="53">
        <v>18</v>
      </c>
      <c r="J1380" s="53">
        <v>0</v>
      </c>
      <c r="K1380" s="53">
        <v>65</v>
      </c>
      <c r="L1380" s="45">
        <v>122410</v>
      </c>
      <c r="M1380" s="45">
        <v>63212</v>
      </c>
      <c r="N1380" s="45">
        <v>59198</v>
      </c>
      <c r="O1380" s="57">
        <v>4.084633608365329</v>
      </c>
      <c r="P1380" s="57">
        <v>4.084633608365329</v>
      </c>
      <c r="Q1380" s="57">
        <v>11.436974103422923</v>
      </c>
      <c r="R1380" s="57">
        <v>18.789314598480516</v>
      </c>
      <c r="S1380" s="57">
        <v>14.704680990115186</v>
      </c>
      <c r="T1380" s="57" t="s">
        <v>297</v>
      </c>
      <c r="U1380" s="57">
        <v>53.100236908749281</v>
      </c>
    </row>
    <row r="1381" spans="1:21">
      <c r="A1381" s="55" t="s">
        <v>2547</v>
      </c>
      <c r="B1381" s="53" t="s">
        <v>405</v>
      </c>
      <c r="C1381" s="53" t="s">
        <v>248</v>
      </c>
      <c r="D1381" s="51" t="s">
        <v>153</v>
      </c>
      <c r="E1381" s="53">
        <v>0</v>
      </c>
      <c r="F1381" s="53">
        <v>5</v>
      </c>
      <c r="G1381" s="53">
        <v>0</v>
      </c>
      <c r="H1381" s="53">
        <v>0</v>
      </c>
      <c r="I1381" s="53">
        <v>0</v>
      </c>
      <c r="J1381" s="53">
        <v>0</v>
      </c>
      <c r="K1381" s="53">
        <v>5</v>
      </c>
      <c r="L1381" s="45">
        <v>122410</v>
      </c>
      <c r="M1381" s="45">
        <v>63212</v>
      </c>
      <c r="N1381" s="45">
        <v>59198</v>
      </c>
      <c r="O1381" s="57" t="s">
        <v>297</v>
      </c>
      <c r="P1381" s="57">
        <v>4.084633608365329</v>
      </c>
      <c r="Q1381" s="57" t="s">
        <v>297</v>
      </c>
      <c r="R1381" s="57" t="s">
        <v>297</v>
      </c>
      <c r="S1381" s="57" t="s">
        <v>297</v>
      </c>
      <c r="T1381" s="57" t="s">
        <v>297</v>
      </c>
      <c r="U1381" s="57">
        <v>4.084633608365329</v>
      </c>
    </row>
    <row r="1382" spans="1:21">
      <c r="A1382" s="55" t="s">
        <v>2548</v>
      </c>
      <c r="B1382" s="53" t="s">
        <v>405</v>
      </c>
      <c r="C1382" s="53" t="s">
        <v>248</v>
      </c>
      <c r="D1382" s="51" t="s">
        <v>154</v>
      </c>
      <c r="E1382" s="53">
        <v>60</v>
      </c>
      <c r="F1382" s="53">
        <v>28</v>
      </c>
      <c r="G1382" s="53">
        <v>34</v>
      </c>
      <c r="H1382" s="53">
        <v>19</v>
      </c>
      <c r="I1382" s="53">
        <v>10</v>
      </c>
      <c r="J1382" s="53">
        <v>5</v>
      </c>
      <c r="K1382" s="53">
        <v>156</v>
      </c>
      <c r="L1382" s="45">
        <v>122410</v>
      </c>
      <c r="M1382" s="45">
        <v>63212</v>
      </c>
      <c r="N1382" s="45">
        <v>59198</v>
      </c>
      <c r="O1382" s="57">
        <v>49.015603300383951</v>
      </c>
      <c r="P1382" s="57">
        <v>22.873948206845846</v>
      </c>
      <c r="Q1382" s="57">
        <v>27.775508536884239</v>
      </c>
      <c r="R1382" s="57">
        <v>15.521607711788251</v>
      </c>
      <c r="S1382" s="57">
        <v>8.1692672167306579</v>
      </c>
      <c r="T1382" s="57">
        <v>4.084633608365329</v>
      </c>
      <c r="U1382" s="57">
        <v>127.44056858099827</v>
      </c>
    </row>
    <row r="1383" spans="1:21">
      <c r="A1383" s="55" t="s">
        <v>2549</v>
      </c>
      <c r="B1383" s="53" t="s">
        <v>405</v>
      </c>
      <c r="C1383" s="53" t="s">
        <v>248</v>
      </c>
      <c r="D1383" s="51" t="s">
        <v>98</v>
      </c>
      <c r="E1383" s="53">
        <v>20</v>
      </c>
      <c r="F1383" s="53">
        <v>17</v>
      </c>
      <c r="G1383" s="53">
        <v>58</v>
      </c>
      <c r="H1383" s="53">
        <v>77</v>
      </c>
      <c r="I1383" s="53">
        <v>47</v>
      </c>
      <c r="J1383" s="53">
        <v>17</v>
      </c>
      <c r="K1383" s="53">
        <v>236</v>
      </c>
      <c r="L1383" s="45">
        <v>122410</v>
      </c>
      <c r="M1383" s="45">
        <v>63212</v>
      </c>
      <c r="N1383" s="45">
        <v>59198</v>
      </c>
      <c r="O1383" s="57">
        <v>16.338534433461316</v>
      </c>
      <c r="P1383" s="57">
        <v>13.887754268442119</v>
      </c>
      <c r="Q1383" s="57">
        <v>47.381749857037825</v>
      </c>
      <c r="R1383" s="57">
        <v>62.903357568826074</v>
      </c>
      <c r="S1383" s="57">
        <v>38.395555918634102</v>
      </c>
      <c r="T1383" s="57">
        <v>13.887754268442119</v>
      </c>
      <c r="U1383" s="57">
        <v>192.79470631484355</v>
      </c>
    </row>
    <row r="1384" spans="1:21">
      <c r="A1384" s="55" t="s">
        <v>2550</v>
      </c>
      <c r="B1384" s="53" t="s">
        <v>405</v>
      </c>
      <c r="C1384" s="53" t="s">
        <v>248</v>
      </c>
      <c r="D1384" s="51" t="s">
        <v>301</v>
      </c>
      <c r="E1384" s="53">
        <v>10</v>
      </c>
      <c r="F1384" s="53">
        <v>11</v>
      </c>
      <c r="G1384" s="53">
        <v>10</v>
      </c>
      <c r="H1384" s="53">
        <v>7</v>
      </c>
      <c r="I1384" s="53">
        <v>0</v>
      </c>
      <c r="J1384" s="53">
        <v>0</v>
      </c>
      <c r="K1384" s="53">
        <v>38</v>
      </c>
      <c r="L1384" s="45">
        <v>122410</v>
      </c>
      <c r="M1384" s="45">
        <v>63212</v>
      </c>
      <c r="N1384" s="45">
        <v>59198</v>
      </c>
      <c r="O1384" s="57">
        <v>8.1692672167306579</v>
      </c>
      <c r="P1384" s="57">
        <v>8.9861939384037264</v>
      </c>
      <c r="Q1384" s="57">
        <v>8.1692672167306579</v>
      </c>
      <c r="R1384" s="57">
        <v>5.7184870517114614</v>
      </c>
      <c r="S1384" s="57" t="s">
        <v>297</v>
      </c>
      <c r="T1384" s="57" t="s">
        <v>297</v>
      </c>
      <c r="U1384" s="57">
        <v>31.043215423576502</v>
      </c>
    </row>
    <row r="1385" spans="1:21">
      <c r="A1385" s="55" t="s">
        <v>2551</v>
      </c>
      <c r="B1385" s="53" t="s">
        <v>405</v>
      </c>
      <c r="C1385" s="53" t="s">
        <v>248</v>
      </c>
      <c r="D1385" s="51" t="s">
        <v>303</v>
      </c>
      <c r="E1385" s="53">
        <v>17</v>
      </c>
      <c r="F1385" s="53">
        <v>11</v>
      </c>
      <c r="G1385" s="53">
        <v>38</v>
      </c>
      <c r="H1385" s="53">
        <v>45</v>
      </c>
      <c r="I1385" s="53">
        <v>28</v>
      </c>
      <c r="J1385" s="53">
        <v>17</v>
      </c>
      <c r="K1385" s="53">
        <v>156</v>
      </c>
      <c r="L1385" s="45">
        <v>122410</v>
      </c>
      <c r="M1385" s="45">
        <v>63212</v>
      </c>
      <c r="N1385" s="45">
        <v>59198</v>
      </c>
      <c r="O1385" s="57">
        <v>13.887754268442119</v>
      </c>
      <c r="P1385" s="57">
        <v>8.9861939384037264</v>
      </c>
      <c r="Q1385" s="57">
        <v>31.043215423576502</v>
      </c>
      <c r="R1385" s="57">
        <v>36.761702475287969</v>
      </c>
      <c r="S1385" s="57">
        <v>22.873948206845846</v>
      </c>
      <c r="T1385" s="57">
        <v>13.887754268442119</v>
      </c>
      <c r="U1385" s="57">
        <v>127.44056858099827</v>
      </c>
    </row>
    <row r="1386" spans="1:21">
      <c r="A1386" s="55" t="s">
        <v>2552</v>
      </c>
      <c r="B1386" s="53" t="s">
        <v>405</v>
      </c>
      <c r="C1386" s="53" t="s">
        <v>248</v>
      </c>
      <c r="D1386" s="51" t="s">
        <v>127</v>
      </c>
      <c r="E1386" s="53">
        <v>8</v>
      </c>
      <c r="F1386" s="53">
        <v>5</v>
      </c>
      <c r="G1386" s="53">
        <v>5</v>
      </c>
      <c r="H1386" s="53">
        <v>8</v>
      </c>
      <c r="I1386" s="53">
        <v>5</v>
      </c>
      <c r="J1386" s="53">
        <v>0</v>
      </c>
      <c r="K1386" s="53">
        <v>31</v>
      </c>
      <c r="L1386" s="45">
        <v>122410</v>
      </c>
      <c r="M1386" s="45">
        <v>63212</v>
      </c>
      <c r="N1386" s="45">
        <v>59198</v>
      </c>
      <c r="O1386" s="57">
        <v>6.5354137733845272</v>
      </c>
      <c r="P1386" s="57">
        <v>4.084633608365329</v>
      </c>
      <c r="Q1386" s="57">
        <v>4.084633608365329</v>
      </c>
      <c r="R1386" s="57">
        <v>6.5354137733845272</v>
      </c>
      <c r="S1386" s="57">
        <v>4.084633608365329</v>
      </c>
      <c r="T1386" s="57" t="s">
        <v>297</v>
      </c>
      <c r="U1386" s="57">
        <v>25.324728371865042</v>
      </c>
    </row>
    <row r="1387" spans="1:21">
      <c r="A1387" s="55" t="s">
        <v>2553</v>
      </c>
      <c r="B1387" s="53" t="s">
        <v>405</v>
      </c>
      <c r="C1387" s="53" t="s">
        <v>248</v>
      </c>
      <c r="D1387" s="51" t="s">
        <v>131</v>
      </c>
      <c r="E1387" s="53">
        <v>17</v>
      </c>
      <c r="F1387" s="53">
        <v>7</v>
      </c>
      <c r="G1387" s="53">
        <v>15</v>
      </c>
      <c r="H1387" s="53">
        <v>23</v>
      </c>
      <c r="I1387" s="53">
        <v>17</v>
      </c>
      <c r="J1387" s="53">
        <v>11</v>
      </c>
      <c r="K1387" s="53">
        <v>90</v>
      </c>
      <c r="L1387" s="45">
        <v>122410</v>
      </c>
      <c r="M1387" s="45">
        <v>63212</v>
      </c>
      <c r="N1387" s="45">
        <v>59198</v>
      </c>
      <c r="O1387" s="57">
        <v>26.893627792191356</v>
      </c>
      <c r="P1387" s="57">
        <v>11.073846737961146</v>
      </c>
      <c r="Q1387" s="57">
        <v>23.729671581345315</v>
      </c>
      <c r="R1387" s="57">
        <v>36.385496424729482</v>
      </c>
      <c r="S1387" s="57">
        <v>26.893627792191356</v>
      </c>
      <c r="T1387" s="57">
        <v>17.401759159653231</v>
      </c>
      <c r="U1387" s="57">
        <v>142.37802948807189</v>
      </c>
    </row>
    <row r="1388" spans="1:21">
      <c r="A1388" s="55" t="s">
        <v>2554</v>
      </c>
      <c r="B1388" s="53" t="s">
        <v>405</v>
      </c>
      <c r="C1388" s="53" t="s">
        <v>248</v>
      </c>
      <c r="D1388" s="51" t="s">
        <v>160</v>
      </c>
      <c r="E1388" s="53">
        <v>11</v>
      </c>
      <c r="F1388" s="53">
        <v>0</v>
      </c>
      <c r="G1388" s="53">
        <v>0</v>
      </c>
      <c r="H1388" s="53">
        <v>0</v>
      </c>
      <c r="I1388" s="53">
        <v>0</v>
      </c>
      <c r="J1388" s="53">
        <v>0</v>
      </c>
      <c r="K1388" s="53">
        <v>11</v>
      </c>
      <c r="L1388" s="45">
        <v>122410</v>
      </c>
      <c r="M1388" s="45">
        <v>63212</v>
      </c>
      <c r="N1388" s="45">
        <v>59198</v>
      </c>
      <c r="O1388" s="57">
        <v>8.9861939384037264</v>
      </c>
      <c r="P1388" s="57" t="s">
        <v>297</v>
      </c>
      <c r="Q1388" s="57" t="s">
        <v>297</v>
      </c>
      <c r="R1388" s="57" t="s">
        <v>297</v>
      </c>
      <c r="S1388" s="57" t="s">
        <v>297</v>
      </c>
      <c r="T1388" s="57" t="s">
        <v>297</v>
      </c>
      <c r="U1388" s="57">
        <v>8.9861939384037264</v>
      </c>
    </row>
    <row r="1389" spans="1:21">
      <c r="A1389" s="55" t="s">
        <v>2555</v>
      </c>
      <c r="B1389" s="53" t="s">
        <v>405</v>
      </c>
      <c r="C1389" s="53" t="s">
        <v>248</v>
      </c>
      <c r="D1389" s="51" t="s">
        <v>163</v>
      </c>
      <c r="E1389" s="53">
        <v>60</v>
      </c>
      <c r="F1389" s="53">
        <v>60</v>
      </c>
      <c r="G1389" s="53">
        <v>149</v>
      </c>
      <c r="H1389" s="53">
        <v>161</v>
      </c>
      <c r="I1389" s="53">
        <v>51</v>
      </c>
      <c r="J1389" s="53">
        <v>8</v>
      </c>
      <c r="K1389" s="53">
        <v>489</v>
      </c>
      <c r="L1389" s="45">
        <v>122410</v>
      </c>
      <c r="M1389" s="45">
        <v>63212</v>
      </c>
      <c r="N1389" s="45">
        <v>59198</v>
      </c>
      <c r="O1389" s="57">
        <v>101.35477549917226</v>
      </c>
      <c r="P1389" s="57">
        <v>101.35477549917226</v>
      </c>
      <c r="Q1389" s="57">
        <v>251.69769248961111</v>
      </c>
      <c r="R1389" s="57">
        <v>271.9686475894456</v>
      </c>
      <c r="S1389" s="57">
        <v>86.151559174296423</v>
      </c>
      <c r="T1389" s="57">
        <v>13.513970066556302</v>
      </c>
      <c r="U1389" s="57">
        <v>826.04142031825393</v>
      </c>
    </row>
    <row r="1390" spans="1:21">
      <c r="A1390" s="55" t="s">
        <v>2556</v>
      </c>
      <c r="B1390" s="53" t="s">
        <v>405</v>
      </c>
      <c r="C1390" s="53" t="s">
        <v>248</v>
      </c>
      <c r="D1390" s="51" t="s">
        <v>141</v>
      </c>
      <c r="E1390" s="53">
        <v>10</v>
      </c>
      <c r="F1390" s="53">
        <v>5</v>
      </c>
      <c r="G1390" s="53">
        <v>5</v>
      </c>
      <c r="H1390" s="53">
        <v>10</v>
      </c>
      <c r="I1390" s="53">
        <v>10</v>
      </c>
      <c r="J1390" s="53">
        <v>0</v>
      </c>
      <c r="K1390" s="53">
        <v>40</v>
      </c>
      <c r="L1390" s="45">
        <v>122410</v>
      </c>
      <c r="M1390" s="45">
        <v>63212</v>
      </c>
      <c r="N1390" s="45">
        <v>59198</v>
      </c>
      <c r="O1390" s="57">
        <v>8.1692672167306579</v>
      </c>
      <c r="P1390" s="57">
        <v>4.084633608365329</v>
      </c>
      <c r="Q1390" s="57">
        <v>4.084633608365329</v>
      </c>
      <c r="R1390" s="57">
        <v>8.1692672167306579</v>
      </c>
      <c r="S1390" s="57">
        <v>8.1692672167306579</v>
      </c>
      <c r="T1390" s="57" t="s">
        <v>297</v>
      </c>
      <c r="U1390" s="57">
        <v>32.677068866922632</v>
      </c>
    </row>
    <row r="1391" spans="1:21">
      <c r="A1391" s="55" t="s">
        <v>2557</v>
      </c>
      <c r="B1391" s="53" t="s">
        <v>405</v>
      </c>
      <c r="C1391" s="53" t="s">
        <v>248</v>
      </c>
      <c r="D1391" s="51" t="s">
        <v>145</v>
      </c>
      <c r="E1391" s="53">
        <v>15</v>
      </c>
      <c r="F1391" s="53">
        <v>13</v>
      </c>
      <c r="G1391" s="53">
        <v>42</v>
      </c>
      <c r="H1391" s="53">
        <v>31</v>
      </c>
      <c r="I1391" s="53">
        <v>27</v>
      </c>
      <c r="J1391" s="53">
        <v>7</v>
      </c>
      <c r="K1391" s="53">
        <v>135</v>
      </c>
      <c r="L1391" s="45">
        <v>122410</v>
      </c>
      <c r="M1391" s="45">
        <v>63212</v>
      </c>
      <c r="N1391" s="45">
        <v>59198</v>
      </c>
      <c r="O1391" s="57">
        <v>23.729671581345315</v>
      </c>
      <c r="P1391" s="57">
        <v>20.565715370499273</v>
      </c>
      <c r="Q1391" s="57">
        <v>66.443080427766887</v>
      </c>
      <c r="R1391" s="57">
        <v>49.041321268113649</v>
      </c>
      <c r="S1391" s="57">
        <v>42.713408846421565</v>
      </c>
      <c r="T1391" s="57">
        <v>11.073846737961146</v>
      </c>
      <c r="U1391" s="57">
        <v>213.56704423210783</v>
      </c>
    </row>
    <row r="1392" spans="1:21">
      <c r="A1392" s="55" t="s">
        <v>2537</v>
      </c>
      <c r="B1392" s="53" t="s">
        <v>405</v>
      </c>
      <c r="C1392" s="53" t="s">
        <v>248</v>
      </c>
      <c r="D1392" s="51" t="s">
        <v>200</v>
      </c>
      <c r="E1392" s="53">
        <v>6</v>
      </c>
      <c r="F1392" s="53">
        <v>0</v>
      </c>
      <c r="G1392" s="53">
        <v>5</v>
      </c>
      <c r="H1392" s="53">
        <v>5</v>
      </c>
      <c r="I1392" s="53">
        <v>9</v>
      </c>
      <c r="J1392" s="53">
        <v>16</v>
      </c>
      <c r="K1392" s="53">
        <v>41</v>
      </c>
      <c r="L1392" s="45">
        <v>122410</v>
      </c>
      <c r="M1392" s="45">
        <v>63212</v>
      </c>
      <c r="N1392" s="45">
        <v>59198</v>
      </c>
      <c r="O1392" s="57">
        <v>4.9015603300383956</v>
      </c>
      <c r="P1392" s="57" t="s">
        <v>297</v>
      </c>
      <c r="Q1392" s="57">
        <v>4.084633608365329</v>
      </c>
      <c r="R1392" s="57">
        <v>4.084633608365329</v>
      </c>
      <c r="S1392" s="57">
        <v>7.352340495057593</v>
      </c>
      <c r="T1392" s="57">
        <v>13.070827546769054</v>
      </c>
      <c r="U1392" s="57">
        <v>33.493995588595702</v>
      </c>
    </row>
    <row r="1393" spans="1:21">
      <c r="A1393" s="55" t="s">
        <v>2558</v>
      </c>
      <c r="B1393" s="53" t="s">
        <v>405</v>
      </c>
      <c r="C1393" s="53" t="s">
        <v>250</v>
      </c>
      <c r="D1393" s="51" t="s">
        <v>200</v>
      </c>
      <c r="E1393" s="53">
        <v>5</v>
      </c>
      <c r="F1393" s="53">
        <v>5</v>
      </c>
      <c r="G1393" s="53">
        <v>10</v>
      </c>
      <c r="H1393" s="53">
        <v>13</v>
      </c>
      <c r="I1393" s="53">
        <v>13</v>
      </c>
      <c r="J1393" s="53">
        <v>20</v>
      </c>
      <c r="K1393" s="53">
        <v>66</v>
      </c>
      <c r="L1393" s="45">
        <v>104920</v>
      </c>
      <c r="M1393" s="45">
        <v>54402</v>
      </c>
      <c r="N1393" s="45">
        <v>50518</v>
      </c>
      <c r="O1393" s="57">
        <v>4.7655356462066338</v>
      </c>
      <c r="P1393" s="57">
        <v>4.7655356462066338</v>
      </c>
      <c r="Q1393" s="57">
        <v>9.5310712924132677</v>
      </c>
      <c r="R1393" s="57">
        <v>12.390392680137248</v>
      </c>
      <c r="S1393" s="57">
        <v>12.390392680137248</v>
      </c>
      <c r="T1393" s="57">
        <v>19.062142584826535</v>
      </c>
      <c r="U1393" s="57">
        <v>62.905070529927563</v>
      </c>
    </row>
    <row r="1394" spans="1:21">
      <c r="A1394" s="55" t="s">
        <v>2559</v>
      </c>
      <c r="B1394" s="53" t="s">
        <v>405</v>
      </c>
      <c r="C1394" s="53" t="s">
        <v>250</v>
      </c>
      <c r="D1394" s="51" t="s">
        <v>53</v>
      </c>
      <c r="E1394" s="53">
        <v>83</v>
      </c>
      <c r="F1394" s="53">
        <v>101</v>
      </c>
      <c r="G1394" s="53">
        <v>222</v>
      </c>
      <c r="H1394" s="53">
        <v>288</v>
      </c>
      <c r="I1394" s="53">
        <v>240</v>
      </c>
      <c r="J1394" s="53">
        <v>125</v>
      </c>
      <c r="K1394" s="53">
        <v>1059</v>
      </c>
      <c r="L1394" s="45">
        <v>104920</v>
      </c>
      <c r="M1394" s="45">
        <v>54402</v>
      </c>
      <c r="N1394" s="45">
        <v>50518</v>
      </c>
      <c r="O1394" s="57">
        <v>152.56792029704789</v>
      </c>
      <c r="P1394" s="57">
        <v>185.65493915664865</v>
      </c>
      <c r="Q1394" s="57">
        <v>408.07323260174257</v>
      </c>
      <c r="R1394" s="57">
        <v>529.39230175361195</v>
      </c>
      <c r="S1394" s="57">
        <v>441.16025146134331</v>
      </c>
      <c r="T1394" s="57">
        <v>229.770964302783</v>
      </c>
      <c r="U1394" s="57">
        <v>1946.6196095731775</v>
      </c>
    </row>
    <row r="1395" spans="1:21">
      <c r="A1395" s="55" t="s">
        <v>2560</v>
      </c>
      <c r="B1395" s="53" t="s">
        <v>405</v>
      </c>
      <c r="C1395" s="53" t="s">
        <v>250</v>
      </c>
      <c r="D1395" s="51" t="s">
        <v>59</v>
      </c>
      <c r="E1395" s="53">
        <v>10</v>
      </c>
      <c r="F1395" s="53">
        <v>0</v>
      </c>
      <c r="G1395" s="53">
        <v>18</v>
      </c>
      <c r="H1395" s="53">
        <v>23</v>
      </c>
      <c r="I1395" s="53">
        <v>6</v>
      </c>
      <c r="J1395" s="53">
        <v>12</v>
      </c>
      <c r="K1395" s="53">
        <v>69</v>
      </c>
      <c r="L1395" s="45">
        <v>104920</v>
      </c>
      <c r="M1395" s="45">
        <v>54402</v>
      </c>
      <c r="N1395" s="45">
        <v>50518</v>
      </c>
      <c r="O1395" s="57">
        <v>9.5310712924132677</v>
      </c>
      <c r="P1395" s="57" t="s">
        <v>297</v>
      </c>
      <c r="Q1395" s="57">
        <v>17.155928326343879</v>
      </c>
      <c r="R1395" s="57">
        <v>21.921463972550516</v>
      </c>
      <c r="S1395" s="57">
        <v>5.7186427754479601</v>
      </c>
      <c r="T1395" s="57">
        <v>11.43728555089592</v>
      </c>
      <c r="U1395" s="57">
        <v>65.764391917651551</v>
      </c>
    </row>
    <row r="1396" spans="1:21">
      <c r="A1396" s="55" t="s">
        <v>2561</v>
      </c>
      <c r="B1396" s="53" t="s">
        <v>405</v>
      </c>
      <c r="C1396" s="53" t="s">
        <v>250</v>
      </c>
      <c r="D1396" s="51" t="s">
        <v>68</v>
      </c>
      <c r="E1396" s="53">
        <v>5</v>
      </c>
      <c r="F1396" s="53">
        <v>5</v>
      </c>
      <c r="G1396" s="53">
        <v>11</v>
      </c>
      <c r="H1396" s="53">
        <v>14</v>
      </c>
      <c r="I1396" s="53">
        <v>17</v>
      </c>
      <c r="J1396" s="53">
        <v>12</v>
      </c>
      <c r="K1396" s="53">
        <v>64</v>
      </c>
      <c r="L1396" s="45">
        <v>104920</v>
      </c>
      <c r="M1396" s="45">
        <v>54402</v>
      </c>
      <c r="N1396" s="45">
        <v>50518</v>
      </c>
      <c r="O1396" s="57">
        <v>9.1908385721113195</v>
      </c>
      <c r="P1396" s="57">
        <v>9.1908385721113195</v>
      </c>
      <c r="Q1396" s="57">
        <v>20.219844858644901</v>
      </c>
      <c r="R1396" s="57">
        <v>25.734348001911695</v>
      </c>
      <c r="S1396" s="57">
        <v>31.248851145178488</v>
      </c>
      <c r="T1396" s="57">
        <v>22.058012573067167</v>
      </c>
      <c r="U1396" s="57">
        <v>117.64273372302488</v>
      </c>
    </row>
    <row r="1397" spans="1:21">
      <c r="A1397" s="55" t="s">
        <v>2562</v>
      </c>
      <c r="B1397" s="53" t="s">
        <v>405</v>
      </c>
      <c r="C1397" s="53" t="s">
        <v>250</v>
      </c>
      <c r="D1397" s="51" t="s">
        <v>63</v>
      </c>
      <c r="E1397" s="53">
        <v>73</v>
      </c>
      <c r="F1397" s="53">
        <v>65</v>
      </c>
      <c r="G1397" s="53">
        <v>116</v>
      </c>
      <c r="H1397" s="53">
        <v>151</v>
      </c>
      <c r="I1397" s="53">
        <v>94</v>
      </c>
      <c r="J1397" s="53">
        <v>46</v>
      </c>
      <c r="K1397" s="53">
        <v>545</v>
      </c>
      <c r="L1397" s="45">
        <v>104920</v>
      </c>
      <c r="M1397" s="45">
        <v>54402</v>
      </c>
      <c r="N1397" s="45">
        <v>50518</v>
      </c>
      <c r="O1397" s="57">
        <v>69.576820434616849</v>
      </c>
      <c r="P1397" s="57">
        <v>61.951963400686232</v>
      </c>
      <c r="Q1397" s="57">
        <v>110.56042699199391</v>
      </c>
      <c r="R1397" s="57">
        <v>143.91917651544034</v>
      </c>
      <c r="S1397" s="57">
        <v>89.592070148684712</v>
      </c>
      <c r="T1397" s="57">
        <v>43.842927945101032</v>
      </c>
      <c r="U1397" s="57">
        <v>519.44338543652304</v>
      </c>
    </row>
    <row r="1398" spans="1:21">
      <c r="A1398" s="55" t="s">
        <v>2563</v>
      </c>
      <c r="B1398" s="53" t="s">
        <v>405</v>
      </c>
      <c r="C1398" s="53" t="s">
        <v>250</v>
      </c>
      <c r="D1398" s="51" t="s">
        <v>311</v>
      </c>
      <c r="E1398" s="53">
        <v>15</v>
      </c>
      <c r="F1398" s="53">
        <v>9</v>
      </c>
      <c r="G1398" s="53">
        <v>20</v>
      </c>
      <c r="H1398" s="53">
        <v>39</v>
      </c>
      <c r="I1398" s="53">
        <v>17</v>
      </c>
      <c r="J1398" s="53">
        <v>6</v>
      </c>
      <c r="K1398" s="53">
        <v>106</v>
      </c>
      <c r="L1398" s="45">
        <v>104920</v>
      </c>
      <c r="M1398" s="45">
        <v>54402</v>
      </c>
      <c r="N1398" s="45">
        <v>50518</v>
      </c>
      <c r="O1398" s="57">
        <v>14.296606938619901</v>
      </c>
      <c r="P1398" s="57">
        <v>8.5779641631719397</v>
      </c>
      <c r="Q1398" s="57">
        <v>19.062142584826535</v>
      </c>
      <c r="R1398" s="57">
        <v>37.171178040411739</v>
      </c>
      <c r="S1398" s="57">
        <v>16.202821197102555</v>
      </c>
      <c r="T1398" s="57">
        <v>5.7186427754479601</v>
      </c>
      <c r="U1398" s="57">
        <v>101.02935569958062</v>
      </c>
    </row>
    <row r="1399" spans="1:21">
      <c r="A1399" s="55" t="s">
        <v>2564</v>
      </c>
      <c r="B1399" s="53" t="s">
        <v>405</v>
      </c>
      <c r="C1399" s="53" t="s">
        <v>250</v>
      </c>
      <c r="D1399" s="51" t="s">
        <v>292</v>
      </c>
      <c r="E1399" s="53">
        <v>0</v>
      </c>
      <c r="F1399" s="53">
        <v>5</v>
      </c>
      <c r="G1399" s="53">
        <v>5</v>
      </c>
      <c r="H1399" s="53">
        <v>13</v>
      </c>
      <c r="I1399" s="53">
        <v>10</v>
      </c>
      <c r="J1399" s="53">
        <v>6</v>
      </c>
      <c r="K1399" s="53">
        <v>39</v>
      </c>
      <c r="L1399" s="45">
        <v>104920</v>
      </c>
      <c r="M1399" s="45">
        <v>54402</v>
      </c>
      <c r="N1399" s="45">
        <v>50518</v>
      </c>
      <c r="O1399" s="57" t="s">
        <v>297</v>
      </c>
      <c r="P1399" s="57">
        <v>4.7655356462066338</v>
      </c>
      <c r="Q1399" s="57">
        <v>4.7655356462066338</v>
      </c>
      <c r="R1399" s="57">
        <v>12.390392680137248</v>
      </c>
      <c r="S1399" s="57">
        <v>9.5310712924132677</v>
      </c>
      <c r="T1399" s="57">
        <v>5.7186427754479601</v>
      </c>
      <c r="U1399" s="57">
        <v>37.171178040411739</v>
      </c>
    </row>
    <row r="1400" spans="1:21">
      <c r="A1400" s="55" t="s">
        <v>2565</v>
      </c>
      <c r="B1400" s="53" t="s">
        <v>405</v>
      </c>
      <c r="C1400" s="53" t="s">
        <v>250</v>
      </c>
      <c r="D1400" s="51" t="s">
        <v>201</v>
      </c>
      <c r="E1400" s="53">
        <v>21</v>
      </c>
      <c r="F1400" s="53">
        <v>10</v>
      </c>
      <c r="G1400" s="53">
        <v>22</v>
      </c>
      <c r="H1400" s="53">
        <v>29</v>
      </c>
      <c r="I1400" s="53">
        <v>13</v>
      </c>
      <c r="J1400" s="53">
        <v>6</v>
      </c>
      <c r="K1400" s="53">
        <v>101</v>
      </c>
      <c r="L1400" s="45">
        <v>104920</v>
      </c>
      <c r="M1400" s="45">
        <v>54402</v>
      </c>
      <c r="N1400" s="45">
        <v>50518</v>
      </c>
      <c r="O1400" s="57">
        <v>20.01524971406786</v>
      </c>
      <c r="P1400" s="57">
        <v>9.5310712924132677</v>
      </c>
      <c r="Q1400" s="57">
        <v>20.968356843309188</v>
      </c>
      <c r="R1400" s="57">
        <v>27.640106747998477</v>
      </c>
      <c r="S1400" s="57">
        <v>12.390392680137248</v>
      </c>
      <c r="T1400" s="57">
        <v>5.7186427754479601</v>
      </c>
      <c r="U1400" s="57">
        <v>96.263820053374005</v>
      </c>
    </row>
    <row r="1401" spans="1:21">
      <c r="A1401" s="55" t="s">
        <v>2566</v>
      </c>
      <c r="B1401" s="53" t="s">
        <v>405</v>
      </c>
      <c r="C1401" s="53" t="s">
        <v>250</v>
      </c>
      <c r="D1401" s="51" t="s">
        <v>150</v>
      </c>
      <c r="E1401" s="53">
        <v>0</v>
      </c>
      <c r="F1401" s="53">
        <v>0</v>
      </c>
      <c r="G1401" s="53">
        <v>0</v>
      </c>
      <c r="H1401" s="53">
        <v>0</v>
      </c>
      <c r="I1401" s="53">
        <v>0</v>
      </c>
      <c r="J1401" s="53">
        <v>10</v>
      </c>
      <c r="K1401" s="53">
        <v>10</v>
      </c>
      <c r="L1401" s="45">
        <v>104920</v>
      </c>
      <c r="M1401" s="45">
        <v>54402</v>
      </c>
      <c r="N1401" s="45">
        <v>50518</v>
      </c>
      <c r="O1401" s="57" t="s">
        <v>297</v>
      </c>
      <c r="P1401" s="57" t="s">
        <v>297</v>
      </c>
      <c r="Q1401" s="57" t="s">
        <v>297</v>
      </c>
      <c r="R1401" s="57" t="s">
        <v>297</v>
      </c>
      <c r="S1401" s="57" t="s">
        <v>297</v>
      </c>
      <c r="T1401" s="57">
        <v>9.5310712924132677</v>
      </c>
      <c r="U1401" s="57">
        <v>9.5310712924132677</v>
      </c>
    </row>
    <row r="1402" spans="1:21">
      <c r="A1402" s="55" t="s">
        <v>2567</v>
      </c>
      <c r="B1402" s="53" t="s">
        <v>405</v>
      </c>
      <c r="C1402" s="53" t="s">
        <v>250</v>
      </c>
      <c r="D1402" s="51" t="s">
        <v>94</v>
      </c>
      <c r="E1402" s="53">
        <v>5</v>
      </c>
      <c r="F1402" s="53">
        <v>5</v>
      </c>
      <c r="G1402" s="53">
        <v>18</v>
      </c>
      <c r="H1402" s="53">
        <v>26</v>
      </c>
      <c r="I1402" s="53">
        <v>14</v>
      </c>
      <c r="J1402" s="53">
        <v>5</v>
      </c>
      <c r="K1402" s="53">
        <v>73</v>
      </c>
      <c r="L1402" s="45">
        <v>104920</v>
      </c>
      <c r="M1402" s="45">
        <v>54402</v>
      </c>
      <c r="N1402" s="45">
        <v>50518</v>
      </c>
      <c r="O1402" s="57">
        <v>4.7655356462066338</v>
      </c>
      <c r="P1402" s="57">
        <v>4.7655356462066338</v>
      </c>
      <c r="Q1402" s="57">
        <v>17.155928326343879</v>
      </c>
      <c r="R1402" s="57">
        <v>24.780785360274496</v>
      </c>
      <c r="S1402" s="57">
        <v>13.343499809378574</v>
      </c>
      <c r="T1402" s="57">
        <v>4.7655356462066338</v>
      </c>
      <c r="U1402" s="57">
        <v>69.576820434616849</v>
      </c>
    </row>
    <row r="1403" spans="1:21">
      <c r="A1403" s="55" t="s">
        <v>2568</v>
      </c>
      <c r="B1403" s="53" t="s">
        <v>405</v>
      </c>
      <c r="C1403" s="53" t="s">
        <v>250</v>
      </c>
      <c r="D1403" s="51" t="s">
        <v>153</v>
      </c>
      <c r="E1403" s="53">
        <v>5</v>
      </c>
      <c r="F1403" s="53">
        <v>0</v>
      </c>
      <c r="G1403" s="53">
        <v>5</v>
      </c>
      <c r="H1403" s="53">
        <v>0</v>
      </c>
      <c r="I1403" s="53">
        <v>0</v>
      </c>
      <c r="J1403" s="53">
        <v>0</v>
      </c>
      <c r="K1403" s="53">
        <v>10</v>
      </c>
      <c r="L1403" s="45">
        <v>104920</v>
      </c>
      <c r="M1403" s="45">
        <v>54402</v>
      </c>
      <c r="N1403" s="45">
        <v>50518</v>
      </c>
      <c r="O1403" s="57">
        <v>4.7655356462066338</v>
      </c>
      <c r="P1403" s="57" t="s">
        <v>297</v>
      </c>
      <c r="Q1403" s="57">
        <v>4.7655356462066338</v>
      </c>
      <c r="R1403" s="57" t="s">
        <v>297</v>
      </c>
      <c r="S1403" s="57" t="s">
        <v>297</v>
      </c>
      <c r="T1403" s="57" t="s">
        <v>297</v>
      </c>
      <c r="U1403" s="57">
        <v>9.5310712924132677</v>
      </c>
    </row>
    <row r="1404" spans="1:21">
      <c r="A1404" s="55" t="s">
        <v>2569</v>
      </c>
      <c r="B1404" s="53" t="s">
        <v>405</v>
      </c>
      <c r="C1404" s="53" t="s">
        <v>250</v>
      </c>
      <c r="D1404" s="51" t="s">
        <v>154</v>
      </c>
      <c r="E1404" s="53">
        <v>52</v>
      </c>
      <c r="F1404" s="53">
        <v>17</v>
      </c>
      <c r="G1404" s="53">
        <v>25</v>
      </c>
      <c r="H1404" s="53">
        <v>19</v>
      </c>
      <c r="I1404" s="53">
        <v>10</v>
      </c>
      <c r="J1404" s="53">
        <v>19</v>
      </c>
      <c r="K1404" s="53">
        <v>142</v>
      </c>
      <c r="L1404" s="45">
        <v>104920</v>
      </c>
      <c r="M1404" s="45">
        <v>54402</v>
      </c>
      <c r="N1404" s="45">
        <v>50518</v>
      </c>
      <c r="O1404" s="57">
        <v>49.561570720548993</v>
      </c>
      <c r="P1404" s="57">
        <v>16.202821197102555</v>
      </c>
      <c r="Q1404" s="57">
        <v>23.827678231033168</v>
      </c>
      <c r="R1404" s="57">
        <v>18.109035455585207</v>
      </c>
      <c r="S1404" s="57">
        <v>9.5310712924132677</v>
      </c>
      <c r="T1404" s="57">
        <v>18.109035455585207</v>
      </c>
      <c r="U1404" s="57">
        <v>135.34121235226837</v>
      </c>
    </row>
    <row r="1405" spans="1:21">
      <c r="A1405" s="55" t="s">
        <v>2570</v>
      </c>
      <c r="B1405" s="53" t="s">
        <v>405</v>
      </c>
      <c r="C1405" s="53" t="s">
        <v>250</v>
      </c>
      <c r="D1405" s="51" t="s">
        <v>98</v>
      </c>
      <c r="E1405" s="53">
        <v>21</v>
      </c>
      <c r="F1405" s="53">
        <v>35</v>
      </c>
      <c r="G1405" s="53">
        <v>93</v>
      </c>
      <c r="H1405" s="53">
        <v>97</v>
      </c>
      <c r="I1405" s="53">
        <v>59</v>
      </c>
      <c r="J1405" s="53">
        <v>38</v>
      </c>
      <c r="K1405" s="53">
        <v>343</v>
      </c>
      <c r="L1405" s="45">
        <v>104920</v>
      </c>
      <c r="M1405" s="45">
        <v>54402</v>
      </c>
      <c r="N1405" s="45">
        <v>50518</v>
      </c>
      <c r="O1405" s="57">
        <v>20.01524971406786</v>
      </c>
      <c r="P1405" s="57">
        <v>33.358749523446434</v>
      </c>
      <c r="Q1405" s="57">
        <v>88.638963019443381</v>
      </c>
      <c r="R1405" s="57">
        <v>92.451391536408693</v>
      </c>
      <c r="S1405" s="57">
        <v>56.233320625238271</v>
      </c>
      <c r="T1405" s="57">
        <v>36.218070911170415</v>
      </c>
      <c r="U1405" s="57">
        <v>326.91574532977506</v>
      </c>
    </row>
    <row r="1406" spans="1:21">
      <c r="A1406" s="55" t="s">
        <v>2571</v>
      </c>
      <c r="B1406" s="53" t="s">
        <v>405</v>
      </c>
      <c r="C1406" s="53" t="s">
        <v>250</v>
      </c>
      <c r="D1406" s="51" t="s">
        <v>301</v>
      </c>
      <c r="E1406" s="53">
        <v>5</v>
      </c>
      <c r="F1406" s="53">
        <v>5</v>
      </c>
      <c r="G1406" s="53">
        <v>14</v>
      </c>
      <c r="H1406" s="53">
        <v>13</v>
      </c>
      <c r="I1406" s="53">
        <v>0</v>
      </c>
      <c r="J1406" s="53">
        <v>0</v>
      </c>
      <c r="K1406" s="53">
        <v>37</v>
      </c>
      <c r="L1406" s="45">
        <v>104920</v>
      </c>
      <c r="M1406" s="45">
        <v>54402</v>
      </c>
      <c r="N1406" s="45">
        <v>50518</v>
      </c>
      <c r="O1406" s="57">
        <v>4.7655356462066338</v>
      </c>
      <c r="P1406" s="57">
        <v>4.7655356462066338</v>
      </c>
      <c r="Q1406" s="57">
        <v>13.343499809378574</v>
      </c>
      <c r="R1406" s="57">
        <v>12.390392680137248</v>
      </c>
      <c r="S1406" s="57" t="s">
        <v>297</v>
      </c>
      <c r="T1406" s="57" t="s">
        <v>297</v>
      </c>
      <c r="U1406" s="57">
        <v>35.26496378192909</v>
      </c>
    </row>
    <row r="1407" spans="1:21">
      <c r="A1407" s="55" t="s">
        <v>2572</v>
      </c>
      <c r="B1407" s="53" t="s">
        <v>405</v>
      </c>
      <c r="C1407" s="53" t="s">
        <v>250</v>
      </c>
      <c r="D1407" s="51" t="s">
        <v>303</v>
      </c>
      <c r="E1407" s="53">
        <v>15</v>
      </c>
      <c r="F1407" s="53">
        <v>15</v>
      </c>
      <c r="G1407" s="53">
        <v>45</v>
      </c>
      <c r="H1407" s="53">
        <v>48</v>
      </c>
      <c r="I1407" s="53">
        <v>24</v>
      </c>
      <c r="J1407" s="53">
        <v>19</v>
      </c>
      <c r="K1407" s="53">
        <v>166</v>
      </c>
      <c r="L1407" s="45">
        <v>104920</v>
      </c>
      <c r="M1407" s="45">
        <v>54402</v>
      </c>
      <c r="N1407" s="45">
        <v>50518</v>
      </c>
      <c r="O1407" s="57">
        <v>14.296606938619901</v>
      </c>
      <c r="P1407" s="57">
        <v>14.296606938619901</v>
      </c>
      <c r="Q1407" s="57">
        <v>42.8898208158597</v>
      </c>
      <c r="R1407" s="57">
        <v>45.749142203583681</v>
      </c>
      <c r="S1407" s="57">
        <v>22.87457110179184</v>
      </c>
      <c r="T1407" s="57">
        <v>18.109035455585207</v>
      </c>
      <c r="U1407" s="57">
        <v>158.21578345406022</v>
      </c>
    </row>
    <row r="1408" spans="1:21">
      <c r="A1408" s="55" t="s">
        <v>2573</v>
      </c>
      <c r="B1408" s="53" t="s">
        <v>405</v>
      </c>
      <c r="C1408" s="53" t="s">
        <v>250</v>
      </c>
      <c r="D1408" s="51" t="s">
        <v>127</v>
      </c>
      <c r="E1408" s="53">
        <v>14</v>
      </c>
      <c r="F1408" s="53">
        <v>5</v>
      </c>
      <c r="G1408" s="53">
        <v>6</v>
      </c>
      <c r="H1408" s="53">
        <v>5</v>
      </c>
      <c r="I1408" s="53">
        <v>10</v>
      </c>
      <c r="J1408" s="53">
        <v>0</v>
      </c>
      <c r="K1408" s="53">
        <v>40</v>
      </c>
      <c r="L1408" s="45">
        <v>104920</v>
      </c>
      <c r="M1408" s="45">
        <v>54402</v>
      </c>
      <c r="N1408" s="45">
        <v>50518</v>
      </c>
      <c r="O1408" s="57">
        <v>13.343499809378574</v>
      </c>
      <c r="P1408" s="57">
        <v>4.7655356462066338</v>
      </c>
      <c r="Q1408" s="57">
        <v>5.7186427754479601</v>
      </c>
      <c r="R1408" s="57">
        <v>4.7655356462066338</v>
      </c>
      <c r="S1408" s="57">
        <v>9.5310712924132677</v>
      </c>
      <c r="T1408" s="57" t="s">
        <v>297</v>
      </c>
      <c r="U1408" s="57">
        <v>38.124285169653071</v>
      </c>
    </row>
    <row r="1409" spans="1:21">
      <c r="A1409" s="55" t="s">
        <v>2574</v>
      </c>
      <c r="B1409" s="53" t="s">
        <v>405</v>
      </c>
      <c r="C1409" s="53" t="s">
        <v>250</v>
      </c>
      <c r="D1409" s="51" t="s">
        <v>131</v>
      </c>
      <c r="E1409" s="53">
        <v>7</v>
      </c>
      <c r="F1409" s="53">
        <v>5</v>
      </c>
      <c r="G1409" s="53">
        <v>20</v>
      </c>
      <c r="H1409" s="53">
        <v>24</v>
      </c>
      <c r="I1409" s="53">
        <v>15</v>
      </c>
      <c r="J1409" s="53">
        <v>15</v>
      </c>
      <c r="K1409" s="53">
        <v>86</v>
      </c>
      <c r="L1409" s="45">
        <v>104920</v>
      </c>
      <c r="M1409" s="45">
        <v>54402</v>
      </c>
      <c r="N1409" s="45">
        <v>50518</v>
      </c>
      <c r="O1409" s="57">
        <v>12.867174000955847</v>
      </c>
      <c r="P1409" s="57">
        <v>9.1908385721113195</v>
      </c>
      <c r="Q1409" s="57">
        <v>36.763354288445278</v>
      </c>
      <c r="R1409" s="57">
        <v>44.116025146134334</v>
      </c>
      <c r="S1409" s="57">
        <v>27.572515716333957</v>
      </c>
      <c r="T1409" s="57">
        <v>27.572515716333957</v>
      </c>
      <c r="U1409" s="57">
        <v>158.08242344031467</v>
      </c>
    </row>
    <row r="1410" spans="1:21">
      <c r="A1410" s="55" t="s">
        <v>2575</v>
      </c>
      <c r="B1410" s="53" t="s">
        <v>405</v>
      </c>
      <c r="C1410" s="53" t="s">
        <v>250</v>
      </c>
      <c r="D1410" s="51" t="s">
        <v>160</v>
      </c>
      <c r="E1410" s="53">
        <v>13</v>
      </c>
      <c r="F1410" s="53">
        <v>0</v>
      </c>
      <c r="G1410" s="53">
        <v>0</v>
      </c>
      <c r="H1410" s="53">
        <v>0</v>
      </c>
      <c r="I1410" s="53">
        <v>0</v>
      </c>
      <c r="J1410" s="53">
        <v>0</v>
      </c>
      <c r="K1410" s="53">
        <v>13</v>
      </c>
      <c r="L1410" s="45">
        <v>104920</v>
      </c>
      <c r="M1410" s="45">
        <v>54402</v>
      </c>
      <c r="N1410" s="45">
        <v>50518</v>
      </c>
      <c r="O1410" s="57">
        <v>12.390392680137248</v>
      </c>
      <c r="P1410" s="57" t="s">
        <v>297</v>
      </c>
      <c r="Q1410" s="57" t="s">
        <v>297</v>
      </c>
      <c r="R1410" s="57" t="s">
        <v>297</v>
      </c>
      <c r="S1410" s="57" t="s">
        <v>297</v>
      </c>
      <c r="T1410" s="57" t="s">
        <v>297</v>
      </c>
      <c r="U1410" s="57">
        <v>12.390392680137248</v>
      </c>
    </row>
    <row r="1411" spans="1:21">
      <c r="A1411" s="55" t="s">
        <v>2576</v>
      </c>
      <c r="B1411" s="53" t="s">
        <v>405</v>
      </c>
      <c r="C1411" s="53" t="s">
        <v>250</v>
      </c>
      <c r="D1411" s="51" t="s">
        <v>163</v>
      </c>
      <c r="E1411" s="53">
        <v>59</v>
      </c>
      <c r="F1411" s="53">
        <v>70</v>
      </c>
      <c r="G1411" s="53">
        <v>159</v>
      </c>
      <c r="H1411" s="53">
        <v>170</v>
      </c>
      <c r="I1411" s="53">
        <v>57</v>
      </c>
      <c r="J1411" s="53">
        <v>21</v>
      </c>
      <c r="K1411" s="53">
        <v>536</v>
      </c>
      <c r="L1411" s="45">
        <v>104920</v>
      </c>
      <c r="M1411" s="45">
        <v>54402</v>
      </c>
      <c r="N1411" s="45">
        <v>50518</v>
      </c>
      <c r="O1411" s="57">
        <v>116.79005502989034</v>
      </c>
      <c r="P1411" s="57">
        <v>138.56447206936141</v>
      </c>
      <c r="Q1411" s="57">
        <v>314.73930084326378</v>
      </c>
      <c r="R1411" s="57">
        <v>336.51371788273485</v>
      </c>
      <c r="S1411" s="57">
        <v>112.83107011362287</v>
      </c>
      <c r="T1411" s="57">
        <v>41.569341620808423</v>
      </c>
      <c r="U1411" s="57">
        <v>1061.0079575596817</v>
      </c>
    </row>
    <row r="1412" spans="1:21">
      <c r="A1412" s="55" t="s">
        <v>2577</v>
      </c>
      <c r="B1412" s="53" t="s">
        <v>405</v>
      </c>
      <c r="C1412" s="53" t="s">
        <v>250</v>
      </c>
      <c r="D1412" s="51" t="s">
        <v>141</v>
      </c>
      <c r="E1412" s="53">
        <v>11</v>
      </c>
      <c r="F1412" s="53">
        <v>5</v>
      </c>
      <c r="G1412" s="53">
        <v>12</v>
      </c>
      <c r="H1412" s="53">
        <v>11</v>
      </c>
      <c r="I1412" s="53">
        <v>5</v>
      </c>
      <c r="J1412" s="53">
        <v>5</v>
      </c>
      <c r="K1412" s="53">
        <v>49</v>
      </c>
      <c r="L1412" s="45">
        <v>104920</v>
      </c>
      <c r="M1412" s="45">
        <v>54402</v>
      </c>
      <c r="N1412" s="45">
        <v>50518</v>
      </c>
      <c r="O1412" s="57">
        <v>10.484178421654594</v>
      </c>
      <c r="P1412" s="57">
        <v>4.7655356462066338</v>
      </c>
      <c r="Q1412" s="57">
        <v>11.43728555089592</v>
      </c>
      <c r="R1412" s="57">
        <v>10.484178421654594</v>
      </c>
      <c r="S1412" s="57">
        <v>4.7655356462066338</v>
      </c>
      <c r="T1412" s="57">
        <v>4.7655356462066338</v>
      </c>
      <c r="U1412" s="57">
        <v>46.702249332825012</v>
      </c>
    </row>
    <row r="1413" spans="1:21">
      <c r="A1413" s="55" t="s">
        <v>2578</v>
      </c>
      <c r="B1413" s="53" t="s">
        <v>405</v>
      </c>
      <c r="C1413" s="53" t="s">
        <v>250</v>
      </c>
      <c r="D1413" s="51" t="s">
        <v>145</v>
      </c>
      <c r="E1413" s="53">
        <v>20</v>
      </c>
      <c r="F1413" s="53">
        <v>16</v>
      </c>
      <c r="G1413" s="53">
        <v>27</v>
      </c>
      <c r="H1413" s="53">
        <v>39</v>
      </c>
      <c r="I1413" s="53">
        <v>31</v>
      </c>
      <c r="J1413" s="53">
        <v>14</v>
      </c>
      <c r="K1413" s="53">
        <v>147</v>
      </c>
      <c r="L1413" s="45">
        <v>104920</v>
      </c>
      <c r="M1413" s="45">
        <v>54402</v>
      </c>
      <c r="N1413" s="45">
        <v>50518</v>
      </c>
      <c r="O1413" s="57">
        <v>36.763354288445278</v>
      </c>
      <c r="P1413" s="57">
        <v>29.410683430756219</v>
      </c>
      <c r="Q1413" s="57">
        <v>49.63052828940112</v>
      </c>
      <c r="R1413" s="57">
        <v>71.688540862468287</v>
      </c>
      <c r="S1413" s="57">
        <v>56.983199147090183</v>
      </c>
      <c r="T1413" s="57">
        <v>25.734348001911695</v>
      </c>
      <c r="U1413" s="57">
        <v>270.21065402007281</v>
      </c>
    </row>
    <row r="1414" spans="1:21">
      <c r="A1414" s="55" t="s">
        <v>2558</v>
      </c>
      <c r="B1414" s="53" t="s">
        <v>405</v>
      </c>
      <c r="C1414" s="53" t="s">
        <v>250</v>
      </c>
      <c r="D1414" s="51" t="s">
        <v>200</v>
      </c>
      <c r="E1414" s="53">
        <v>5</v>
      </c>
      <c r="F1414" s="53">
        <v>5</v>
      </c>
      <c r="G1414" s="53">
        <v>5</v>
      </c>
      <c r="H1414" s="53">
        <v>8</v>
      </c>
      <c r="I1414" s="53">
        <v>5</v>
      </c>
      <c r="J1414" s="53">
        <v>8</v>
      </c>
      <c r="K1414" s="53">
        <v>36</v>
      </c>
      <c r="L1414" s="45">
        <v>104920</v>
      </c>
      <c r="M1414" s="45">
        <v>54402</v>
      </c>
      <c r="N1414" s="45">
        <v>50518</v>
      </c>
      <c r="O1414" s="57">
        <v>4.7655356462066338</v>
      </c>
      <c r="P1414" s="57">
        <v>4.7655356462066338</v>
      </c>
      <c r="Q1414" s="57">
        <v>4.7655356462066338</v>
      </c>
      <c r="R1414" s="57">
        <v>7.6248570339306143</v>
      </c>
      <c r="S1414" s="57">
        <v>4.7655356462066338</v>
      </c>
      <c r="T1414" s="57">
        <v>7.6248570339306143</v>
      </c>
      <c r="U1414" s="57">
        <v>34.311856652687759</v>
      </c>
    </row>
    <row r="1415" spans="1:21">
      <c r="A1415" s="55" t="s">
        <v>2579</v>
      </c>
      <c r="B1415" s="53" t="s">
        <v>405</v>
      </c>
      <c r="C1415" s="53" t="s">
        <v>252</v>
      </c>
      <c r="D1415" s="51" t="s">
        <v>200</v>
      </c>
      <c r="E1415" s="53">
        <v>11</v>
      </c>
      <c r="F1415" s="53">
        <v>5</v>
      </c>
      <c r="G1415" s="53">
        <v>13</v>
      </c>
      <c r="H1415" s="53">
        <v>17</v>
      </c>
      <c r="I1415" s="53">
        <v>12</v>
      </c>
      <c r="J1415" s="53">
        <v>18</v>
      </c>
      <c r="K1415" s="53">
        <v>76</v>
      </c>
      <c r="L1415" s="45">
        <v>99140</v>
      </c>
      <c r="M1415" s="45">
        <v>51600</v>
      </c>
      <c r="N1415" s="45">
        <v>47540</v>
      </c>
      <c r="O1415" s="57">
        <v>11.095420617308857</v>
      </c>
      <c r="P1415" s="57">
        <v>5.043373007867662</v>
      </c>
      <c r="Q1415" s="57">
        <v>13.11276982045592</v>
      </c>
      <c r="R1415" s="57">
        <v>17.147468226750053</v>
      </c>
      <c r="S1415" s="57">
        <v>12.104095218882389</v>
      </c>
      <c r="T1415" s="57">
        <v>18.156142828323585</v>
      </c>
      <c r="U1415" s="57">
        <v>76.659269719588465</v>
      </c>
    </row>
    <row r="1416" spans="1:21">
      <c r="A1416" s="55" t="s">
        <v>2580</v>
      </c>
      <c r="B1416" s="53" t="s">
        <v>405</v>
      </c>
      <c r="C1416" s="53" t="s">
        <v>252</v>
      </c>
      <c r="D1416" s="51" t="s">
        <v>53</v>
      </c>
      <c r="E1416" s="53">
        <v>42</v>
      </c>
      <c r="F1416" s="53">
        <v>112</v>
      </c>
      <c r="G1416" s="53">
        <v>177</v>
      </c>
      <c r="H1416" s="53">
        <v>195</v>
      </c>
      <c r="I1416" s="53">
        <v>181</v>
      </c>
      <c r="J1416" s="53">
        <v>114</v>
      </c>
      <c r="K1416" s="53">
        <v>821</v>
      </c>
      <c r="L1416" s="45">
        <v>99140</v>
      </c>
      <c r="M1416" s="45">
        <v>51600</v>
      </c>
      <c r="N1416" s="45">
        <v>47540</v>
      </c>
      <c r="O1416" s="57">
        <v>81.395348837209312</v>
      </c>
      <c r="P1416" s="57">
        <v>217.05426356589146</v>
      </c>
      <c r="Q1416" s="57">
        <v>343.02325581395348</v>
      </c>
      <c r="R1416" s="57">
        <v>377.90697674418607</v>
      </c>
      <c r="S1416" s="57">
        <v>350.77519379844961</v>
      </c>
      <c r="T1416" s="57">
        <v>220.93023255813955</v>
      </c>
      <c r="U1416" s="57">
        <v>1591.0852713178294</v>
      </c>
    </row>
    <row r="1417" spans="1:21">
      <c r="A1417" s="55" t="s">
        <v>2581</v>
      </c>
      <c r="B1417" s="53" t="s">
        <v>405</v>
      </c>
      <c r="C1417" s="53" t="s">
        <v>252</v>
      </c>
      <c r="D1417" s="51" t="s">
        <v>59</v>
      </c>
      <c r="E1417" s="53">
        <v>12</v>
      </c>
      <c r="F1417" s="53">
        <v>0</v>
      </c>
      <c r="G1417" s="53">
        <v>15</v>
      </c>
      <c r="H1417" s="53">
        <v>34</v>
      </c>
      <c r="I1417" s="53">
        <v>10</v>
      </c>
      <c r="J1417" s="53">
        <v>0</v>
      </c>
      <c r="K1417" s="53">
        <v>71</v>
      </c>
      <c r="L1417" s="45">
        <v>99140</v>
      </c>
      <c r="M1417" s="45">
        <v>51600</v>
      </c>
      <c r="N1417" s="45">
        <v>47540</v>
      </c>
      <c r="O1417" s="57">
        <v>12.104095218882389</v>
      </c>
      <c r="P1417" s="57" t="s">
        <v>297</v>
      </c>
      <c r="Q1417" s="57">
        <v>15.130119023602985</v>
      </c>
      <c r="R1417" s="57">
        <v>34.294936453500107</v>
      </c>
      <c r="S1417" s="57">
        <v>10.086746015735324</v>
      </c>
      <c r="T1417" s="57" t="s">
        <v>297</v>
      </c>
      <c r="U1417" s="57">
        <v>71.615896711720794</v>
      </c>
    </row>
    <row r="1418" spans="1:21">
      <c r="A1418" s="55" t="s">
        <v>2582</v>
      </c>
      <c r="B1418" s="53" t="s">
        <v>405</v>
      </c>
      <c r="C1418" s="53" t="s">
        <v>252</v>
      </c>
      <c r="D1418" s="51" t="s">
        <v>68</v>
      </c>
      <c r="E1418" s="53">
        <v>7</v>
      </c>
      <c r="F1418" s="53">
        <v>5</v>
      </c>
      <c r="G1418" s="53">
        <v>11</v>
      </c>
      <c r="H1418" s="53">
        <v>20</v>
      </c>
      <c r="I1418" s="53">
        <v>15</v>
      </c>
      <c r="J1418" s="53">
        <v>24</v>
      </c>
      <c r="K1418" s="53">
        <v>82</v>
      </c>
      <c r="L1418" s="45">
        <v>99140</v>
      </c>
      <c r="M1418" s="45">
        <v>51600</v>
      </c>
      <c r="N1418" s="45">
        <v>47540</v>
      </c>
      <c r="O1418" s="57">
        <v>13.565891472868216</v>
      </c>
      <c r="P1418" s="57">
        <v>9.6899224806201545</v>
      </c>
      <c r="Q1418" s="57">
        <v>21.31782945736434</v>
      </c>
      <c r="R1418" s="57">
        <v>38.759689922480618</v>
      </c>
      <c r="S1418" s="57">
        <v>29.069767441860463</v>
      </c>
      <c r="T1418" s="57">
        <v>46.511627906976749</v>
      </c>
      <c r="U1418" s="57">
        <v>158.91472868217053</v>
      </c>
    </row>
    <row r="1419" spans="1:21">
      <c r="A1419" s="55" t="s">
        <v>2583</v>
      </c>
      <c r="B1419" s="53" t="s">
        <v>405</v>
      </c>
      <c r="C1419" s="53" t="s">
        <v>252</v>
      </c>
      <c r="D1419" s="51" t="s">
        <v>63</v>
      </c>
      <c r="E1419" s="53">
        <v>68</v>
      </c>
      <c r="F1419" s="53">
        <v>56</v>
      </c>
      <c r="G1419" s="53">
        <v>106</v>
      </c>
      <c r="H1419" s="53">
        <v>111</v>
      </c>
      <c r="I1419" s="53">
        <v>86</v>
      </c>
      <c r="J1419" s="53">
        <v>32</v>
      </c>
      <c r="K1419" s="53">
        <v>459</v>
      </c>
      <c r="L1419" s="45">
        <v>99140</v>
      </c>
      <c r="M1419" s="45">
        <v>51600</v>
      </c>
      <c r="N1419" s="45">
        <v>47540</v>
      </c>
      <c r="O1419" s="57">
        <v>68.589872907000213</v>
      </c>
      <c r="P1419" s="57">
        <v>56.485777688117807</v>
      </c>
      <c r="Q1419" s="57">
        <v>106.91950776679444</v>
      </c>
      <c r="R1419" s="57">
        <v>111.9628807746621</v>
      </c>
      <c r="S1419" s="57">
        <v>86.746015735323795</v>
      </c>
      <c r="T1419" s="57">
        <v>32.277587250353037</v>
      </c>
      <c r="U1419" s="57">
        <v>462.98164212225134</v>
      </c>
    </row>
    <row r="1420" spans="1:21">
      <c r="A1420" s="55" t="s">
        <v>2584</v>
      </c>
      <c r="B1420" s="53" t="s">
        <v>405</v>
      </c>
      <c r="C1420" s="53" t="s">
        <v>252</v>
      </c>
      <c r="D1420" s="51" t="s">
        <v>311</v>
      </c>
      <c r="E1420" s="53">
        <v>27</v>
      </c>
      <c r="F1420" s="53">
        <v>23</v>
      </c>
      <c r="G1420" s="53">
        <v>21</v>
      </c>
      <c r="H1420" s="53">
        <v>37</v>
      </c>
      <c r="I1420" s="53">
        <v>20</v>
      </c>
      <c r="J1420" s="53">
        <v>10</v>
      </c>
      <c r="K1420" s="53">
        <v>138</v>
      </c>
      <c r="L1420" s="45">
        <v>99140</v>
      </c>
      <c r="M1420" s="45">
        <v>51600</v>
      </c>
      <c r="N1420" s="45">
        <v>47540</v>
      </c>
      <c r="O1420" s="57">
        <v>27.234214242485372</v>
      </c>
      <c r="P1420" s="57">
        <v>23.199515836191246</v>
      </c>
      <c r="Q1420" s="57">
        <v>21.182166633044179</v>
      </c>
      <c r="R1420" s="57">
        <v>37.320960258220701</v>
      </c>
      <c r="S1420" s="57">
        <v>20.173492031470648</v>
      </c>
      <c r="T1420" s="57">
        <v>10.086746015735324</v>
      </c>
      <c r="U1420" s="57">
        <v>139.19709501714746</v>
      </c>
    </row>
    <row r="1421" spans="1:21">
      <c r="A1421" s="55" t="s">
        <v>2585</v>
      </c>
      <c r="B1421" s="53" t="s">
        <v>405</v>
      </c>
      <c r="C1421" s="53" t="s">
        <v>252</v>
      </c>
      <c r="D1421" s="51" t="s">
        <v>292</v>
      </c>
      <c r="E1421" s="53">
        <v>0</v>
      </c>
      <c r="F1421" s="53">
        <v>5</v>
      </c>
      <c r="G1421" s="53">
        <v>10</v>
      </c>
      <c r="H1421" s="53">
        <v>6</v>
      </c>
      <c r="I1421" s="53">
        <v>5</v>
      </c>
      <c r="J1421" s="53">
        <v>0</v>
      </c>
      <c r="K1421" s="53">
        <v>26</v>
      </c>
      <c r="L1421" s="45">
        <v>99140</v>
      </c>
      <c r="M1421" s="45">
        <v>51600</v>
      </c>
      <c r="N1421" s="45">
        <v>47540</v>
      </c>
      <c r="O1421" s="57" t="s">
        <v>297</v>
      </c>
      <c r="P1421" s="57">
        <v>5.043373007867662</v>
      </c>
      <c r="Q1421" s="57">
        <v>10.086746015735324</v>
      </c>
      <c r="R1421" s="57">
        <v>6.0520476094411944</v>
      </c>
      <c r="S1421" s="57">
        <v>5.043373007867662</v>
      </c>
      <c r="T1421" s="57" t="s">
        <v>297</v>
      </c>
      <c r="U1421" s="57">
        <v>26.22553964091184</v>
      </c>
    </row>
    <row r="1422" spans="1:21">
      <c r="A1422" s="55" t="s">
        <v>2586</v>
      </c>
      <c r="B1422" s="53" t="s">
        <v>405</v>
      </c>
      <c r="C1422" s="53" t="s">
        <v>252</v>
      </c>
      <c r="D1422" s="51" t="s">
        <v>201</v>
      </c>
      <c r="E1422" s="53">
        <v>10</v>
      </c>
      <c r="F1422" s="53">
        <v>11</v>
      </c>
      <c r="G1422" s="53">
        <v>32</v>
      </c>
      <c r="H1422" s="53">
        <v>23</v>
      </c>
      <c r="I1422" s="53">
        <v>18</v>
      </c>
      <c r="J1422" s="53">
        <v>5</v>
      </c>
      <c r="K1422" s="53">
        <v>99</v>
      </c>
      <c r="L1422" s="45">
        <v>99140</v>
      </c>
      <c r="M1422" s="45">
        <v>51600</v>
      </c>
      <c r="N1422" s="45">
        <v>47540</v>
      </c>
      <c r="O1422" s="57">
        <v>10.086746015735324</v>
      </c>
      <c r="P1422" s="57">
        <v>11.095420617308857</v>
      </c>
      <c r="Q1422" s="57">
        <v>32.277587250353037</v>
      </c>
      <c r="R1422" s="57">
        <v>23.199515836191246</v>
      </c>
      <c r="S1422" s="57">
        <v>18.156142828323585</v>
      </c>
      <c r="T1422" s="57">
        <v>5.043373007867662</v>
      </c>
      <c r="U1422" s="57">
        <v>99.858785555779718</v>
      </c>
    </row>
    <row r="1423" spans="1:21">
      <c r="A1423" s="55" t="s">
        <v>2587</v>
      </c>
      <c r="B1423" s="53" t="s">
        <v>405</v>
      </c>
      <c r="C1423" s="53" t="s">
        <v>252</v>
      </c>
      <c r="D1423" s="51" t="s">
        <v>150</v>
      </c>
      <c r="E1423" s="53">
        <v>0</v>
      </c>
      <c r="F1423" s="53">
        <v>0</v>
      </c>
      <c r="G1423" s="53">
        <v>5</v>
      </c>
      <c r="H1423" s="53">
        <v>0</v>
      </c>
      <c r="I1423" s="53">
        <v>0</v>
      </c>
      <c r="J1423" s="53">
        <v>0</v>
      </c>
      <c r="K1423" s="53">
        <v>5</v>
      </c>
      <c r="L1423" s="45">
        <v>99140</v>
      </c>
      <c r="M1423" s="45">
        <v>51600</v>
      </c>
      <c r="N1423" s="45">
        <v>47540</v>
      </c>
      <c r="O1423" s="57" t="s">
        <v>297</v>
      </c>
      <c r="P1423" s="57" t="s">
        <v>297</v>
      </c>
      <c r="Q1423" s="57">
        <v>5.043373007867662</v>
      </c>
      <c r="R1423" s="57" t="s">
        <v>297</v>
      </c>
      <c r="S1423" s="57" t="s">
        <v>297</v>
      </c>
      <c r="T1423" s="57" t="s">
        <v>297</v>
      </c>
      <c r="U1423" s="57">
        <v>5.043373007867662</v>
      </c>
    </row>
    <row r="1424" spans="1:21">
      <c r="A1424" s="55" t="s">
        <v>2588</v>
      </c>
      <c r="B1424" s="53" t="s">
        <v>405</v>
      </c>
      <c r="C1424" s="53" t="s">
        <v>252</v>
      </c>
      <c r="D1424" s="51" t="s">
        <v>94</v>
      </c>
      <c r="E1424" s="53">
        <v>5</v>
      </c>
      <c r="F1424" s="53">
        <v>5</v>
      </c>
      <c r="G1424" s="53">
        <v>14</v>
      </c>
      <c r="H1424" s="53">
        <v>10</v>
      </c>
      <c r="I1424" s="53">
        <v>10</v>
      </c>
      <c r="J1424" s="53">
        <v>0</v>
      </c>
      <c r="K1424" s="53">
        <v>44</v>
      </c>
      <c r="L1424" s="45">
        <v>99140</v>
      </c>
      <c r="M1424" s="45">
        <v>51600</v>
      </c>
      <c r="N1424" s="45">
        <v>47540</v>
      </c>
      <c r="O1424" s="57">
        <v>5.043373007867662</v>
      </c>
      <c r="P1424" s="57">
        <v>5.043373007867662</v>
      </c>
      <c r="Q1424" s="57">
        <v>14.121444422029452</v>
      </c>
      <c r="R1424" s="57">
        <v>10.086746015735324</v>
      </c>
      <c r="S1424" s="57">
        <v>10.086746015735324</v>
      </c>
      <c r="T1424" s="57" t="s">
        <v>297</v>
      </c>
      <c r="U1424" s="57">
        <v>44.381682469235429</v>
      </c>
    </row>
    <row r="1425" spans="1:21">
      <c r="A1425" s="55" t="s">
        <v>2589</v>
      </c>
      <c r="B1425" s="53" t="s">
        <v>405</v>
      </c>
      <c r="C1425" s="53" t="s">
        <v>252</v>
      </c>
      <c r="D1425" s="51" t="s">
        <v>153</v>
      </c>
      <c r="E1425" s="53">
        <v>7</v>
      </c>
      <c r="F1425" s="53">
        <v>5</v>
      </c>
      <c r="G1425" s="53">
        <v>0</v>
      </c>
      <c r="H1425" s="53">
        <v>0</v>
      </c>
      <c r="I1425" s="53">
        <v>0</v>
      </c>
      <c r="J1425" s="53">
        <v>0</v>
      </c>
      <c r="K1425" s="53">
        <v>12</v>
      </c>
      <c r="L1425" s="45">
        <v>99140</v>
      </c>
      <c r="M1425" s="45">
        <v>51600</v>
      </c>
      <c r="N1425" s="45">
        <v>47540</v>
      </c>
      <c r="O1425" s="57">
        <v>7.0607222110147259</v>
      </c>
      <c r="P1425" s="57">
        <v>5.043373007867662</v>
      </c>
      <c r="Q1425" s="57" t="s">
        <v>297</v>
      </c>
      <c r="R1425" s="57" t="s">
        <v>297</v>
      </c>
      <c r="S1425" s="57" t="s">
        <v>297</v>
      </c>
      <c r="T1425" s="57" t="s">
        <v>297</v>
      </c>
      <c r="U1425" s="57">
        <v>12.104095218882389</v>
      </c>
    </row>
    <row r="1426" spans="1:21">
      <c r="A1426" s="55" t="s">
        <v>2590</v>
      </c>
      <c r="B1426" s="53" t="s">
        <v>405</v>
      </c>
      <c r="C1426" s="53" t="s">
        <v>252</v>
      </c>
      <c r="D1426" s="51" t="s">
        <v>154</v>
      </c>
      <c r="E1426" s="53">
        <v>42</v>
      </c>
      <c r="F1426" s="53">
        <v>21</v>
      </c>
      <c r="G1426" s="53">
        <v>26</v>
      </c>
      <c r="H1426" s="53">
        <v>15</v>
      </c>
      <c r="I1426" s="53">
        <v>5</v>
      </c>
      <c r="J1426" s="53">
        <v>0</v>
      </c>
      <c r="K1426" s="53">
        <v>109</v>
      </c>
      <c r="L1426" s="45">
        <v>99140</v>
      </c>
      <c r="M1426" s="45">
        <v>51600</v>
      </c>
      <c r="N1426" s="45">
        <v>47540</v>
      </c>
      <c r="O1426" s="57">
        <v>42.364333266088359</v>
      </c>
      <c r="P1426" s="57">
        <v>21.182166633044179</v>
      </c>
      <c r="Q1426" s="57">
        <v>26.22553964091184</v>
      </c>
      <c r="R1426" s="57">
        <v>15.130119023602985</v>
      </c>
      <c r="S1426" s="57">
        <v>5.043373007867662</v>
      </c>
      <c r="T1426" s="57" t="s">
        <v>297</v>
      </c>
      <c r="U1426" s="57">
        <v>109.94553157151502</v>
      </c>
    </row>
    <row r="1427" spans="1:21">
      <c r="A1427" s="55" t="s">
        <v>2591</v>
      </c>
      <c r="B1427" s="53" t="s">
        <v>405</v>
      </c>
      <c r="C1427" s="53" t="s">
        <v>252</v>
      </c>
      <c r="D1427" s="51" t="s">
        <v>98</v>
      </c>
      <c r="E1427" s="53">
        <v>29</v>
      </c>
      <c r="F1427" s="53">
        <v>23</v>
      </c>
      <c r="G1427" s="53">
        <v>65</v>
      </c>
      <c r="H1427" s="53">
        <v>75</v>
      </c>
      <c r="I1427" s="53">
        <v>56</v>
      </c>
      <c r="J1427" s="53">
        <v>31</v>
      </c>
      <c r="K1427" s="53">
        <v>279</v>
      </c>
      <c r="L1427" s="45">
        <v>99140</v>
      </c>
      <c r="M1427" s="45">
        <v>51600</v>
      </c>
      <c r="N1427" s="45">
        <v>47540</v>
      </c>
      <c r="O1427" s="57">
        <v>29.251563445632435</v>
      </c>
      <c r="P1427" s="57">
        <v>23.199515836191246</v>
      </c>
      <c r="Q1427" s="57">
        <v>65.563849102279605</v>
      </c>
      <c r="R1427" s="57">
        <v>75.650595118014934</v>
      </c>
      <c r="S1427" s="57">
        <v>56.485777688117807</v>
      </c>
      <c r="T1427" s="57">
        <v>31.268912648779501</v>
      </c>
      <c r="U1427" s="57">
        <v>281.4202138390155</v>
      </c>
    </row>
    <row r="1428" spans="1:21">
      <c r="A1428" s="55" t="s">
        <v>2592</v>
      </c>
      <c r="B1428" s="53" t="s">
        <v>405</v>
      </c>
      <c r="C1428" s="53" t="s">
        <v>252</v>
      </c>
      <c r="D1428" s="51" t="s">
        <v>301</v>
      </c>
      <c r="E1428" s="53">
        <v>5</v>
      </c>
      <c r="F1428" s="53">
        <v>6</v>
      </c>
      <c r="G1428" s="53">
        <v>10</v>
      </c>
      <c r="H1428" s="53">
        <v>6</v>
      </c>
      <c r="I1428" s="53">
        <v>0</v>
      </c>
      <c r="J1428" s="53">
        <v>0</v>
      </c>
      <c r="K1428" s="53">
        <v>27</v>
      </c>
      <c r="L1428" s="45">
        <v>99140</v>
      </c>
      <c r="M1428" s="45">
        <v>51600</v>
      </c>
      <c r="N1428" s="45">
        <v>47540</v>
      </c>
      <c r="O1428" s="57">
        <v>5.043373007867662</v>
      </c>
      <c r="P1428" s="57">
        <v>6.0520476094411944</v>
      </c>
      <c r="Q1428" s="57">
        <v>10.086746015735324</v>
      </c>
      <c r="R1428" s="57">
        <v>6.0520476094411944</v>
      </c>
      <c r="S1428" s="57" t="s">
        <v>297</v>
      </c>
      <c r="T1428" s="57" t="s">
        <v>297</v>
      </c>
      <c r="U1428" s="57">
        <v>27.234214242485372</v>
      </c>
    </row>
    <row r="1429" spans="1:21">
      <c r="A1429" s="55" t="s">
        <v>2593</v>
      </c>
      <c r="B1429" s="53" t="s">
        <v>405</v>
      </c>
      <c r="C1429" s="53" t="s">
        <v>252</v>
      </c>
      <c r="D1429" s="51" t="s">
        <v>303</v>
      </c>
      <c r="E1429" s="53">
        <v>13</v>
      </c>
      <c r="F1429" s="53">
        <v>17</v>
      </c>
      <c r="G1429" s="53">
        <v>37</v>
      </c>
      <c r="H1429" s="53">
        <v>43</v>
      </c>
      <c r="I1429" s="53">
        <v>31</v>
      </c>
      <c r="J1429" s="53">
        <v>5</v>
      </c>
      <c r="K1429" s="53">
        <v>146</v>
      </c>
      <c r="L1429" s="45">
        <v>99140</v>
      </c>
      <c r="M1429" s="45">
        <v>51600</v>
      </c>
      <c r="N1429" s="45">
        <v>47540</v>
      </c>
      <c r="O1429" s="57">
        <v>13.11276982045592</v>
      </c>
      <c r="P1429" s="57">
        <v>17.147468226750053</v>
      </c>
      <c r="Q1429" s="57">
        <v>37.320960258220701</v>
      </c>
      <c r="R1429" s="57">
        <v>43.373007867661897</v>
      </c>
      <c r="S1429" s="57">
        <v>31.268912648779501</v>
      </c>
      <c r="T1429" s="57">
        <v>5.043373007867662</v>
      </c>
      <c r="U1429" s="57">
        <v>147.26649182973571</v>
      </c>
    </row>
    <row r="1430" spans="1:21">
      <c r="A1430" s="55" t="s">
        <v>2594</v>
      </c>
      <c r="B1430" s="53" t="s">
        <v>405</v>
      </c>
      <c r="C1430" s="53" t="s">
        <v>252</v>
      </c>
      <c r="D1430" s="51" t="s">
        <v>127</v>
      </c>
      <c r="E1430" s="53">
        <v>12</v>
      </c>
      <c r="F1430" s="53">
        <v>0</v>
      </c>
      <c r="G1430" s="53">
        <v>0</v>
      </c>
      <c r="H1430" s="53">
        <v>7</v>
      </c>
      <c r="I1430" s="53">
        <v>0</v>
      </c>
      <c r="J1430" s="53">
        <v>0</v>
      </c>
      <c r="K1430" s="53">
        <v>19</v>
      </c>
      <c r="L1430" s="45">
        <v>99140</v>
      </c>
      <c r="M1430" s="45">
        <v>51600</v>
      </c>
      <c r="N1430" s="45">
        <v>47540</v>
      </c>
      <c r="O1430" s="57">
        <v>12.104095218882389</v>
      </c>
      <c r="P1430" s="57" t="s">
        <v>297</v>
      </c>
      <c r="Q1430" s="57" t="s">
        <v>297</v>
      </c>
      <c r="R1430" s="57">
        <v>7.0607222110147259</v>
      </c>
      <c r="S1430" s="57" t="s">
        <v>297</v>
      </c>
      <c r="T1430" s="57" t="s">
        <v>297</v>
      </c>
      <c r="U1430" s="57">
        <v>19.164817429897116</v>
      </c>
    </row>
    <row r="1431" spans="1:21">
      <c r="A1431" s="55" t="s">
        <v>2595</v>
      </c>
      <c r="B1431" s="53" t="s">
        <v>405</v>
      </c>
      <c r="C1431" s="53" t="s">
        <v>252</v>
      </c>
      <c r="D1431" s="51" t="s">
        <v>131</v>
      </c>
      <c r="E1431" s="53">
        <v>5</v>
      </c>
      <c r="F1431" s="53">
        <v>5</v>
      </c>
      <c r="G1431" s="53">
        <v>20</v>
      </c>
      <c r="H1431" s="53">
        <v>12</v>
      </c>
      <c r="I1431" s="53">
        <v>10</v>
      </c>
      <c r="J1431" s="53">
        <v>10</v>
      </c>
      <c r="K1431" s="53">
        <v>62</v>
      </c>
      <c r="L1431" s="45">
        <v>99140</v>
      </c>
      <c r="M1431" s="45">
        <v>51600</v>
      </c>
      <c r="N1431" s="45">
        <v>47540</v>
      </c>
      <c r="O1431" s="57">
        <v>9.6899224806201545</v>
      </c>
      <c r="P1431" s="57">
        <v>9.6899224806201545</v>
      </c>
      <c r="Q1431" s="57">
        <v>38.759689922480618</v>
      </c>
      <c r="R1431" s="57">
        <v>23.255813953488374</v>
      </c>
      <c r="S1431" s="57">
        <v>19.379844961240309</v>
      </c>
      <c r="T1431" s="57">
        <v>19.379844961240309</v>
      </c>
      <c r="U1431" s="57">
        <v>120.15503875968993</v>
      </c>
    </row>
    <row r="1432" spans="1:21">
      <c r="A1432" s="55" t="s">
        <v>2596</v>
      </c>
      <c r="B1432" s="53" t="s">
        <v>405</v>
      </c>
      <c r="C1432" s="53" t="s">
        <v>252</v>
      </c>
      <c r="D1432" s="51" t="s">
        <v>160</v>
      </c>
      <c r="E1432" s="53">
        <v>12</v>
      </c>
      <c r="F1432" s="53">
        <v>0</v>
      </c>
      <c r="G1432" s="53">
        <v>0</v>
      </c>
      <c r="H1432" s="53">
        <v>0</v>
      </c>
      <c r="I1432" s="53">
        <v>0</v>
      </c>
      <c r="J1432" s="53">
        <v>0</v>
      </c>
      <c r="K1432" s="53">
        <v>12</v>
      </c>
      <c r="L1432" s="45">
        <v>99140</v>
      </c>
      <c r="M1432" s="45">
        <v>51600</v>
      </c>
      <c r="N1432" s="45">
        <v>47540</v>
      </c>
      <c r="O1432" s="57">
        <v>12.104095218882389</v>
      </c>
      <c r="P1432" s="57" t="s">
        <v>297</v>
      </c>
      <c r="Q1432" s="57" t="s">
        <v>297</v>
      </c>
      <c r="R1432" s="57" t="s">
        <v>297</v>
      </c>
      <c r="S1432" s="57" t="s">
        <v>297</v>
      </c>
      <c r="T1432" s="57" t="s">
        <v>297</v>
      </c>
      <c r="U1432" s="57">
        <v>12.104095218882389</v>
      </c>
    </row>
    <row r="1433" spans="1:21">
      <c r="A1433" s="55" t="s">
        <v>2597</v>
      </c>
      <c r="B1433" s="53" t="s">
        <v>405</v>
      </c>
      <c r="C1433" s="53" t="s">
        <v>252</v>
      </c>
      <c r="D1433" s="51" t="s">
        <v>163</v>
      </c>
      <c r="E1433" s="53">
        <v>54</v>
      </c>
      <c r="F1433" s="53">
        <v>45</v>
      </c>
      <c r="G1433" s="53">
        <v>152</v>
      </c>
      <c r="H1433" s="53">
        <v>175</v>
      </c>
      <c r="I1433" s="53">
        <v>58</v>
      </c>
      <c r="J1433" s="53">
        <v>26</v>
      </c>
      <c r="K1433" s="53">
        <v>510</v>
      </c>
      <c r="L1433" s="45">
        <v>99140</v>
      </c>
      <c r="M1433" s="45">
        <v>51600</v>
      </c>
      <c r="N1433" s="45">
        <v>47540</v>
      </c>
      <c r="O1433" s="57">
        <v>113.58855700462767</v>
      </c>
      <c r="P1433" s="57">
        <v>94.65713083718974</v>
      </c>
      <c r="Q1433" s="57">
        <v>319.73075305006313</v>
      </c>
      <c r="R1433" s="57">
        <v>368.11106436684895</v>
      </c>
      <c r="S1433" s="57">
        <v>122.00252419015565</v>
      </c>
      <c r="T1433" s="57">
        <v>54.690786705931842</v>
      </c>
      <c r="U1433" s="57">
        <v>1072.7808161548171</v>
      </c>
    </row>
    <row r="1434" spans="1:21">
      <c r="A1434" s="55" t="s">
        <v>2598</v>
      </c>
      <c r="B1434" s="53" t="s">
        <v>405</v>
      </c>
      <c r="C1434" s="53" t="s">
        <v>252</v>
      </c>
      <c r="D1434" s="51" t="s">
        <v>141</v>
      </c>
      <c r="E1434" s="53">
        <v>10</v>
      </c>
      <c r="F1434" s="53">
        <v>0</v>
      </c>
      <c r="G1434" s="53">
        <v>13</v>
      </c>
      <c r="H1434" s="53">
        <v>0</v>
      </c>
      <c r="I1434" s="53">
        <v>5</v>
      </c>
      <c r="J1434" s="53">
        <v>5</v>
      </c>
      <c r="K1434" s="53">
        <v>33</v>
      </c>
      <c r="L1434" s="45">
        <v>99140</v>
      </c>
      <c r="M1434" s="45">
        <v>51600</v>
      </c>
      <c r="N1434" s="45">
        <v>47540</v>
      </c>
      <c r="O1434" s="57">
        <v>10.086746015735324</v>
      </c>
      <c r="P1434" s="57" t="s">
        <v>297</v>
      </c>
      <c r="Q1434" s="57">
        <v>13.11276982045592</v>
      </c>
      <c r="R1434" s="57" t="s">
        <v>297</v>
      </c>
      <c r="S1434" s="57">
        <v>5.043373007867662</v>
      </c>
      <c r="T1434" s="57">
        <v>5.043373007867662</v>
      </c>
      <c r="U1434" s="57">
        <v>33.286261851926568</v>
      </c>
    </row>
    <row r="1435" spans="1:21">
      <c r="A1435" s="55" t="s">
        <v>2599</v>
      </c>
      <c r="B1435" s="53" t="s">
        <v>405</v>
      </c>
      <c r="C1435" s="53" t="s">
        <v>252</v>
      </c>
      <c r="D1435" s="51" t="s">
        <v>145</v>
      </c>
      <c r="E1435" s="53">
        <v>17</v>
      </c>
      <c r="F1435" s="53">
        <v>18</v>
      </c>
      <c r="G1435" s="53">
        <v>28</v>
      </c>
      <c r="H1435" s="53">
        <v>26</v>
      </c>
      <c r="I1435" s="53">
        <v>18</v>
      </c>
      <c r="J1435" s="53">
        <v>15</v>
      </c>
      <c r="K1435" s="53">
        <v>122</v>
      </c>
      <c r="L1435" s="45">
        <v>99140</v>
      </c>
      <c r="M1435" s="45">
        <v>51600</v>
      </c>
      <c r="N1435" s="45">
        <v>47540</v>
      </c>
      <c r="O1435" s="57">
        <v>32.945736434108525</v>
      </c>
      <c r="P1435" s="57">
        <v>34.883720930232556</v>
      </c>
      <c r="Q1435" s="57">
        <v>54.263565891472865</v>
      </c>
      <c r="R1435" s="57">
        <v>50.38759689922481</v>
      </c>
      <c r="S1435" s="57">
        <v>34.883720930232556</v>
      </c>
      <c r="T1435" s="57">
        <v>29.069767441860463</v>
      </c>
      <c r="U1435" s="57">
        <v>236.43410852713177</v>
      </c>
    </row>
    <row r="1436" spans="1:21">
      <c r="A1436" s="55" t="s">
        <v>2579</v>
      </c>
      <c r="B1436" s="53" t="s">
        <v>405</v>
      </c>
      <c r="C1436" s="53" t="s">
        <v>252</v>
      </c>
      <c r="D1436" s="51" t="s">
        <v>200</v>
      </c>
      <c r="E1436" s="53">
        <v>0</v>
      </c>
      <c r="F1436" s="53">
        <v>5</v>
      </c>
      <c r="G1436" s="53">
        <v>6</v>
      </c>
      <c r="H1436" s="53">
        <v>6</v>
      </c>
      <c r="I1436" s="53">
        <v>0</v>
      </c>
      <c r="J1436" s="53">
        <v>12</v>
      </c>
      <c r="K1436" s="53">
        <v>29</v>
      </c>
      <c r="L1436" s="45">
        <v>99140</v>
      </c>
      <c r="M1436" s="45">
        <v>51600</v>
      </c>
      <c r="N1436" s="45">
        <v>47540</v>
      </c>
      <c r="O1436" s="57" t="s">
        <v>297</v>
      </c>
      <c r="P1436" s="57">
        <v>5.043373007867662</v>
      </c>
      <c r="Q1436" s="57">
        <v>6.0520476094411944</v>
      </c>
      <c r="R1436" s="57">
        <v>6.0520476094411944</v>
      </c>
      <c r="S1436" s="57" t="s">
        <v>297</v>
      </c>
      <c r="T1436" s="57">
        <v>12.104095218882389</v>
      </c>
      <c r="U1436" s="57">
        <v>29.251563445632435</v>
      </c>
    </row>
    <row r="1437" spans="1:21">
      <c r="A1437" s="55" t="s">
        <v>2600</v>
      </c>
      <c r="B1437" s="53" t="s">
        <v>405</v>
      </c>
      <c r="C1437" s="53" t="s">
        <v>254</v>
      </c>
      <c r="D1437" s="51" t="s">
        <v>200</v>
      </c>
      <c r="E1437" s="53">
        <v>5</v>
      </c>
      <c r="F1437" s="53">
        <v>0</v>
      </c>
      <c r="G1437" s="53">
        <v>5</v>
      </c>
      <c r="H1437" s="53">
        <v>15</v>
      </c>
      <c r="I1437" s="53">
        <v>11</v>
      </c>
      <c r="J1437" s="53">
        <v>17</v>
      </c>
      <c r="K1437" s="53">
        <v>53</v>
      </c>
      <c r="L1437" s="45">
        <v>90410</v>
      </c>
      <c r="M1437" s="45">
        <v>47362</v>
      </c>
      <c r="N1437" s="45">
        <v>43048</v>
      </c>
      <c r="O1437" s="57">
        <v>5.5303616856542419</v>
      </c>
      <c r="P1437" s="57" t="s">
        <v>297</v>
      </c>
      <c r="Q1437" s="57">
        <v>5.5303616856542419</v>
      </c>
      <c r="R1437" s="57">
        <v>16.591085056962726</v>
      </c>
      <c r="S1437" s="57">
        <v>12.166795708439333</v>
      </c>
      <c r="T1437" s="57">
        <v>18.803229731224423</v>
      </c>
      <c r="U1437" s="57">
        <v>58.621833867934967</v>
      </c>
    </row>
    <row r="1438" spans="1:21">
      <c r="A1438" s="55" t="s">
        <v>2601</v>
      </c>
      <c r="B1438" s="53" t="s">
        <v>405</v>
      </c>
      <c r="C1438" s="53" t="s">
        <v>254</v>
      </c>
      <c r="D1438" s="51" t="s">
        <v>53</v>
      </c>
      <c r="E1438" s="53">
        <v>66</v>
      </c>
      <c r="F1438" s="53">
        <v>81</v>
      </c>
      <c r="G1438" s="53">
        <v>167</v>
      </c>
      <c r="H1438" s="53">
        <v>212</v>
      </c>
      <c r="I1438" s="53">
        <v>172</v>
      </c>
      <c r="J1438" s="53">
        <v>109</v>
      </c>
      <c r="K1438" s="53">
        <v>807</v>
      </c>
      <c r="L1438" s="45">
        <v>90410</v>
      </c>
      <c r="M1438" s="45">
        <v>47362</v>
      </c>
      <c r="N1438" s="45">
        <v>43048</v>
      </c>
      <c r="O1438" s="57">
        <v>139.35222330138083</v>
      </c>
      <c r="P1438" s="57">
        <v>171.02318314260378</v>
      </c>
      <c r="Q1438" s="57">
        <v>352.60335289894851</v>
      </c>
      <c r="R1438" s="57">
        <v>447.61623242261726</v>
      </c>
      <c r="S1438" s="57">
        <v>363.16033951268952</v>
      </c>
      <c r="T1438" s="57">
        <v>230.1423081795532</v>
      </c>
      <c r="U1438" s="57">
        <v>1703.897639457793</v>
      </c>
    </row>
    <row r="1439" spans="1:21">
      <c r="A1439" s="55" t="s">
        <v>2602</v>
      </c>
      <c r="B1439" s="53" t="s">
        <v>405</v>
      </c>
      <c r="C1439" s="53" t="s">
        <v>254</v>
      </c>
      <c r="D1439" s="51" t="s">
        <v>59</v>
      </c>
      <c r="E1439" s="53">
        <v>10</v>
      </c>
      <c r="F1439" s="53">
        <v>0</v>
      </c>
      <c r="G1439" s="53">
        <v>15</v>
      </c>
      <c r="H1439" s="53">
        <v>20</v>
      </c>
      <c r="I1439" s="53">
        <v>12</v>
      </c>
      <c r="J1439" s="53">
        <v>5</v>
      </c>
      <c r="K1439" s="53">
        <v>62</v>
      </c>
      <c r="L1439" s="45">
        <v>90410</v>
      </c>
      <c r="M1439" s="45">
        <v>47362</v>
      </c>
      <c r="N1439" s="45">
        <v>43048</v>
      </c>
      <c r="O1439" s="57">
        <v>11.060723371308484</v>
      </c>
      <c r="P1439" s="57" t="s">
        <v>297</v>
      </c>
      <c r="Q1439" s="57">
        <v>16.591085056962726</v>
      </c>
      <c r="R1439" s="57">
        <v>22.121446742616968</v>
      </c>
      <c r="S1439" s="57">
        <v>13.27286804557018</v>
      </c>
      <c r="T1439" s="57">
        <v>5.5303616856542419</v>
      </c>
      <c r="U1439" s="57">
        <v>68.576484902112597</v>
      </c>
    </row>
    <row r="1440" spans="1:21">
      <c r="A1440" s="55" t="s">
        <v>2603</v>
      </c>
      <c r="B1440" s="53" t="s">
        <v>405</v>
      </c>
      <c r="C1440" s="53" t="s">
        <v>254</v>
      </c>
      <c r="D1440" s="51" t="s">
        <v>68</v>
      </c>
      <c r="E1440" s="53">
        <v>9</v>
      </c>
      <c r="F1440" s="53">
        <v>0</v>
      </c>
      <c r="G1440" s="53">
        <v>5</v>
      </c>
      <c r="H1440" s="53">
        <v>11</v>
      </c>
      <c r="I1440" s="53">
        <v>10</v>
      </c>
      <c r="J1440" s="53">
        <v>14</v>
      </c>
      <c r="K1440" s="53">
        <v>49</v>
      </c>
      <c r="L1440" s="45">
        <v>90410</v>
      </c>
      <c r="M1440" s="45">
        <v>47362</v>
      </c>
      <c r="N1440" s="45">
        <v>43048</v>
      </c>
      <c r="O1440" s="57">
        <v>19.002575904733753</v>
      </c>
      <c r="P1440" s="57" t="s">
        <v>297</v>
      </c>
      <c r="Q1440" s="57">
        <v>10.556986613740973</v>
      </c>
      <c r="R1440" s="57">
        <v>23.225370550230142</v>
      </c>
      <c r="S1440" s="57">
        <v>21.113973227481946</v>
      </c>
      <c r="T1440" s="57">
        <v>29.559562518474728</v>
      </c>
      <c r="U1440" s="57">
        <v>103.45846881466154</v>
      </c>
    </row>
    <row r="1441" spans="1:21">
      <c r="A1441" s="55" t="s">
        <v>2604</v>
      </c>
      <c r="B1441" s="53" t="s">
        <v>405</v>
      </c>
      <c r="C1441" s="53" t="s">
        <v>254</v>
      </c>
      <c r="D1441" s="51" t="s">
        <v>63</v>
      </c>
      <c r="E1441" s="53">
        <v>64</v>
      </c>
      <c r="F1441" s="53">
        <v>52</v>
      </c>
      <c r="G1441" s="53">
        <v>108</v>
      </c>
      <c r="H1441" s="53">
        <v>93</v>
      </c>
      <c r="I1441" s="53">
        <v>57</v>
      </c>
      <c r="J1441" s="53">
        <v>38</v>
      </c>
      <c r="K1441" s="53">
        <v>412</v>
      </c>
      <c r="L1441" s="45">
        <v>90410</v>
      </c>
      <c r="M1441" s="45">
        <v>47362</v>
      </c>
      <c r="N1441" s="45">
        <v>43048</v>
      </c>
      <c r="O1441" s="57">
        <v>70.788629576374291</v>
      </c>
      <c r="P1441" s="57">
        <v>57.515761530804113</v>
      </c>
      <c r="Q1441" s="57">
        <v>119.45581241013163</v>
      </c>
      <c r="R1441" s="57">
        <v>102.8647273531689</v>
      </c>
      <c r="S1441" s="57">
        <v>63.046123216458362</v>
      </c>
      <c r="T1441" s="57">
        <v>42.030748810972234</v>
      </c>
      <c r="U1441" s="57">
        <v>455.70180289790954</v>
      </c>
    </row>
    <row r="1442" spans="1:21">
      <c r="A1442" s="55" t="s">
        <v>2605</v>
      </c>
      <c r="B1442" s="53" t="s">
        <v>405</v>
      </c>
      <c r="C1442" s="53" t="s">
        <v>254</v>
      </c>
      <c r="D1442" s="51" t="s">
        <v>311</v>
      </c>
      <c r="E1442" s="53">
        <v>8</v>
      </c>
      <c r="F1442" s="53">
        <v>14</v>
      </c>
      <c r="G1442" s="53">
        <v>21</v>
      </c>
      <c r="H1442" s="53">
        <v>16</v>
      </c>
      <c r="I1442" s="53">
        <v>13</v>
      </c>
      <c r="J1442" s="53">
        <v>9</v>
      </c>
      <c r="K1442" s="53">
        <v>81</v>
      </c>
      <c r="L1442" s="45">
        <v>90410</v>
      </c>
      <c r="M1442" s="45">
        <v>47362</v>
      </c>
      <c r="N1442" s="45">
        <v>43048</v>
      </c>
      <c r="O1442" s="57">
        <v>8.8485786970467863</v>
      </c>
      <c r="P1442" s="57">
        <v>15.485012719831877</v>
      </c>
      <c r="Q1442" s="57">
        <v>23.227519079747815</v>
      </c>
      <c r="R1442" s="57">
        <v>17.697157394093573</v>
      </c>
      <c r="S1442" s="57">
        <v>14.378940382701028</v>
      </c>
      <c r="T1442" s="57">
        <v>9.9546510341776351</v>
      </c>
      <c r="U1442" s="57">
        <v>89.591859307598725</v>
      </c>
    </row>
    <row r="1443" spans="1:21">
      <c r="A1443" s="55" t="s">
        <v>2606</v>
      </c>
      <c r="B1443" s="53" t="s">
        <v>405</v>
      </c>
      <c r="C1443" s="53" t="s">
        <v>254</v>
      </c>
      <c r="D1443" s="51" t="s">
        <v>292</v>
      </c>
      <c r="E1443" s="53">
        <v>0</v>
      </c>
      <c r="F1443" s="53">
        <v>0</v>
      </c>
      <c r="G1443" s="53">
        <v>0</v>
      </c>
      <c r="H1443" s="53">
        <v>13</v>
      </c>
      <c r="I1443" s="53">
        <v>12</v>
      </c>
      <c r="J1443" s="53">
        <v>13</v>
      </c>
      <c r="K1443" s="53">
        <v>38</v>
      </c>
      <c r="L1443" s="45">
        <v>90410</v>
      </c>
      <c r="M1443" s="45">
        <v>47362</v>
      </c>
      <c r="N1443" s="45">
        <v>43048</v>
      </c>
      <c r="O1443" s="57" t="s">
        <v>297</v>
      </c>
      <c r="P1443" s="57" t="s">
        <v>297</v>
      </c>
      <c r="Q1443" s="57" t="s">
        <v>297</v>
      </c>
      <c r="R1443" s="57">
        <v>14.378940382701028</v>
      </c>
      <c r="S1443" s="57">
        <v>13.27286804557018</v>
      </c>
      <c r="T1443" s="57">
        <v>14.378940382701028</v>
      </c>
      <c r="U1443" s="57">
        <v>42.030748810972234</v>
      </c>
    </row>
    <row r="1444" spans="1:21">
      <c r="A1444" s="55" t="s">
        <v>2607</v>
      </c>
      <c r="B1444" s="53" t="s">
        <v>405</v>
      </c>
      <c r="C1444" s="53" t="s">
        <v>254</v>
      </c>
      <c r="D1444" s="51" t="s">
        <v>201</v>
      </c>
      <c r="E1444" s="53">
        <v>12</v>
      </c>
      <c r="F1444" s="53">
        <v>13</v>
      </c>
      <c r="G1444" s="53">
        <v>23</v>
      </c>
      <c r="H1444" s="53">
        <v>21</v>
      </c>
      <c r="I1444" s="53">
        <v>14</v>
      </c>
      <c r="J1444" s="53">
        <v>5</v>
      </c>
      <c r="K1444" s="53">
        <v>88</v>
      </c>
      <c r="L1444" s="45">
        <v>90410</v>
      </c>
      <c r="M1444" s="45">
        <v>47362</v>
      </c>
      <c r="N1444" s="45">
        <v>43048</v>
      </c>
      <c r="O1444" s="57">
        <v>13.27286804557018</v>
      </c>
      <c r="P1444" s="57">
        <v>14.378940382701028</v>
      </c>
      <c r="Q1444" s="57">
        <v>25.439663754009516</v>
      </c>
      <c r="R1444" s="57">
        <v>23.227519079747815</v>
      </c>
      <c r="S1444" s="57">
        <v>15.485012719831877</v>
      </c>
      <c r="T1444" s="57">
        <v>5.5303616856542419</v>
      </c>
      <c r="U1444" s="57">
        <v>97.33436566751466</v>
      </c>
    </row>
    <row r="1445" spans="1:21">
      <c r="A1445" s="55" t="s">
        <v>2608</v>
      </c>
      <c r="B1445" s="53" t="s">
        <v>405</v>
      </c>
      <c r="C1445" s="53" t="s">
        <v>254</v>
      </c>
      <c r="D1445" s="51" t="s">
        <v>150</v>
      </c>
      <c r="E1445" s="53">
        <v>0</v>
      </c>
      <c r="F1445" s="53">
        <v>0</v>
      </c>
      <c r="G1445" s="53">
        <v>0</v>
      </c>
      <c r="H1445" s="53">
        <v>0</v>
      </c>
      <c r="I1445" s="53">
        <v>0</v>
      </c>
      <c r="J1445" s="53">
        <v>0</v>
      </c>
      <c r="K1445" s="53">
        <v>0</v>
      </c>
      <c r="L1445" s="45">
        <v>90410</v>
      </c>
      <c r="M1445" s="45">
        <v>47362</v>
      </c>
      <c r="N1445" s="45">
        <v>43048</v>
      </c>
      <c r="O1445" s="57" t="s">
        <v>297</v>
      </c>
      <c r="P1445" s="57" t="s">
        <v>297</v>
      </c>
      <c r="Q1445" s="57" t="s">
        <v>297</v>
      </c>
      <c r="R1445" s="57" t="s">
        <v>297</v>
      </c>
      <c r="S1445" s="57" t="s">
        <v>297</v>
      </c>
      <c r="T1445" s="57" t="s">
        <v>297</v>
      </c>
      <c r="U1445" s="57" t="s">
        <v>297</v>
      </c>
    </row>
    <row r="1446" spans="1:21">
      <c r="A1446" s="55" t="s">
        <v>2609</v>
      </c>
      <c r="B1446" s="53" t="s">
        <v>405</v>
      </c>
      <c r="C1446" s="53" t="s">
        <v>254</v>
      </c>
      <c r="D1446" s="51" t="s">
        <v>94</v>
      </c>
      <c r="E1446" s="53">
        <v>0</v>
      </c>
      <c r="F1446" s="53">
        <v>0</v>
      </c>
      <c r="G1446" s="53">
        <v>12</v>
      </c>
      <c r="H1446" s="53">
        <v>7</v>
      </c>
      <c r="I1446" s="53">
        <v>6</v>
      </c>
      <c r="J1446" s="53">
        <v>0</v>
      </c>
      <c r="K1446" s="53">
        <v>25</v>
      </c>
      <c r="L1446" s="45">
        <v>90410</v>
      </c>
      <c r="M1446" s="45">
        <v>47362</v>
      </c>
      <c r="N1446" s="45">
        <v>43048</v>
      </c>
      <c r="O1446" s="57" t="s">
        <v>297</v>
      </c>
      <c r="P1446" s="57" t="s">
        <v>297</v>
      </c>
      <c r="Q1446" s="57">
        <v>13.27286804557018</v>
      </c>
      <c r="R1446" s="57">
        <v>7.7425063599159385</v>
      </c>
      <c r="S1446" s="57">
        <v>6.6364340227850898</v>
      </c>
      <c r="T1446" s="57" t="s">
        <v>297</v>
      </c>
      <c r="U1446" s="57">
        <v>27.651808428271213</v>
      </c>
    </row>
    <row r="1447" spans="1:21">
      <c r="A1447" s="55" t="s">
        <v>2610</v>
      </c>
      <c r="B1447" s="53" t="s">
        <v>405</v>
      </c>
      <c r="C1447" s="53" t="s">
        <v>254</v>
      </c>
      <c r="D1447" s="51" t="s">
        <v>153</v>
      </c>
      <c r="E1447" s="53">
        <v>0</v>
      </c>
      <c r="F1447" s="53">
        <v>0</v>
      </c>
      <c r="G1447" s="53">
        <v>0</v>
      </c>
      <c r="H1447" s="53">
        <v>0</v>
      </c>
      <c r="I1447" s="53">
        <v>0</v>
      </c>
      <c r="J1447" s="53">
        <v>0</v>
      </c>
      <c r="K1447" s="53">
        <v>0</v>
      </c>
      <c r="L1447" s="45">
        <v>90410</v>
      </c>
      <c r="M1447" s="45">
        <v>47362</v>
      </c>
      <c r="N1447" s="45">
        <v>43048</v>
      </c>
      <c r="O1447" s="57" t="s">
        <v>297</v>
      </c>
      <c r="P1447" s="57" t="s">
        <v>297</v>
      </c>
      <c r="Q1447" s="57" t="s">
        <v>297</v>
      </c>
      <c r="R1447" s="57" t="s">
        <v>297</v>
      </c>
      <c r="S1447" s="57" t="s">
        <v>297</v>
      </c>
      <c r="T1447" s="57" t="s">
        <v>297</v>
      </c>
      <c r="U1447" s="57" t="s">
        <v>297</v>
      </c>
    </row>
    <row r="1448" spans="1:21">
      <c r="A1448" s="55" t="s">
        <v>2611</v>
      </c>
      <c r="B1448" s="53" t="s">
        <v>405</v>
      </c>
      <c r="C1448" s="53" t="s">
        <v>254</v>
      </c>
      <c r="D1448" s="51" t="s">
        <v>154</v>
      </c>
      <c r="E1448" s="53">
        <v>43</v>
      </c>
      <c r="F1448" s="53">
        <v>15</v>
      </c>
      <c r="G1448" s="53">
        <v>20</v>
      </c>
      <c r="H1448" s="53">
        <v>10</v>
      </c>
      <c r="I1448" s="53">
        <v>0</v>
      </c>
      <c r="J1448" s="53">
        <v>10</v>
      </c>
      <c r="K1448" s="53">
        <v>98</v>
      </c>
      <c r="L1448" s="45">
        <v>90410</v>
      </c>
      <c r="M1448" s="45">
        <v>47362</v>
      </c>
      <c r="N1448" s="45">
        <v>43048</v>
      </c>
      <c r="O1448" s="57">
        <v>47.561110496626483</v>
      </c>
      <c r="P1448" s="57">
        <v>16.591085056962726</v>
      </c>
      <c r="Q1448" s="57">
        <v>22.121446742616968</v>
      </c>
      <c r="R1448" s="57">
        <v>11.060723371308484</v>
      </c>
      <c r="S1448" s="57" t="s">
        <v>297</v>
      </c>
      <c r="T1448" s="57">
        <v>11.060723371308484</v>
      </c>
      <c r="U1448" s="57">
        <v>108.39508903882314</v>
      </c>
    </row>
    <row r="1449" spans="1:21">
      <c r="A1449" s="55" t="s">
        <v>2612</v>
      </c>
      <c r="B1449" s="53" t="s">
        <v>405</v>
      </c>
      <c r="C1449" s="53" t="s">
        <v>254</v>
      </c>
      <c r="D1449" s="51" t="s">
        <v>98</v>
      </c>
      <c r="E1449" s="53">
        <v>35</v>
      </c>
      <c r="F1449" s="53">
        <v>31</v>
      </c>
      <c r="G1449" s="53">
        <v>62</v>
      </c>
      <c r="H1449" s="53">
        <v>62</v>
      </c>
      <c r="I1449" s="53">
        <v>50</v>
      </c>
      <c r="J1449" s="53">
        <v>35</v>
      </c>
      <c r="K1449" s="53">
        <v>275</v>
      </c>
      <c r="L1449" s="45">
        <v>90410</v>
      </c>
      <c r="M1449" s="45">
        <v>47362</v>
      </c>
      <c r="N1449" s="45">
        <v>43048</v>
      </c>
      <c r="O1449" s="57">
        <v>38.712531799579693</v>
      </c>
      <c r="P1449" s="57">
        <v>34.288242451056298</v>
      </c>
      <c r="Q1449" s="57">
        <v>68.576484902112597</v>
      </c>
      <c r="R1449" s="57">
        <v>68.576484902112597</v>
      </c>
      <c r="S1449" s="57">
        <v>55.303616856542426</v>
      </c>
      <c r="T1449" s="57">
        <v>38.712531799579693</v>
      </c>
      <c r="U1449" s="57">
        <v>304.16989271098333</v>
      </c>
    </row>
    <row r="1450" spans="1:21">
      <c r="A1450" s="55" t="s">
        <v>2613</v>
      </c>
      <c r="B1450" s="53" t="s">
        <v>405</v>
      </c>
      <c r="C1450" s="53" t="s">
        <v>254</v>
      </c>
      <c r="D1450" s="51" t="s">
        <v>301</v>
      </c>
      <c r="E1450" s="53">
        <v>5</v>
      </c>
      <c r="F1450" s="53">
        <v>7</v>
      </c>
      <c r="G1450" s="53">
        <v>16</v>
      </c>
      <c r="H1450" s="53">
        <v>0</v>
      </c>
      <c r="I1450" s="53">
        <v>5</v>
      </c>
      <c r="J1450" s="53">
        <v>0</v>
      </c>
      <c r="K1450" s="53">
        <v>33</v>
      </c>
      <c r="L1450" s="45">
        <v>90410</v>
      </c>
      <c r="M1450" s="45">
        <v>47362</v>
      </c>
      <c r="N1450" s="45">
        <v>43048</v>
      </c>
      <c r="O1450" s="57">
        <v>5.5303616856542419</v>
      </c>
      <c r="P1450" s="57">
        <v>7.7425063599159385</v>
      </c>
      <c r="Q1450" s="57">
        <v>17.697157394093573</v>
      </c>
      <c r="R1450" s="57" t="s">
        <v>297</v>
      </c>
      <c r="S1450" s="57">
        <v>5.5303616856542419</v>
      </c>
      <c r="T1450" s="57" t="s">
        <v>297</v>
      </c>
      <c r="U1450" s="57">
        <v>36.500387125317999</v>
      </c>
    </row>
    <row r="1451" spans="1:21">
      <c r="A1451" s="55" t="s">
        <v>2614</v>
      </c>
      <c r="B1451" s="53" t="s">
        <v>405</v>
      </c>
      <c r="C1451" s="53" t="s">
        <v>254</v>
      </c>
      <c r="D1451" s="51" t="s">
        <v>303</v>
      </c>
      <c r="E1451" s="53">
        <v>17</v>
      </c>
      <c r="F1451" s="53">
        <v>10</v>
      </c>
      <c r="G1451" s="53">
        <v>21</v>
      </c>
      <c r="H1451" s="53">
        <v>30</v>
      </c>
      <c r="I1451" s="53">
        <v>23</v>
      </c>
      <c r="J1451" s="53">
        <v>6</v>
      </c>
      <c r="K1451" s="53">
        <v>107</v>
      </c>
      <c r="L1451" s="45">
        <v>90410</v>
      </c>
      <c r="M1451" s="45">
        <v>47362</v>
      </c>
      <c r="N1451" s="45">
        <v>43048</v>
      </c>
      <c r="O1451" s="57">
        <v>18.803229731224423</v>
      </c>
      <c r="P1451" s="57">
        <v>11.060723371308484</v>
      </c>
      <c r="Q1451" s="57">
        <v>23.227519079747815</v>
      </c>
      <c r="R1451" s="57">
        <v>33.182170113925451</v>
      </c>
      <c r="S1451" s="57">
        <v>25.439663754009516</v>
      </c>
      <c r="T1451" s="57">
        <v>6.6364340227850898</v>
      </c>
      <c r="U1451" s="57">
        <v>118.34974007300077</v>
      </c>
    </row>
    <row r="1452" spans="1:21">
      <c r="A1452" s="55" t="s">
        <v>2615</v>
      </c>
      <c r="B1452" s="53" t="s">
        <v>405</v>
      </c>
      <c r="C1452" s="53" t="s">
        <v>254</v>
      </c>
      <c r="D1452" s="51" t="s">
        <v>127</v>
      </c>
      <c r="E1452" s="53">
        <v>12</v>
      </c>
      <c r="F1452" s="53">
        <v>5</v>
      </c>
      <c r="G1452" s="53">
        <v>5</v>
      </c>
      <c r="H1452" s="53">
        <v>5</v>
      </c>
      <c r="I1452" s="53">
        <v>0</v>
      </c>
      <c r="J1452" s="53">
        <v>0</v>
      </c>
      <c r="K1452" s="53">
        <v>27</v>
      </c>
      <c r="L1452" s="45">
        <v>90410</v>
      </c>
      <c r="M1452" s="45">
        <v>47362</v>
      </c>
      <c r="N1452" s="45">
        <v>43048</v>
      </c>
      <c r="O1452" s="57">
        <v>13.27286804557018</v>
      </c>
      <c r="P1452" s="57">
        <v>5.5303616856542419</v>
      </c>
      <c r="Q1452" s="57">
        <v>5.5303616856542419</v>
      </c>
      <c r="R1452" s="57">
        <v>5.5303616856542419</v>
      </c>
      <c r="S1452" s="57" t="s">
        <v>297</v>
      </c>
      <c r="T1452" s="57" t="s">
        <v>297</v>
      </c>
      <c r="U1452" s="57">
        <v>29.863953102532907</v>
      </c>
    </row>
    <row r="1453" spans="1:21">
      <c r="A1453" s="55" t="s">
        <v>2616</v>
      </c>
      <c r="B1453" s="53" t="s">
        <v>405</v>
      </c>
      <c r="C1453" s="53" t="s">
        <v>254</v>
      </c>
      <c r="D1453" s="51" t="s">
        <v>131</v>
      </c>
      <c r="E1453" s="53">
        <v>14</v>
      </c>
      <c r="F1453" s="53">
        <v>7</v>
      </c>
      <c r="G1453" s="53">
        <v>11</v>
      </c>
      <c r="H1453" s="53">
        <v>20</v>
      </c>
      <c r="I1453" s="53">
        <v>13</v>
      </c>
      <c r="J1453" s="53">
        <v>9</v>
      </c>
      <c r="K1453" s="53">
        <v>74</v>
      </c>
      <c r="L1453" s="45">
        <v>90410</v>
      </c>
      <c r="M1453" s="45">
        <v>47362</v>
      </c>
      <c r="N1453" s="45">
        <v>43048</v>
      </c>
      <c r="O1453" s="57">
        <v>29.559562518474728</v>
      </c>
      <c r="P1453" s="57">
        <v>14.779781259237364</v>
      </c>
      <c r="Q1453" s="57">
        <v>23.225370550230142</v>
      </c>
      <c r="R1453" s="57">
        <v>42.227946454963892</v>
      </c>
      <c r="S1453" s="57">
        <v>27.448165195726535</v>
      </c>
      <c r="T1453" s="57">
        <v>19.002575904733753</v>
      </c>
      <c r="U1453" s="57">
        <v>156.2434018833664</v>
      </c>
    </row>
    <row r="1454" spans="1:21">
      <c r="A1454" s="55" t="s">
        <v>2617</v>
      </c>
      <c r="B1454" s="53" t="s">
        <v>405</v>
      </c>
      <c r="C1454" s="53" t="s">
        <v>254</v>
      </c>
      <c r="D1454" s="51" t="s">
        <v>160</v>
      </c>
      <c r="E1454" s="53">
        <v>5</v>
      </c>
      <c r="F1454" s="53">
        <v>5</v>
      </c>
      <c r="G1454" s="53">
        <v>0</v>
      </c>
      <c r="H1454" s="53">
        <v>0</v>
      </c>
      <c r="I1454" s="53">
        <v>0</v>
      </c>
      <c r="J1454" s="53">
        <v>5</v>
      </c>
      <c r="K1454" s="53">
        <v>15</v>
      </c>
      <c r="L1454" s="45">
        <v>90410</v>
      </c>
      <c r="M1454" s="45">
        <v>47362</v>
      </c>
      <c r="N1454" s="45">
        <v>43048</v>
      </c>
      <c r="O1454" s="57">
        <v>5.5303616856542419</v>
      </c>
      <c r="P1454" s="57">
        <v>5.5303616856542419</v>
      </c>
      <c r="Q1454" s="57" t="s">
        <v>297</v>
      </c>
      <c r="R1454" s="57" t="s">
        <v>297</v>
      </c>
      <c r="S1454" s="57" t="s">
        <v>297</v>
      </c>
      <c r="T1454" s="57">
        <v>5.5303616856542419</v>
      </c>
      <c r="U1454" s="57">
        <v>16.591085056962726</v>
      </c>
    </row>
    <row r="1455" spans="1:21">
      <c r="A1455" s="55" t="s">
        <v>2618</v>
      </c>
      <c r="B1455" s="53" t="s">
        <v>405</v>
      </c>
      <c r="C1455" s="53" t="s">
        <v>254</v>
      </c>
      <c r="D1455" s="51" t="s">
        <v>163</v>
      </c>
      <c r="E1455" s="53">
        <v>47</v>
      </c>
      <c r="F1455" s="53">
        <v>60</v>
      </c>
      <c r="G1455" s="53">
        <v>118</v>
      </c>
      <c r="H1455" s="53">
        <v>107</v>
      </c>
      <c r="I1455" s="53">
        <v>38</v>
      </c>
      <c r="J1455" s="53">
        <v>14</v>
      </c>
      <c r="K1455" s="53">
        <v>384</v>
      </c>
      <c r="L1455" s="45">
        <v>90410</v>
      </c>
      <c r="M1455" s="45">
        <v>47362</v>
      </c>
      <c r="N1455" s="45">
        <v>43048</v>
      </c>
      <c r="O1455" s="57">
        <v>109.18044973053337</v>
      </c>
      <c r="P1455" s="57">
        <v>139.37929752834046</v>
      </c>
      <c r="Q1455" s="57">
        <v>274.11261847240291</v>
      </c>
      <c r="R1455" s="57">
        <v>248.55974725887381</v>
      </c>
      <c r="S1455" s="57">
        <v>88.273555101282284</v>
      </c>
      <c r="T1455" s="57">
        <v>32.521836089946106</v>
      </c>
      <c r="U1455" s="57">
        <v>892.02750418137884</v>
      </c>
    </row>
    <row r="1456" spans="1:21">
      <c r="A1456" s="55" t="s">
        <v>2619</v>
      </c>
      <c r="B1456" s="53" t="s">
        <v>405</v>
      </c>
      <c r="C1456" s="53" t="s">
        <v>254</v>
      </c>
      <c r="D1456" s="51" t="s">
        <v>141</v>
      </c>
      <c r="E1456" s="53">
        <v>5</v>
      </c>
      <c r="F1456" s="53">
        <v>5</v>
      </c>
      <c r="G1456" s="53">
        <v>5</v>
      </c>
      <c r="H1456" s="53">
        <v>5</v>
      </c>
      <c r="I1456" s="53">
        <v>5</v>
      </c>
      <c r="J1456" s="53">
        <v>0</v>
      </c>
      <c r="K1456" s="53">
        <v>25</v>
      </c>
      <c r="L1456" s="45">
        <v>90410</v>
      </c>
      <c r="M1456" s="45">
        <v>47362</v>
      </c>
      <c r="N1456" s="45">
        <v>43048</v>
      </c>
      <c r="O1456" s="57">
        <v>5.5303616856542419</v>
      </c>
      <c r="P1456" s="57">
        <v>5.5303616856542419</v>
      </c>
      <c r="Q1456" s="57">
        <v>5.5303616856542419</v>
      </c>
      <c r="R1456" s="57">
        <v>5.5303616856542419</v>
      </c>
      <c r="S1456" s="57">
        <v>5.5303616856542419</v>
      </c>
      <c r="T1456" s="57" t="s">
        <v>297</v>
      </c>
      <c r="U1456" s="57">
        <v>27.651808428271213</v>
      </c>
    </row>
    <row r="1457" spans="1:21">
      <c r="A1457" s="55" t="s">
        <v>2620</v>
      </c>
      <c r="B1457" s="53" t="s">
        <v>405</v>
      </c>
      <c r="C1457" s="53" t="s">
        <v>254</v>
      </c>
      <c r="D1457" s="51" t="s">
        <v>145</v>
      </c>
      <c r="E1457" s="53">
        <v>11</v>
      </c>
      <c r="F1457" s="53">
        <v>11</v>
      </c>
      <c r="G1457" s="53">
        <v>18</v>
      </c>
      <c r="H1457" s="53">
        <v>34</v>
      </c>
      <c r="I1457" s="53">
        <v>18</v>
      </c>
      <c r="J1457" s="53">
        <v>7</v>
      </c>
      <c r="K1457" s="53">
        <v>99</v>
      </c>
      <c r="L1457" s="45">
        <v>90410</v>
      </c>
      <c r="M1457" s="45">
        <v>47362</v>
      </c>
      <c r="N1457" s="45">
        <v>43048</v>
      </c>
      <c r="O1457" s="57">
        <v>23.225370550230142</v>
      </c>
      <c r="P1457" s="57">
        <v>23.225370550230142</v>
      </c>
      <c r="Q1457" s="57">
        <v>38.005151809467506</v>
      </c>
      <c r="R1457" s="57">
        <v>71.787508973438619</v>
      </c>
      <c r="S1457" s="57">
        <v>38.005151809467506</v>
      </c>
      <c r="T1457" s="57">
        <v>14.779781259237364</v>
      </c>
      <c r="U1457" s="57">
        <v>209.02833495207128</v>
      </c>
    </row>
    <row r="1458" spans="1:21">
      <c r="A1458" s="55" t="s">
        <v>2600</v>
      </c>
      <c r="B1458" s="53" t="s">
        <v>405</v>
      </c>
      <c r="C1458" s="53" t="s">
        <v>254</v>
      </c>
      <c r="D1458" s="51" t="s">
        <v>200</v>
      </c>
      <c r="E1458" s="53">
        <v>0</v>
      </c>
      <c r="F1458" s="53">
        <v>0</v>
      </c>
      <c r="G1458" s="53">
        <v>5</v>
      </c>
      <c r="H1458" s="53">
        <v>8</v>
      </c>
      <c r="I1458" s="53">
        <v>10</v>
      </c>
      <c r="J1458" s="53">
        <v>8</v>
      </c>
      <c r="K1458" s="53">
        <v>31</v>
      </c>
      <c r="L1458" s="45">
        <v>90410</v>
      </c>
      <c r="M1458" s="45">
        <v>47362</v>
      </c>
      <c r="N1458" s="45">
        <v>43048</v>
      </c>
      <c r="O1458" s="57" t="s">
        <v>297</v>
      </c>
      <c r="P1458" s="57" t="s">
        <v>297</v>
      </c>
      <c r="Q1458" s="57">
        <v>5.5303616856542419</v>
      </c>
      <c r="R1458" s="57">
        <v>8.8485786970467863</v>
      </c>
      <c r="S1458" s="57">
        <v>11.060723371308484</v>
      </c>
      <c r="T1458" s="57">
        <v>8.8485786970467863</v>
      </c>
      <c r="U1458" s="57">
        <v>34.288242451056298</v>
      </c>
    </row>
    <row r="1459" spans="1:21">
      <c r="A1459" s="55" t="s">
        <v>2621</v>
      </c>
      <c r="B1459" s="53" t="s">
        <v>405</v>
      </c>
      <c r="C1459" s="53" t="s">
        <v>256</v>
      </c>
      <c r="D1459" s="51" t="s">
        <v>200</v>
      </c>
      <c r="E1459" s="53">
        <v>13</v>
      </c>
      <c r="F1459" s="53">
        <v>10</v>
      </c>
      <c r="G1459" s="53">
        <v>17</v>
      </c>
      <c r="H1459" s="53">
        <v>20</v>
      </c>
      <c r="I1459" s="53">
        <v>19</v>
      </c>
      <c r="J1459" s="53">
        <v>18</v>
      </c>
      <c r="K1459" s="53">
        <v>97</v>
      </c>
      <c r="L1459" s="45">
        <v>155140</v>
      </c>
      <c r="M1459" s="45">
        <v>79482</v>
      </c>
      <c r="N1459" s="45">
        <v>75658</v>
      </c>
      <c r="O1459" s="57">
        <v>8.3795281681062264</v>
      </c>
      <c r="P1459" s="57">
        <v>6.445790898543251</v>
      </c>
      <c r="Q1459" s="57">
        <v>10.957844527523527</v>
      </c>
      <c r="R1459" s="57">
        <v>12.891581797086502</v>
      </c>
      <c r="S1459" s="57">
        <v>12.247002707232177</v>
      </c>
      <c r="T1459" s="57">
        <v>11.602423617377852</v>
      </c>
      <c r="U1459" s="57">
        <v>62.524171715869542</v>
      </c>
    </row>
    <row r="1460" spans="1:21">
      <c r="A1460" s="55" t="s">
        <v>2622</v>
      </c>
      <c r="B1460" s="53" t="s">
        <v>405</v>
      </c>
      <c r="C1460" s="53" t="s">
        <v>256</v>
      </c>
      <c r="D1460" s="51" t="s">
        <v>53</v>
      </c>
      <c r="E1460" s="53">
        <v>151</v>
      </c>
      <c r="F1460" s="53">
        <v>114</v>
      </c>
      <c r="G1460" s="53">
        <v>256</v>
      </c>
      <c r="H1460" s="53">
        <v>326</v>
      </c>
      <c r="I1460" s="53">
        <v>221</v>
      </c>
      <c r="J1460" s="53">
        <v>145</v>
      </c>
      <c r="K1460" s="53">
        <v>1213</v>
      </c>
      <c r="L1460" s="45">
        <v>155140</v>
      </c>
      <c r="M1460" s="45">
        <v>79482</v>
      </c>
      <c r="N1460" s="45">
        <v>75658</v>
      </c>
      <c r="O1460" s="57">
        <v>189.98012128532247</v>
      </c>
      <c r="P1460" s="57">
        <v>143.42870083792556</v>
      </c>
      <c r="Q1460" s="57">
        <v>322.08550363604337</v>
      </c>
      <c r="R1460" s="57">
        <v>410.15575853652405</v>
      </c>
      <c r="S1460" s="57">
        <v>278.05037618580309</v>
      </c>
      <c r="T1460" s="57">
        <v>182.43124229385268</v>
      </c>
      <c r="U1460" s="57">
        <v>1526.1317027754712</v>
      </c>
    </row>
    <row r="1461" spans="1:21">
      <c r="A1461" s="55" t="s">
        <v>2623</v>
      </c>
      <c r="B1461" s="53" t="s">
        <v>405</v>
      </c>
      <c r="C1461" s="53" t="s">
        <v>256</v>
      </c>
      <c r="D1461" s="51" t="s">
        <v>59</v>
      </c>
      <c r="E1461" s="53">
        <v>12</v>
      </c>
      <c r="F1461" s="53">
        <v>19</v>
      </c>
      <c r="G1461" s="53">
        <v>26</v>
      </c>
      <c r="H1461" s="53">
        <v>39</v>
      </c>
      <c r="I1461" s="53">
        <v>16</v>
      </c>
      <c r="J1461" s="53">
        <v>5</v>
      </c>
      <c r="K1461" s="53">
        <v>117</v>
      </c>
      <c r="L1461" s="45">
        <v>155140</v>
      </c>
      <c r="M1461" s="45">
        <v>79482</v>
      </c>
      <c r="N1461" s="45">
        <v>75658</v>
      </c>
      <c r="O1461" s="57">
        <v>7.7349490782519013</v>
      </c>
      <c r="P1461" s="57">
        <v>12.247002707232177</v>
      </c>
      <c r="Q1461" s="57">
        <v>16.759056336212453</v>
      </c>
      <c r="R1461" s="57">
        <v>25.138584504318683</v>
      </c>
      <c r="S1461" s="57">
        <v>10.313265437669202</v>
      </c>
      <c r="T1461" s="57">
        <v>3.2228954492716255</v>
      </c>
      <c r="U1461" s="57">
        <v>75.415753512956044</v>
      </c>
    </row>
    <row r="1462" spans="1:21">
      <c r="A1462" s="55" t="s">
        <v>2624</v>
      </c>
      <c r="B1462" s="53" t="s">
        <v>405</v>
      </c>
      <c r="C1462" s="53" t="s">
        <v>256</v>
      </c>
      <c r="D1462" s="51" t="s">
        <v>68</v>
      </c>
      <c r="E1462" s="53">
        <v>8</v>
      </c>
      <c r="F1462" s="53">
        <v>11</v>
      </c>
      <c r="G1462" s="53">
        <v>16</v>
      </c>
      <c r="H1462" s="53">
        <v>22</v>
      </c>
      <c r="I1462" s="53">
        <v>26</v>
      </c>
      <c r="J1462" s="53">
        <v>28</v>
      </c>
      <c r="K1462" s="53">
        <v>111</v>
      </c>
      <c r="L1462" s="45">
        <v>155140</v>
      </c>
      <c r="M1462" s="45">
        <v>79482</v>
      </c>
      <c r="N1462" s="45">
        <v>75658</v>
      </c>
      <c r="O1462" s="57">
        <v>10.065171988626355</v>
      </c>
      <c r="P1462" s="57">
        <v>13.839611484361241</v>
      </c>
      <c r="Q1462" s="57">
        <v>20.130343977252711</v>
      </c>
      <c r="R1462" s="57">
        <v>27.679222968722481</v>
      </c>
      <c r="S1462" s="57">
        <v>32.711808963035658</v>
      </c>
      <c r="T1462" s="57">
        <v>35.228101960192241</v>
      </c>
      <c r="U1462" s="57">
        <v>139.65426134219067</v>
      </c>
    </row>
    <row r="1463" spans="1:21">
      <c r="A1463" s="55" t="s">
        <v>2625</v>
      </c>
      <c r="B1463" s="53" t="s">
        <v>405</v>
      </c>
      <c r="C1463" s="53" t="s">
        <v>256</v>
      </c>
      <c r="D1463" s="51" t="s">
        <v>63</v>
      </c>
      <c r="E1463" s="53">
        <v>90</v>
      </c>
      <c r="F1463" s="53">
        <v>72</v>
      </c>
      <c r="G1463" s="53">
        <v>184</v>
      </c>
      <c r="H1463" s="53">
        <v>136</v>
      </c>
      <c r="I1463" s="53">
        <v>92</v>
      </c>
      <c r="J1463" s="53">
        <v>47</v>
      </c>
      <c r="K1463" s="53">
        <v>621</v>
      </c>
      <c r="L1463" s="45">
        <v>155140</v>
      </c>
      <c r="M1463" s="45">
        <v>79482</v>
      </c>
      <c r="N1463" s="45">
        <v>75658</v>
      </c>
      <c r="O1463" s="57">
        <v>58.012118086889259</v>
      </c>
      <c r="P1463" s="57">
        <v>46.409694469511408</v>
      </c>
      <c r="Q1463" s="57">
        <v>118.60255253319583</v>
      </c>
      <c r="R1463" s="57">
        <v>87.662756220188214</v>
      </c>
      <c r="S1463" s="57">
        <v>59.301276266597917</v>
      </c>
      <c r="T1463" s="57">
        <v>30.29521722315328</v>
      </c>
      <c r="U1463" s="57">
        <v>400.28361479953588</v>
      </c>
    </row>
    <row r="1464" spans="1:21">
      <c r="A1464" s="55" t="s">
        <v>2626</v>
      </c>
      <c r="B1464" s="53" t="s">
        <v>405</v>
      </c>
      <c r="C1464" s="53" t="s">
        <v>256</v>
      </c>
      <c r="D1464" s="51" t="s">
        <v>311</v>
      </c>
      <c r="E1464" s="53">
        <v>34</v>
      </c>
      <c r="F1464" s="53">
        <v>13</v>
      </c>
      <c r="G1464" s="53">
        <v>38</v>
      </c>
      <c r="H1464" s="53">
        <v>49</v>
      </c>
      <c r="I1464" s="53">
        <v>39</v>
      </c>
      <c r="J1464" s="53">
        <v>22</v>
      </c>
      <c r="K1464" s="53">
        <v>195</v>
      </c>
      <c r="L1464" s="45">
        <v>155140</v>
      </c>
      <c r="M1464" s="45">
        <v>79482</v>
      </c>
      <c r="N1464" s="45">
        <v>75658</v>
      </c>
      <c r="O1464" s="57">
        <v>21.915689055047054</v>
      </c>
      <c r="P1464" s="57">
        <v>8.3795281681062264</v>
      </c>
      <c r="Q1464" s="57">
        <v>24.494005414464354</v>
      </c>
      <c r="R1464" s="57">
        <v>31.584375402861934</v>
      </c>
      <c r="S1464" s="57">
        <v>25.138584504318683</v>
      </c>
      <c r="T1464" s="57">
        <v>14.180739976795152</v>
      </c>
      <c r="U1464" s="57">
        <v>125.6929225215934</v>
      </c>
    </row>
    <row r="1465" spans="1:21">
      <c r="A1465" s="55" t="s">
        <v>2627</v>
      </c>
      <c r="B1465" s="53" t="s">
        <v>405</v>
      </c>
      <c r="C1465" s="53" t="s">
        <v>256</v>
      </c>
      <c r="D1465" s="51" t="s">
        <v>292</v>
      </c>
      <c r="E1465" s="53">
        <v>0</v>
      </c>
      <c r="F1465" s="53">
        <v>5</v>
      </c>
      <c r="G1465" s="53">
        <v>7</v>
      </c>
      <c r="H1465" s="53">
        <v>16</v>
      </c>
      <c r="I1465" s="53">
        <v>16</v>
      </c>
      <c r="J1465" s="53">
        <v>7</v>
      </c>
      <c r="K1465" s="53">
        <v>51</v>
      </c>
      <c r="L1465" s="45">
        <v>155140</v>
      </c>
      <c r="M1465" s="45">
        <v>79482</v>
      </c>
      <c r="N1465" s="45">
        <v>75658</v>
      </c>
      <c r="O1465" s="57" t="s">
        <v>297</v>
      </c>
      <c r="P1465" s="57">
        <v>3.2228954492716255</v>
      </c>
      <c r="Q1465" s="57">
        <v>4.5120536289802757</v>
      </c>
      <c r="R1465" s="57">
        <v>10.313265437669202</v>
      </c>
      <c r="S1465" s="57">
        <v>10.313265437669202</v>
      </c>
      <c r="T1465" s="57">
        <v>4.5120536289802757</v>
      </c>
      <c r="U1465" s="57">
        <v>32.87353358257058</v>
      </c>
    </row>
    <row r="1466" spans="1:21">
      <c r="A1466" s="55" t="s">
        <v>2628</v>
      </c>
      <c r="B1466" s="53" t="s">
        <v>405</v>
      </c>
      <c r="C1466" s="53" t="s">
        <v>256</v>
      </c>
      <c r="D1466" s="51" t="s">
        <v>201</v>
      </c>
      <c r="E1466" s="53">
        <v>15</v>
      </c>
      <c r="F1466" s="53">
        <v>16</v>
      </c>
      <c r="G1466" s="53">
        <v>31</v>
      </c>
      <c r="H1466" s="53">
        <v>35</v>
      </c>
      <c r="I1466" s="53">
        <v>21</v>
      </c>
      <c r="J1466" s="53">
        <v>10</v>
      </c>
      <c r="K1466" s="53">
        <v>128</v>
      </c>
      <c r="L1466" s="45">
        <v>155140</v>
      </c>
      <c r="M1466" s="45">
        <v>79482</v>
      </c>
      <c r="N1466" s="45">
        <v>75658</v>
      </c>
      <c r="O1466" s="57">
        <v>9.6686863478148766</v>
      </c>
      <c r="P1466" s="57">
        <v>10.313265437669202</v>
      </c>
      <c r="Q1466" s="57">
        <v>19.981951785484082</v>
      </c>
      <c r="R1466" s="57">
        <v>22.560268144901379</v>
      </c>
      <c r="S1466" s="57">
        <v>13.536160886940829</v>
      </c>
      <c r="T1466" s="57">
        <v>6.445790898543251</v>
      </c>
      <c r="U1466" s="57">
        <v>82.506123501353613</v>
      </c>
    </row>
    <row r="1467" spans="1:21">
      <c r="A1467" s="55" t="s">
        <v>2629</v>
      </c>
      <c r="B1467" s="53" t="s">
        <v>405</v>
      </c>
      <c r="C1467" s="53" t="s">
        <v>256</v>
      </c>
      <c r="D1467" s="51" t="s">
        <v>150</v>
      </c>
      <c r="E1467" s="53">
        <v>10</v>
      </c>
      <c r="F1467" s="53">
        <v>0</v>
      </c>
      <c r="G1467" s="53">
        <v>0</v>
      </c>
      <c r="H1467" s="53">
        <v>0</v>
      </c>
      <c r="I1467" s="53">
        <v>0</v>
      </c>
      <c r="J1467" s="53">
        <v>0</v>
      </c>
      <c r="K1467" s="53">
        <v>10</v>
      </c>
      <c r="L1467" s="45">
        <v>155140</v>
      </c>
      <c r="M1467" s="45">
        <v>79482</v>
      </c>
      <c r="N1467" s="45">
        <v>75658</v>
      </c>
      <c r="O1467" s="57">
        <v>6.445790898543251</v>
      </c>
      <c r="P1467" s="57" t="s">
        <v>297</v>
      </c>
      <c r="Q1467" s="57" t="s">
        <v>297</v>
      </c>
      <c r="R1467" s="57" t="s">
        <v>297</v>
      </c>
      <c r="S1467" s="57" t="s">
        <v>297</v>
      </c>
      <c r="T1467" s="57" t="s">
        <v>297</v>
      </c>
      <c r="U1467" s="57">
        <v>6.445790898543251</v>
      </c>
    </row>
    <row r="1468" spans="1:21">
      <c r="A1468" s="55" t="s">
        <v>2630</v>
      </c>
      <c r="B1468" s="53" t="s">
        <v>405</v>
      </c>
      <c r="C1468" s="53" t="s">
        <v>256</v>
      </c>
      <c r="D1468" s="51" t="s">
        <v>94</v>
      </c>
      <c r="E1468" s="53">
        <v>5</v>
      </c>
      <c r="F1468" s="53">
        <v>11</v>
      </c>
      <c r="G1468" s="53">
        <v>9</v>
      </c>
      <c r="H1468" s="53">
        <v>16</v>
      </c>
      <c r="I1468" s="53">
        <v>10</v>
      </c>
      <c r="J1468" s="53">
        <v>10</v>
      </c>
      <c r="K1468" s="53">
        <v>61</v>
      </c>
      <c r="L1468" s="45">
        <v>155140</v>
      </c>
      <c r="M1468" s="45">
        <v>79482</v>
      </c>
      <c r="N1468" s="45">
        <v>75658</v>
      </c>
      <c r="O1468" s="57">
        <v>3.2228954492716255</v>
      </c>
      <c r="P1468" s="57">
        <v>7.0903699883975762</v>
      </c>
      <c r="Q1468" s="57">
        <v>5.8012118086889259</v>
      </c>
      <c r="R1468" s="57">
        <v>10.313265437669202</v>
      </c>
      <c r="S1468" s="57">
        <v>6.445790898543251</v>
      </c>
      <c r="T1468" s="57">
        <v>6.445790898543251</v>
      </c>
      <c r="U1468" s="57">
        <v>39.319324481113831</v>
      </c>
    </row>
    <row r="1469" spans="1:21">
      <c r="A1469" s="55" t="s">
        <v>2631</v>
      </c>
      <c r="B1469" s="53" t="s">
        <v>405</v>
      </c>
      <c r="C1469" s="53" t="s">
        <v>256</v>
      </c>
      <c r="D1469" s="51" t="s">
        <v>153</v>
      </c>
      <c r="E1469" s="53">
        <v>13</v>
      </c>
      <c r="F1469" s="53">
        <v>0</v>
      </c>
      <c r="G1469" s="53">
        <v>0</v>
      </c>
      <c r="H1469" s="53">
        <v>0</v>
      </c>
      <c r="I1469" s="53">
        <v>0</v>
      </c>
      <c r="J1469" s="53">
        <v>0</v>
      </c>
      <c r="K1469" s="53">
        <v>13</v>
      </c>
      <c r="L1469" s="45">
        <v>155140</v>
      </c>
      <c r="M1469" s="45">
        <v>79482</v>
      </c>
      <c r="N1469" s="45">
        <v>75658</v>
      </c>
      <c r="O1469" s="57">
        <v>8.3795281681062264</v>
      </c>
      <c r="P1469" s="57" t="s">
        <v>297</v>
      </c>
      <c r="Q1469" s="57" t="s">
        <v>297</v>
      </c>
      <c r="R1469" s="57" t="s">
        <v>297</v>
      </c>
      <c r="S1469" s="57" t="s">
        <v>297</v>
      </c>
      <c r="T1469" s="57" t="s">
        <v>297</v>
      </c>
      <c r="U1469" s="57">
        <v>8.3795281681062264</v>
      </c>
    </row>
    <row r="1470" spans="1:21">
      <c r="A1470" s="55" t="s">
        <v>2632</v>
      </c>
      <c r="B1470" s="53" t="s">
        <v>405</v>
      </c>
      <c r="C1470" s="53" t="s">
        <v>256</v>
      </c>
      <c r="D1470" s="51" t="s">
        <v>154</v>
      </c>
      <c r="E1470" s="53">
        <v>79</v>
      </c>
      <c r="F1470" s="53">
        <v>42</v>
      </c>
      <c r="G1470" s="53">
        <v>47</v>
      </c>
      <c r="H1470" s="53">
        <v>24</v>
      </c>
      <c r="I1470" s="53">
        <v>12</v>
      </c>
      <c r="J1470" s="53">
        <v>11</v>
      </c>
      <c r="K1470" s="53">
        <v>215</v>
      </c>
      <c r="L1470" s="45">
        <v>155140</v>
      </c>
      <c r="M1470" s="45">
        <v>79482</v>
      </c>
      <c r="N1470" s="45">
        <v>75658</v>
      </c>
      <c r="O1470" s="57">
        <v>50.92174809849169</v>
      </c>
      <c r="P1470" s="57">
        <v>27.072321773881658</v>
      </c>
      <c r="Q1470" s="57">
        <v>30.29521722315328</v>
      </c>
      <c r="R1470" s="57">
        <v>15.469898156503803</v>
      </c>
      <c r="S1470" s="57">
        <v>7.7349490782519013</v>
      </c>
      <c r="T1470" s="57">
        <v>7.0903699883975762</v>
      </c>
      <c r="U1470" s="57">
        <v>138.5845043186799</v>
      </c>
    </row>
    <row r="1471" spans="1:21">
      <c r="A1471" s="55" t="s">
        <v>2633</v>
      </c>
      <c r="B1471" s="53" t="s">
        <v>405</v>
      </c>
      <c r="C1471" s="53" t="s">
        <v>256</v>
      </c>
      <c r="D1471" s="51" t="s">
        <v>98</v>
      </c>
      <c r="E1471" s="53">
        <v>25</v>
      </c>
      <c r="F1471" s="53">
        <v>19</v>
      </c>
      <c r="G1471" s="53">
        <v>59</v>
      </c>
      <c r="H1471" s="53">
        <v>54</v>
      </c>
      <c r="I1471" s="53">
        <v>48</v>
      </c>
      <c r="J1471" s="53">
        <v>32</v>
      </c>
      <c r="K1471" s="53">
        <v>237</v>
      </c>
      <c r="L1471" s="45">
        <v>155140</v>
      </c>
      <c r="M1471" s="45">
        <v>79482</v>
      </c>
      <c r="N1471" s="45">
        <v>75658</v>
      </c>
      <c r="O1471" s="57">
        <v>16.114477246358128</v>
      </c>
      <c r="P1471" s="57">
        <v>12.247002707232177</v>
      </c>
      <c r="Q1471" s="57">
        <v>38.030166301405181</v>
      </c>
      <c r="R1471" s="57">
        <v>34.807270852133556</v>
      </c>
      <c r="S1471" s="57">
        <v>30.939796313007605</v>
      </c>
      <c r="T1471" s="57">
        <v>20.626530875338403</v>
      </c>
      <c r="U1471" s="57">
        <v>152.76524429547507</v>
      </c>
    </row>
    <row r="1472" spans="1:21">
      <c r="A1472" s="55" t="s">
        <v>2634</v>
      </c>
      <c r="B1472" s="53" t="s">
        <v>405</v>
      </c>
      <c r="C1472" s="53" t="s">
        <v>256</v>
      </c>
      <c r="D1472" s="51" t="s">
        <v>301</v>
      </c>
      <c r="E1472" s="53">
        <v>11</v>
      </c>
      <c r="F1472" s="53">
        <v>6</v>
      </c>
      <c r="G1472" s="53">
        <v>12</v>
      </c>
      <c r="H1472" s="53">
        <v>5</v>
      </c>
      <c r="I1472" s="53">
        <v>5</v>
      </c>
      <c r="J1472" s="53">
        <v>0</v>
      </c>
      <c r="K1472" s="53">
        <v>39</v>
      </c>
      <c r="L1472" s="45">
        <v>155140</v>
      </c>
      <c r="M1472" s="45">
        <v>79482</v>
      </c>
      <c r="N1472" s="45">
        <v>75658</v>
      </c>
      <c r="O1472" s="57">
        <v>7.0903699883975762</v>
      </c>
      <c r="P1472" s="57">
        <v>3.8674745391259506</v>
      </c>
      <c r="Q1472" s="57">
        <v>7.7349490782519013</v>
      </c>
      <c r="R1472" s="57">
        <v>3.2228954492716255</v>
      </c>
      <c r="S1472" s="57">
        <v>3.2228954492716255</v>
      </c>
      <c r="T1472" s="57" t="s">
        <v>297</v>
      </c>
      <c r="U1472" s="57">
        <v>25.138584504318683</v>
      </c>
    </row>
    <row r="1473" spans="1:21">
      <c r="A1473" s="55" t="s">
        <v>2635</v>
      </c>
      <c r="B1473" s="53" t="s">
        <v>405</v>
      </c>
      <c r="C1473" s="53" t="s">
        <v>256</v>
      </c>
      <c r="D1473" s="51" t="s">
        <v>303</v>
      </c>
      <c r="E1473" s="53">
        <v>21</v>
      </c>
      <c r="F1473" s="53">
        <v>14</v>
      </c>
      <c r="G1473" s="53">
        <v>48</v>
      </c>
      <c r="H1473" s="53">
        <v>52</v>
      </c>
      <c r="I1473" s="53">
        <v>35</v>
      </c>
      <c r="J1473" s="53">
        <v>14</v>
      </c>
      <c r="K1473" s="53">
        <v>184</v>
      </c>
      <c r="L1473" s="45">
        <v>155140</v>
      </c>
      <c r="M1473" s="45">
        <v>79482</v>
      </c>
      <c r="N1473" s="45">
        <v>75658</v>
      </c>
      <c r="O1473" s="57">
        <v>13.536160886940829</v>
      </c>
      <c r="P1473" s="57">
        <v>9.0241072579605515</v>
      </c>
      <c r="Q1473" s="57">
        <v>30.939796313007605</v>
      </c>
      <c r="R1473" s="57">
        <v>33.518112672424905</v>
      </c>
      <c r="S1473" s="57">
        <v>22.560268144901379</v>
      </c>
      <c r="T1473" s="57">
        <v>9.0241072579605515</v>
      </c>
      <c r="U1473" s="57">
        <v>118.60255253319583</v>
      </c>
    </row>
    <row r="1474" spans="1:21">
      <c r="A1474" s="55" t="s">
        <v>2636</v>
      </c>
      <c r="B1474" s="53" t="s">
        <v>405</v>
      </c>
      <c r="C1474" s="53" t="s">
        <v>256</v>
      </c>
      <c r="D1474" s="51" t="s">
        <v>127</v>
      </c>
      <c r="E1474" s="53">
        <v>16</v>
      </c>
      <c r="F1474" s="53">
        <v>10</v>
      </c>
      <c r="G1474" s="53">
        <v>5</v>
      </c>
      <c r="H1474" s="53">
        <v>5</v>
      </c>
      <c r="I1474" s="53">
        <v>0</v>
      </c>
      <c r="J1474" s="53">
        <v>0</v>
      </c>
      <c r="K1474" s="53">
        <v>36</v>
      </c>
      <c r="L1474" s="45">
        <v>155140</v>
      </c>
      <c r="M1474" s="45">
        <v>79482</v>
      </c>
      <c r="N1474" s="45">
        <v>75658</v>
      </c>
      <c r="O1474" s="57">
        <v>10.313265437669202</v>
      </c>
      <c r="P1474" s="57">
        <v>6.445790898543251</v>
      </c>
      <c r="Q1474" s="57">
        <v>3.2228954492716255</v>
      </c>
      <c r="R1474" s="57">
        <v>3.2228954492716255</v>
      </c>
      <c r="S1474" s="57" t="s">
        <v>297</v>
      </c>
      <c r="T1474" s="57" t="s">
        <v>297</v>
      </c>
      <c r="U1474" s="57">
        <v>23.204847234755704</v>
      </c>
    </row>
    <row r="1475" spans="1:21">
      <c r="A1475" s="55" t="s">
        <v>2637</v>
      </c>
      <c r="B1475" s="53" t="s">
        <v>405</v>
      </c>
      <c r="C1475" s="53" t="s">
        <v>256</v>
      </c>
      <c r="D1475" s="51" t="s">
        <v>131</v>
      </c>
      <c r="E1475" s="53">
        <v>16</v>
      </c>
      <c r="F1475" s="53">
        <v>15</v>
      </c>
      <c r="G1475" s="53">
        <v>20</v>
      </c>
      <c r="H1475" s="53">
        <v>26</v>
      </c>
      <c r="I1475" s="53">
        <v>16</v>
      </c>
      <c r="J1475" s="53">
        <v>14</v>
      </c>
      <c r="K1475" s="53">
        <v>107</v>
      </c>
      <c r="L1475" s="45">
        <v>155140</v>
      </c>
      <c r="M1475" s="45">
        <v>79482</v>
      </c>
      <c r="N1475" s="45">
        <v>75658</v>
      </c>
      <c r="O1475" s="57">
        <v>20.130343977252711</v>
      </c>
      <c r="P1475" s="57">
        <v>18.872197478674419</v>
      </c>
      <c r="Q1475" s="57">
        <v>25.162929971565887</v>
      </c>
      <c r="R1475" s="57">
        <v>32.711808963035658</v>
      </c>
      <c r="S1475" s="57">
        <v>20.130343977252711</v>
      </c>
      <c r="T1475" s="57">
        <v>17.61405098009612</v>
      </c>
      <c r="U1475" s="57">
        <v>134.62167534787753</v>
      </c>
    </row>
    <row r="1476" spans="1:21">
      <c r="A1476" s="55" t="s">
        <v>2638</v>
      </c>
      <c r="B1476" s="53" t="s">
        <v>405</v>
      </c>
      <c r="C1476" s="53" t="s">
        <v>256</v>
      </c>
      <c r="D1476" s="51" t="s">
        <v>160</v>
      </c>
      <c r="E1476" s="53">
        <v>10</v>
      </c>
      <c r="F1476" s="53">
        <v>0</v>
      </c>
      <c r="G1476" s="53">
        <v>0</v>
      </c>
      <c r="H1476" s="53">
        <v>5</v>
      </c>
      <c r="I1476" s="53">
        <v>0</v>
      </c>
      <c r="J1476" s="53">
        <v>0</v>
      </c>
      <c r="K1476" s="53">
        <v>15</v>
      </c>
      <c r="L1476" s="45">
        <v>155140</v>
      </c>
      <c r="M1476" s="45">
        <v>79482</v>
      </c>
      <c r="N1476" s="45">
        <v>75658</v>
      </c>
      <c r="O1476" s="57">
        <v>6.445790898543251</v>
      </c>
      <c r="P1476" s="57" t="s">
        <v>297</v>
      </c>
      <c r="Q1476" s="57" t="s">
        <v>297</v>
      </c>
      <c r="R1476" s="57">
        <v>3.2228954492716255</v>
      </c>
      <c r="S1476" s="57" t="s">
        <v>297</v>
      </c>
      <c r="T1476" s="57" t="s">
        <v>297</v>
      </c>
      <c r="U1476" s="57">
        <v>9.6686863478148766</v>
      </c>
    </row>
    <row r="1477" spans="1:21">
      <c r="A1477" s="55" t="s">
        <v>2639</v>
      </c>
      <c r="B1477" s="53" t="s">
        <v>405</v>
      </c>
      <c r="C1477" s="53" t="s">
        <v>256</v>
      </c>
      <c r="D1477" s="51" t="s">
        <v>163</v>
      </c>
      <c r="E1477" s="53">
        <v>62</v>
      </c>
      <c r="F1477" s="53">
        <v>87</v>
      </c>
      <c r="G1477" s="53">
        <v>171</v>
      </c>
      <c r="H1477" s="53">
        <v>268</v>
      </c>
      <c r="I1477" s="53">
        <v>77</v>
      </c>
      <c r="J1477" s="53">
        <v>33</v>
      </c>
      <c r="K1477" s="53">
        <v>698</v>
      </c>
      <c r="L1477" s="45">
        <v>155140</v>
      </c>
      <c r="M1477" s="45">
        <v>79482</v>
      </c>
      <c r="N1477" s="45">
        <v>75658</v>
      </c>
      <c r="O1477" s="57">
        <v>81.947712072748416</v>
      </c>
      <c r="P1477" s="57">
        <v>114.99114436014698</v>
      </c>
      <c r="Q1477" s="57">
        <v>226.01707684580612</v>
      </c>
      <c r="R1477" s="57">
        <v>354.22559412091255</v>
      </c>
      <c r="S1477" s="57">
        <v>101.77377144518756</v>
      </c>
      <c r="T1477" s="57">
        <v>43.617330619366093</v>
      </c>
      <c r="U1477" s="57">
        <v>922.57262946416779</v>
      </c>
    </row>
    <row r="1478" spans="1:21">
      <c r="A1478" s="55" t="s">
        <v>2640</v>
      </c>
      <c r="B1478" s="53" t="s">
        <v>405</v>
      </c>
      <c r="C1478" s="53" t="s">
        <v>256</v>
      </c>
      <c r="D1478" s="51" t="s">
        <v>141</v>
      </c>
      <c r="E1478" s="53">
        <v>16</v>
      </c>
      <c r="F1478" s="53">
        <v>10</v>
      </c>
      <c r="G1478" s="53">
        <v>5</v>
      </c>
      <c r="H1478" s="53">
        <v>10</v>
      </c>
      <c r="I1478" s="53">
        <v>11</v>
      </c>
      <c r="J1478" s="53">
        <v>0</v>
      </c>
      <c r="K1478" s="53">
        <v>52</v>
      </c>
      <c r="L1478" s="45">
        <v>155140</v>
      </c>
      <c r="M1478" s="45">
        <v>79482</v>
      </c>
      <c r="N1478" s="45">
        <v>75658</v>
      </c>
      <c r="O1478" s="57">
        <v>10.313265437669202</v>
      </c>
      <c r="P1478" s="57">
        <v>6.445790898543251</v>
      </c>
      <c r="Q1478" s="57">
        <v>3.2228954492716255</v>
      </c>
      <c r="R1478" s="57">
        <v>6.445790898543251</v>
      </c>
      <c r="S1478" s="57">
        <v>7.0903699883975762</v>
      </c>
      <c r="T1478" s="57" t="s">
        <v>297</v>
      </c>
      <c r="U1478" s="57">
        <v>33.518112672424905</v>
      </c>
    </row>
    <row r="1479" spans="1:21">
      <c r="A1479" s="55" t="s">
        <v>2641</v>
      </c>
      <c r="B1479" s="53" t="s">
        <v>405</v>
      </c>
      <c r="C1479" s="53" t="s">
        <v>256</v>
      </c>
      <c r="D1479" s="51" t="s">
        <v>145</v>
      </c>
      <c r="E1479" s="53">
        <v>22</v>
      </c>
      <c r="F1479" s="53">
        <v>10</v>
      </c>
      <c r="G1479" s="53">
        <v>26</v>
      </c>
      <c r="H1479" s="53">
        <v>46</v>
      </c>
      <c r="I1479" s="53">
        <v>25</v>
      </c>
      <c r="J1479" s="53">
        <v>12</v>
      </c>
      <c r="K1479" s="53">
        <v>141</v>
      </c>
      <c r="L1479" s="45">
        <v>155140</v>
      </c>
      <c r="M1479" s="45">
        <v>79482</v>
      </c>
      <c r="N1479" s="45">
        <v>75658</v>
      </c>
      <c r="O1479" s="57">
        <v>27.679222968722481</v>
      </c>
      <c r="P1479" s="57">
        <v>12.581464985782944</v>
      </c>
      <c r="Q1479" s="57">
        <v>32.711808963035658</v>
      </c>
      <c r="R1479" s="57">
        <v>57.874738934601538</v>
      </c>
      <c r="S1479" s="57">
        <v>31.453662464457363</v>
      </c>
      <c r="T1479" s="57">
        <v>15.097757982939532</v>
      </c>
      <c r="U1479" s="57">
        <v>177.39865629953954</v>
      </c>
    </row>
    <row r="1480" spans="1:21">
      <c r="A1480" s="55" t="s">
        <v>2621</v>
      </c>
      <c r="B1480" s="53" t="s">
        <v>405</v>
      </c>
      <c r="C1480" s="53" t="s">
        <v>256</v>
      </c>
      <c r="D1480" s="51" t="s">
        <v>200</v>
      </c>
      <c r="E1480" s="53">
        <v>5</v>
      </c>
      <c r="F1480" s="53">
        <v>0</v>
      </c>
      <c r="G1480" s="53">
        <v>9</v>
      </c>
      <c r="H1480" s="53">
        <v>7</v>
      </c>
      <c r="I1480" s="53">
        <v>9</v>
      </c>
      <c r="J1480" s="53">
        <v>5</v>
      </c>
      <c r="K1480" s="53">
        <v>35</v>
      </c>
      <c r="L1480" s="45">
        <v>155140</v>
      </c>
      <c r="M1480" s="45">
        <v>79482</v>
      </c>
      <c r="N1480" s="45">
        <v>75658</v>
      </c>
      <c r="O1480" s="57">
        <v>3.2228954492716255</v>
      </c>
      <c r="P1480" s="57" t="s">
        <v>297</v>
      </c>
      <c r="Q1480" s="57">
        <v>5.8012118086889259</v>
      </c>
      <c r="R1480" s="57">
        <v>4.5120536289802757</v>
      </c>
      <c r="S1480" s="57">
        <v>5.8012118086889259</v>
      </c>
      <c r="T1480" s="57">
        <v>3.2228954492716255</v>
      </c>
      <c r="U1480" s="57">
        <v>22.560268144901379</v>
      </c>
    </row>
    <row r="1481" spans="1:21">
      <c r="A1481" s="55" t="s">
        <v>1042</v>
      </c>
      <c r="B1481" s="53" t="s">
        <v>405</v>
      </c>
      <c r="C1481" s="53" t="s">
        <v>231</v>
      </c>
      <c r="D1481" s="51" t="s">
        <v>200</v>
      </c>
      <c r="E1481" s="53">
        <v>33</v>
      </c>
      <c r="F1481" s="53">
        <v>11</v>
      </c>
      <c r="G1481" s="53">
        <v>42</v>
      </c>
      <c r="H1481" s="53">
        <v>52</v>
      </c>
      <c r="I1481" s="53">
        <v>42</v>
      </c>
      <c r="J1481" s="53">
        <v>46</v>
      </c>
      <c r="K1481" s="53">
        <v>226</v>
      </c>
      <c r="L1481" s="45">
        <v>362610</v>
      </c>
      <c r="M1481" s="45">
        <v>187412</v>
      </c>
      <c r="N1481" s="45">
        <v>175198</v>
      </c>
      <c r="O1481" s="57">
        <v>9.1006866881773814</v>
      </c>
      <c r="P1481" s="57">
        <v>3.03356222939246</v>
      </c>
      <c r="Q1481" s="57">
        <v>11.582692148589393</v>
      </c>
      <c r="R1481" s="57">
        <v>14.340475993491628</v>
      </c>
      <c r="S1481" s="57">
        <v>11.582692148589393</v>
      </c>
      <c r="T1481" s="57">
        <v>12.685805686550287</v>
      </c>
      <c r="U1481" s="57">
        <v>62.32591489479055</v>
      </c>
    </row>
    <row r="1482" spans="1:21">
      <c r="A1482" s="55" t="s">
        <v>1043</v>
      </c>
      <c r="B1482" s="53" t="s">
        <v>405</v>
      </c>
      <c r="C1482" s="53" t="s">
        <v>231</v>
      </c>
      <c r="D1482" s="51" t="s">
        <v>53</v>
      </c>
      <c r="E1482" s="53">
        <v>266</v>
      </c>
      <c r="F1482" s="53">
        <v>295</v>
      </c>
      <c r="G1482" s="53">
        <v>682</v>
      </c>
      <c r="H1482" s="53">
        <v>728</v>
      </c>
      <c r="I1482" s="53">
        <v>577</v>
      </c>
      <c r="J1482" s="53">
        <v>400</v>
      </c>
      <c r="K1482" s="53">
        <v>2948</v>
      </c>
      <c r="L1482" s="45">
        <v>362610</v>
      </c>
      <c r="M1482" s="45">
        <v>187412</v>
      </c>
      <c r="N1482" s="45">
        <v>175198</v>
      </c>
      <c r="O1482" s="57">
        <v>141.93328068640216</v>
      </c>
      <c r="P1482" s="57">
        <v>157.40720978379187</v>
      </c>
      <c r="Q1482" s="57">
        <v>363.90412566964761</v>
      </c>
      <c r="R1482" s="57">
        <v>388.44897872067958</v>
      </c>
      <c r="S1482" s="57">
        <v>307.87783066185727</v>
      </c>
      <c r="T1482" s="57">
        <v>213.43350479158218</v>
      </c>
      <c r="U1482" s="57">
        <v>1573.0049303139606</v>
      </c>
    </row>
    <row r="1483" spans="1:21">
      <c r="A1483" s="55" t="s">
        <v>1044</v>
      </c>
      <c r="B1483" s="53" t="s">
        <v>405</v>
      </c>
      <c r="C1483" s="53" t="s">
        <v>231</v>
      </c>
      <c r="D1483" s="51" t="s">
        <v>59</v>
      </c>
      <c r="E1483" s="53">
        <v>46</v>
      </c>
      <c r="F1483" s="53">
        <v>35</v>
      </c>
      <c r="G1483" s="53">
        <v>100</v>
      </c>
      <c r="H1483" s="53">
        <v>76</v>
      </c>
      <c r="I1483" s="53">
        <v>34</v>
      </c>
      <c r="J1483" s="53">
        <v>19</v>
      </c>
      <c r="K1483" s="53">
        <v>310</v>
      </c>
      <c r="L1483" s="45">
        <v>362610</v>
      </c>
      <c r="M1483" s="45">
        <v>187412</v>
      </c>
      <c r="N1483" s="45">
        <v>175198</v>
      </c>
      <c r="O1483" s="57">
        <v>12.685805686550287</v>
      </c>
      <c r="P1483" s="57">
        <v>9.6522434571578284</v>
      </c>
      <c r="Q1483" s="57">
        <v>27.577838449022362</v>
      </c>
      <c r="R1483" s="57">
        <v>20.959157221256998</v>
      </c>
      <c r="S1483" s="57">
        <v>9.3764650726676049</v>
      </c>
      <c r="T1483" s="57">
        <v>5.2397893053142495</v>
      </c>
      <c r="U1483" s="57">
        <v>85.491299191969333</v>
      </c>
    </row>
    <row r="1484" spans="1:21">
      <c r="A1484" s="55" t="s">
        <v>1045</v>
      </c>
      <c r="B1484" s="53" t="s">
        <v>405</v>
      </c>
      <c r="C1484" s="53" t="s">
        <v>231</v>
      </c>
      <c r="D1484" s="51" t="s">
        <v>68</v>
      </c>
      <c r="E1484" s="53">
        <v>17</v>
      </c>
      <c r="F1484" s="53">
        <v>12</v>
      </c>
      <c r="G1484" s="53">
        <v>23</v>
      </c>
      <c r="H1484" s="53">
        <v>50</v>
      </c>
      <c r="I1484" s="53">
        <v>40</v>
      </c>
      <c r="J1484" s="53">
        <v>40</v>
      </c>
      <c r="K1484" s="53">
        <v>182</v>
      </c>
      <c r="L1484" s="45">
        <v>362610</v>
      </c>
      <c r="M1484" s="45">
        <v>187412</v>
      </c>
      <c r="N1484" s="45">
        <v>175198</v>
      </c>
      <c r="O1484" s="57">
        <v>9.070923953642243</v>
      </c>
      <c r="P1484" s="57">
        <v>6.4030051437474649</v>
      </c>
      <c r="Q1484" s="57">
        <v>12.272426525515975</v>
      </c>
      <c r="R1484" s="57">
        <v>26.679188098947773</v>
      </c>
      <c r="S1484" s="57">
        <v>21.343350479158218</v>
      </c>
      <c r="T1484" s="57">
        <v>21.343350479158218</v>
      </c>
      <c r="U1484" s="57">
        <v>97.112244680169894</v>
      </c>
    </row>
    <row r="1485" spans="1:21">
      <c r="A1485" s="55" t="s">
        <v>1046</v>
      </c>
      <c r="B1485" s="53" t="s">
        <v>405</v>
      </c>
      <c r="C1485" s="53" t="s">
        <v>231</v>
      </c>
      <c r="D1485" s="51" t="s">
        <v>63</v>
      </c>
      <c r="E1485" s="53">
        <v>220</v>
      </c>
      <c r="F1485" s="53">
        <v>170</v>
      </c>
      <c r="G1485" s="53">
        <v>353</v>
      </c>
      <c r="H1485" s="53">
        <v>431</v>
      </c>
      <c r="I1485" s="53">
        <v>274</v>
      </c>
      <c r="J1485" s="53">
        <v>147</v>
      </c>
      <c r="K1485" s="53">
        <v>1595</v>
      </c>
      <c r="L1485" s="45">
        <v>362610</v>
      </c>
      <c r="M1485" s="45">
        <v>187412</v>
      </c>
      <c r="N1485" s="45">
        <v>175198</v>
      </c>
      <c r="O1485" s="57">
        <v>60.671244587849202</v>
      </c>
      <c r="P1485" s="57">
        <v>46.882325363338026</v>
      </c>
      <c r="Q1485" s="57">
        <v>97.349769725048944</v>
      </c>
      <c r="R1485" s="57">
        <v>118.86048371528639</v>
      </c>
      <c r="S1485" s="57">
        <v>75.563277350321272</v>
      </c>
      <c r="T1485" s="57">
        <v>40.539422520062878</v>
      </c>
      <c r="U1485" s="57">
        <v>439.86652326190676</v>
      </c>
    </row>
    <row r="1486" spans="1:21">
      <c r="A1486" s="55" t="s">
        <v>1047</v>
      </c>
      <c r="B1486" s="53" t="s">
        <v>405</v>
      </c>
      <c r="C1486" s="53" t="s">
        <v>231</v>
      </c>
      <c r="D1486" s="51" t="s">
        <v>311</v>
      </c>
      <c r="E1486" s="53">
        <v>52</v>
      </c>
      <c r="F1486" s="53">
        <v>48</v>
      </c>
      <c r="G1486" s="53">
        <v>133</v>
      </c>
      <c r="H1486" s="53">
        <v>118</v>
      </c>
      <c r="I1486" s="53">
        <v>79</v>
      </c>
      <c r="J1486" s="53">
        <v>47</v>
      </c>
      <c r="K1486" s="53">
        <v>477</v>
      </c>
      <c r="L1486" s="45">
        <v>362610</v>
      </c>
      <c r="M1486" s="45">
        <v>187412</v>
      </c>
      <c r="N1486" s="45">
        <v>175198</v>
      </c>
      <c r="O1486" s="57">
        <v>14.340475993491628</v>
      </c>
      <c r="P1486" s="57">
        <v>13.237362455530734</v>
      </c>
      <c r="Q1486" s="57">
        <v>36.678525137199742</v>
      </c>
      <c r="R1486" s="57">
        <v>32.541849369846389</v>
      </c>
      <c r="S1486" s="57">
        <v>21.786492374727668</v>
      </c>
      <c r="T1486" s="57">
        <v>12.961584071040512</v>
      </c>
      <c r="U1486" s="57">
        <v>131.54628940183667</v>
      </c>
    </row>
    <row r="1487" spans="1:21">
      <c r="A1487" s="55" t="s">
        <v>1048</v>
      </c>
      <c r="B1487" s="53" t="s">
        <v>405</v>
      </c>
      <c r="C1487" s="53" t="s">
        <v>231</v>
      </c>
      <c r="D1487" s="51" t="s">
        <v>292</v>
      </c>
      <c r="E1487" s="53">
        <v>14</v>
      </c>
      <c r="F1487" s="53">
        <v>12</v>
      </c>
      <c r="G1487" s="53">
        <v>22</v>
      </c>
      <c r="H1487" s="53">
        <v>36</v>
      </c>
      <c r="I1487" s="53">
        <v>31</v>
      </c>
      <c r="J1487" s="53">
        <v>24</v>
      </c>
      <c r="K1487" s="53">
        <v>139</v>
      </c>
      <c r="L1487" s="45">
        <v>362610</v>
      </c>
      <c r="M1487" s="45">
        <v>187412</v>
      </c>
      <c r="N1487" s="45">
        <v>175198</v>
      </c>
      <c r="O1487" s="57">
        <v>3.8608973828631314</v>
      </c>
      <c r="P1487" s="57">
        <v>3.3093406138826835</v>
      </c>
      <c r="Q1487" s="57">
        <v>6.06712445878492</v>
      </c>
      <c r="R1487" s="57">
        <v>9.9280218416480519</v>
      </c>
      <c r="S1487" s="57">
        <v>8.5491299191969343</v>
      </c>
      <c r="T1487" s="57">
        <v>6.618681227765367</v>
      </c>
      <c r="U1487" s="57">
        <v>38.33319544414109</v>
      </c>
    </row>
    <row r="1488" spans="1:21">
      <c r="A1488" s="55" t="s">
        <v>1049</v>
      </c>
      <c r="B1488" s="53" t="s">
        <v>405</v>
      </c>
      <c r="C1488" s="53" t="s">
        <v>231</v>
      </c>
      <c r="D1488" s="51" t="s">
        <v>201</v>
      </c>
      <c r="E1488" s="53">
        <v>55</v>
      </c>
      <c r="F1488" s="53">
        <v>42</v>
      </c>
      <c r="G1488" s="53">
        <v>72</v>
      </c>
      <c r="H1488" s="53">
        <v>78</v>
      </c>
      <c r="I1488" s="53">
        <v>59</v>
      </c>
      <c r="J1488" s="53">
        <v>25</v>
      </c>
      <c r="K1488" s="53">
        <v>331</v>
      </c>
      <c r="L1488" s="45">
        <v>362610</v>
      </c>
      <c r="M1488" s="45">
        <v>187412</v>
      </c>
      <c r="N1488" s="45">
        <v>175198</v>
      </c>
      <c r="O1488" s="57">
        <v>15.1678111469623</v>
      </c>
      <c r="P1488" s="57">
        <v>11.582692148589393</v>
      </c>
      <c r="Q1488" s="57">
        <v>19.856043683296104</v>
      </c>
      <c r="R1488" s="57">
        <v>21.510713990237445</v>
      </c>
      <c r="S1488" s="57">
        <v>16.270924684923195</v>
      </c>
      <c r="T1488" s="57">
        <v>6.8944596122555906</v>
      </c>
      <c r="U1488" s="57">
        <v>91.282645266264026</v>
      </c>
    </row>
    <row r="1489" spans="1:21">
      <c r="A1489" s="55" t="s">
        <v>1050</v>
      </c>
      <c r="B1489" s="53" t="s">
        <v>405</v>
      </c>
      <c r="C1489" s="53" t="s">
        <v>231</v>
      </c>
      <c r="D1489" s="51" t="s">
        <v>150</v>
      </c>
      <c r="E1489" s="53">
        <v>12</v>
      </c>
      <c r="F1489" s="53">
        <v>5</v>
      </c>
      <c r="G1489" s="53">
        <v>10</v>
      </c>
      <c r="H1489" s="53">
        <v>10</v>
      </c>
      <c r="I1489" s="53">
        <v>6</v>
      </c>
      <c r="J1489" s="53">
        <v>0</v>
      </c>
      <c r="K1489" s="53">
        <v>43</v>
      </c>
      <c r="L1489" s="45">
        <v>362610</v>
      </c>
      <c r="M1489" s="45">
        <v>187412</v>
      </c>
      <c r="N1489" s="45">
        <v>175198</v>
      </c>
      <c r="O1489" s="57">
        <v>3.3093406138826835</v>
      </c>
      <c r="P1489" s="57">
        <v>1.3788919224511182</v>
      </c>
      <c r="Q1489" s="57">
        <v>2.7577838449022365</v>
      </c>
      <c r="R1489" s="57">
        <v>2.7577838449022365</v>
      </c>
      <c r="S1489" s="57">
        <v>1.6546703069413418</v>
      </c>
      <c r="T1489" s="57" t="s">
        <v>297</v>
      </c>
      <c r="U1489" s="57">
        <v>11.858470533079617</v>
      </c>
    </row>
    <row r="1490" spans="1:21">
      <c r="A1490" s="55" t="s">
        <v>1051</v>
      </c>
      <c r="B1490" s="53" t="s">
        <v>405</v>
      </c>
      <c r="C1490" s="53" t="s">
        <v>231</v>
      </c>
      <c r="D1490" s="51" t="s">
        <v>94</v>
      </c>
      <c r="E1490" s="53">
        <v>16</v>
      </c>
      <c r="F1490" s="53">
        <v>12</v>
      </c>
      <c r="G1490" s="53">
        <v>51</v>
      </c>
      <c r="H1490" s="53">
        <v>39</v>
      </c>
      <c r="I1490" s="53">
        <v>22</v>
      </c>
      <c r="J1490" s="53">
        <v>12</v>
      </c>
      <c r="K1490" s="53">
        <v>152</v>
      </c>
      <c r="L1490" s="45">
        <v>362610</v>
      </c>
      <c r="M1490" s="45">
        <v>187412</v>
      </c>
      <c r="N1490" s="45">
        <v>175198</v>
      </c>
      <c r="O1490" s="57">
        <v>4.4124541518435789</v>
      </c>
      <c r="P1490" s="57">
        <v>3.3093406138826835</v>
      </c>
      <c r="Q1490" s="57">
        <v>14.064697609001406</v>
      </c>
      <c r="R1490" s="57">
        <v>10.755356995118722</v>
      </c>
      <c r="S1490" s="57">
        <v>6.06712445878492</v>
      </c>
      <c r="T1490" s="57">
        <v>3.3093406138826835</v>
      </c>
      <c r="U1490" s="57">
        <v>41.918314442513996</v>
      </c>
    </row>
    <row r="1491" spans="1:21">
      <c r="A1491" s="55" t="s">
        <v>1052</v>
      </c>
      <c r="B1491" s="53" t="s">
        <v>405</v>
      </c>
      <c r="C1491" s="53" t="s">
        <v>231</v>
      </c>
      <c r="D1491" s="51" t="s">
        <v>153</v>
      </c>
      <c r="E1491" s="53">
        <v>10</v>
      </c>
      <c r="F1491" s="53">
        <v>6</v>
      </c>
      <c r="G1491" s="53">
        <v>10</v>
      </c>
      <c r="H1491" s="53">
        <v>0</v>
      </c>
      <c r="I1491" s="53">
        <v>5</v>
      </c>
      <c r="J1491" s="53">
        <v>0</v>
      </c>
      <c r="K1491" s="53">
        <v>31</v>
      </c>
      <c r="L1491" s="45">
        <v>362610</v>
      </c>
      <c r="M1491" s="45">
        <v>187412</v>
      </c>
      <c r="N1491" s="45">
        <v>175198</v>
      </c>
      <c r="O1491" s="57">
        <v>2.7577838449022365</v>
      </c>
      <c r="P1491" s="57">
        <v>1.6546703069413418</v>
      </c>
      <c r="Q1491" s="57">
        <v>2.7577838449022365</v>
      </c>
      <c r="R1491" s="57" t="s">
        <v>297</v>
      </c>
      <c r="S1491" s="57">
        <v>1.3788919224511182</v>
      </c>
      <c r="T1491" s="57" t="s">
        <v>297</v>
      </c>
      <c r="U1491" s="57">
        <v>8.5491299191969343</v>
      </c>
    </row>
    <row r="1492" spans="1:21">
      <c r="A1492" s="55" t="s">
        <v>1053</v>
      </c>
      <c r="B1492" s="53" t="s">
        <v>405</v>
      </c>
      <c r="C1492" s="53" t="s">
        <v>231</v>
      </c>
      <c r="D1492" s="51" t="s">
        <v>154</v>
      </c>
      <c r="E1492" s="53">
        <v>154</v>
      </c>
      <c r="F1492" s="53">
        <v>72</v>
      </c>
      <c r="G1492" s="53">
        <v>112</v>
      </c>
      <c r="H1492" s="53">
        <v>68</v>
      </c>
      <c r="I1492" s="53">
        <v>25</v>
      </c>
      <c r="J1492" s="53">
        <v>16</v>
      </c>
      <c r="K1492" s="53">
        <v>447</v>
      </c>
      <c r="L1492" s="45">
        <v>362610</v>
      </c>
      <c r="M1492" s="45">
        <v>187412</v>
      </c>
      <c r="N1492" s="45">
        <v>175198</v>
      </c>
      <c r="O1492" s="57">
        <v>42.469871211494443</v>
      </c>
      <c r="P1492" s="57">
        <v>19.856043683296104</v>
      </c>
      <c r="Q1492" s="57">
        <v>30.887179062905052</v>
      </c>
      <c r="R1492" s="57">
        <v>18.75293014533521</v>
      </c>
      <c r="S1492" s="57">
        <v>6.8944596122555906</v>
      </c>
      <c r="T1492" s="57">
        <v>4.4124541518435789</v>
      </c>
      <c r="U1492" s="57">
        <v>123.27293786712997</v>
      </c>
    </row>
    <row r="1493" spans="1:21">
      <c r="A1493" s="55" t="s">
        <v>1054</v>
      </c>
      <c r="B1493" s="53" t="s">
        <v>405</v>
      </c>
      <c r="C1493" s="53" t="s">
        <v>231</v>
      </c>
      <c r="D1493" s="51" t="s">
        <v>98</v>
      </c>
      <c r="E1493" s="53">
        <v>54</v>
      </c>
      <c r="F1493" s="53">
        <v>56</v>
      </c>
      <c r="G1493" s="53">
        <v>200</v>
      </c>
      <c r="H1493" s="53">
        <v>197</v>
      </c>
      <c r="I1493" s="53">
        <v>145</v>
      </c>
      <c r="J1493" s="53">
        <v>100</v>
      </c>
      <c r="K1493" s="53">
        <v>752</v>
      </c>
      <c r="L1493" s="45">
        <v>362610</v>
      </c>
      <c r="M1493" s="45">
        <v>187412</v>
      </c>
      <c r="N1493" s="45">
        <v>175198</v>
      </c>
      <c r="O1493" s="57">
        <v>14.892032762472079</v>
      </c>
      <c r="P1493" s="57">
        <v>15.443589531452526</v>
      </c>
      <c r="Q1493" s="57">
        <v>55.155676898044725</v>
      </c>
      <c r="R1493" s="57">
        <v>54.328341744574061</v>
      </c>
      <c r="S1493" s="57">
        <v>39.987865751082431</v>
      </c>
      <c r="T1493" s="57">
        <v>27.577838449022362</v>
      </c>
      <c r="U1493" s="57">
        <v>207.3853451366482</v>
      </c>
    </row>
    <row r="1494" spans="1:21">
      <c r="A1494" s="55" t="s">
        <v>1055</v>
      </c>
      <c r="B1494" s="53" t="s">
        <v>405</v>
      </c>
      <c r="C1494" s="53" t="s">
        <v>231</v>
      </c>
      <c r="D1494" s="51" t="s">
        <v>301</v>
      </c>
      <c r="E1494" s="53">
        <v>23</v>
      </c>
      <c r="F1494" s="53">
        <v>14</v>
      </c>
      <c r="G1494" s="53">
        <v>37</v>
      </c>
      <c r="H1494" s="53">
        <v>17</v>
      </c>
      <c r="I1494" s="53">
        <v>6</v>
      </c>
      <c r="J1494" s="53">
        <v>0</v>
      </c>
      <c r="K1494" s="53">
        <v>97</v>
      </c>
      <c r="L1494" s="45">
        <v>362610</v>
      </c>
      <c r="M1494" s="45">
        <v>187412</v>
      </c>
      <c r="N1494" s="45">
        <v>175198</v>
      </c>
      <c r="O1494" s="57">
        <v>6.3429028432751435</v>
      </c>
      <c r="P1494" s="57">
        <v>3.8608973828631314</v>
      </c>
      <c r="Q1494" s="57">
        <v>10.203800226138275</v>
      </c>
      <c r="R1494" s="57">
        <v>4.6882325363338024</v>
      </c>
      <c r="S1494" s="57">
        <v>1.6546703069413418</v>
      </c>
      <c r="T1494" s="57" t="s">
        <v>297</v>
      </c>
      <c r="U1494" s="57">
        <v>26.750503295551699</v>
      </c>
    </row>
    <row r="1495" spans="1:21">
      <c r="A1495" s="55" t="s">
        <v>1056</v>
      </c>
      <c r="B1495" s="53" t="s">
        <v>405</v>
      </c>
      <c r="C1495" s="53" t="s">
        <v>231</v>
      </c>
      <c r="D1495" s="51" t="s">
        <v>303</v>
      </c>
      <c r="E1495" s="53">
        <v>64</v>
      </c>
      <c r="F1495" s="53">
        <v>47</v>
      </c>
      <c r="G1495" s="53">
        <v>137</v>
      </c>
      <c r="H1495" s="53">
        <v>133</v>
      </c>
      <c r="I1495" s="53">
        <v>75</v>
      </c>
      <c r="J1495" s="53">
        <v>43</v>
      </c>
      <c r="K1495" s="53">
        <v>499</v>
      </c>
      <c r="L1495" s="45">
        <v>362610</v>
      </c>
      <c r="M1495" s="45">
        <v>187412</v>
      </c>
      <c r="N1495" s="45">
        <v>175198</v>
      </c>
      <c r="O1495" s="57">
        <v>17.649816607374316</v>
      </c>
      <c r="P1495" s="57">
        <v>12.961584071040512</v>
      </c>
      <c r="Q1495" s="57">
        <v>37.781638675160636</v>
      </c>
      <c r="R1495" s="57">
        <v>36.678525137199742</v>
      </c>
      <c r="S1495" s="57">
        <v>20.683378836766774</v>
      </c>
      <c r="T1495" s="57">
        <v>11.858470533079617</v>
      </c>
      <c r="U1495" s="57">
        <v>137.61341386062162</v>
      </c>
    </row>
    <row r="1496" spans="1:21">
      <c r="A1496" s="55" t="s">
        <v>1057</v>
      </c>
      <c r="B1496" s="53" t="s">
        <v>405</v>
      </c>
      <c r="C1496" s="53" t="s">
        <v>231</v>
      </c>
      <c r="D1496" s="51" t="s">
        <v>127</v>
      </c>
      <c r="E1496" s="53">
        <v>37</v>
      </c>
      <c r="F1496" s="53">
        <v>14</v>
      </c>
      <c r="G1496" s="53">
        <v>25</v>
      </c>
      <c r="H1496" s="53">
        <v>13</v>
      </c>
      <c r="I1496" s="53">
        <v>11</v>
      </c>
      <c r="J1496" s="53">
        <v>5</v>
      </c>
      <c r="K1496" s="53">
        <v>105</v>
      </c>
      <c r="L1496" s="45">
        <v>362610</v>
      </c>
      <c r="M1496" s="45">
        <v>187412</v>
      </c>
      <c r="N1496" s="45">
        <v>175198</v>
      </c>
      <c r="O1496" s="57">
        <v>10.203800226138275</v>
      </c>
      <c r="P1496" s="57">
        <v>3.8608973828631314</v>
      </c>
      <c r="Q1496" s="57">
        <v>6.8944596122555906</v>
      </c>
      <c r="R1496" s="57">
        <v>3.585118998372907</v>
      </c>
      <c r="S1496" s="57">
        <v>3.03356222939246</v>
      </c>
      <c r="T1496" s="57">
        <v>1.3788919224511182</v>
      </c>
      <c r="U1496" s="57">
        <v>28.956730371473487</v>
      </c>
    </row>
    <row r="1497" spans="1:21">
      <c r="A1497" s="55" t="s">
        <v>1058</v>
      </c>
      <c r="B1497" s="53" t="s">
        <v>405</v>
      </c>
      <c r="C1497" s="53" t="s">
        <v>231</v>
      </c>
      <c r="D1497" s="51" t="s">
        <v>131</v>
      </c>
      <c r="E1497" s="53">
        <v>35</v>
      </c>
      <c r="F1497" s="53">
        <v>25</v>
      </c>
      <c r="G1497" s="53">
        <v>52</v>
      </c>
      <c r="H1497" s="53">
        <v>64</v>
      </c>
      <c r="I1497" s="53">
        <v>56</v>
      </c>
      <c r="J1497" s="53">
        <v>39</v>
      </c>
      <c r="K1497" s="53">
        <v>271</v>
      </c>
      <c r="L1497" s="45">
        <v>362610</v>
      </c>
      <c r="M1497" s="45">
        <v>187412</v>
      </c>
      <c r="N1497" s="45">
        <v>175198</v>
      </c>
      <c r="O1497" s="57">
        <v>18.675431669263439</v>
      </c>
      <c r="P1497" s="57">
        <v>13.339594049473886</v>
      </c>
      <c r="Q1497" s="57">
        <v>27.746355622905682</v>
      </c>
      <c r="R1497" s="57">
        <v>34.149360766653153</v>
      </c>
      <c r="S1497" s="57">
        <v>29.880690670821505</v>
      </c>
      <c r="T1497" s="57">
        <v>20.809766717179265</v>
      </c>
      <c r="U1497" s="57">
        <v>144.60119949629694</v>
      </c>
    </row>
    <row r="1498" spans="1:21">
      <c r="A1498" s="55" t="s">
        <v>1059</v>
      </c>
      <c r="B1498" s="53" t="s">
        <v>405</v>
      </c>
      <c r="C1498" s="53" t="s">
        <v>231</v>
      </c>
      <c r="D1498" s="51" t="s">
        <v>160</v>
      </c>
      <c r="E1498" s="53">
        <v>19</v>
      </c>
      <c r="F1498" s="53">
        <v>0</v>
      </c>
      <c r="G1498" s="53">
        <v>5</v>
      </c>
      <c r="H1498" s="53">
        <v>5</v>
      </c>
      <c r="I1498" s="53">
        <v>0</v>
      </c>
      <c r="J1498" s="53">
        <v>0</v>
      </c>
      <c r="K1498" s="53">
        <v>29</v>
      </c>
      <c r="L1498" s="45">
        <v>362610</v>
      </c>
      <c r="M1498" s="45">
        <v>187412</v>
      </c>
      <c r="N1498" s="45">
        <v>175198</v>
      </c>
      <c r="O1498" s="57">
        <v>5.2397893053142495</v>
      </c>
      <c r="P1498" s="57" t="s">
        <v>297</v>
      </c>
      <c r="Q1498" s="57">
        <v>1.3788919224511182</v>
      </c>
      <c r="R1498" s="57">
        <v>1.3788919224511182</v>
      </c>
      <c r="S1498" s="57" t="s">
        <v>297</v>
      </c>
      <c r="T1498" s="57" t="s">
        <v>297</v>
      </c>
      <c r="U1498" s="57">
        <v>7.9975731502164864</v>
      </c>
    </row>
    <row r="1499" spans="1:21">
      <c r="A1499" s="55" t="s">
        <v>1060</v>
      </c>
      <c r="B1499" s="53" t="s">
        <v>405</v>
      </c>
      <c r="C1499" s="53" t="s">
        <v>231</v>
      </c>
      <c r="D1499" s="51" t="s">
        <v>163</v>
      </c>
      <c r="E1499" s="53">
        <v>213</v>
      </c>
      <c r="F1499" s="53">
        <v>194</v>
      </c>
      <c r="G1499" s="53">
        <v>420</v>
      </c>
      <c r="H1499" s="53">
        <v>428</v>
      </c>
      <c r="I1499" s="53">
        <v>132</v>
      </c>
      <c r="J1499" s="53">
        <v>47</v>
      </c>
      <c r="K1499" s="53">
        <v>1434</v>
      </c>
      <c r="L1499" s="45">
        <v>362610</v>
      </c>
      <c r="M1499" s="45">
        <v>187412</v>
      </c>
      <c r="N1499" s="45">
        <v>175198</v>
      </c>
      <c r="O1499" s="57">
        <v>121.57673032797177</v>
      </c>
      <c r="P1499" s="57">
        <v>110.7318576696081</v>
      </c>
      <c r="Q1499" s="57">
        <v>239.7287640269866</v>
      </c>
      <c r="R1499" s="57">
        <v>244.29502619892921</v>
      </c>
      <c r="S1499" s="57">
        <v>75.34332583705293</v>
      </c>
      <c r="T1499" s="57">
        <v>26.826790260162788</v>
      </c>
      <c r="U1499" s="57">
        <v>818.50249432071143</v>
      </c>
    </row>
    <row r="1500" spans="1:21">
      <c r="A1500" s="55" t="s">
        <v>1061</v>
      </c>
      <c r="B1500" s="53" t="s">
        <v>405</v>
      </c>
      <c r="C1500" s="53" t="s">
        <v>231</v>
      </c>
      <c r="D1500" s="51" t="s">
        <v>141</v>
      </c>
      <c r="E1500" s="53">
        <v>35</v>
      </c>
      <c r="F1500" s="53">
        <v>14</v>
      </c>
      <c r="G1500" s="53">
        <v>21</v>
      </c>
      <c r="H1500" s="53">
        <v>32</v>
      </c>
      <c r="I1500" s="53">
        <v>18</v>
      </c>
      <c r="J1500" s="53">
        <v>13</v>
      </c>
      <c r="K1500" s="53">
        <v>133</v>
      </c>
      <c r="L1500" s="45">
        <v>362610</v>
      </c>
      <c r="M1500" s="45">
        <v>187412</v>
      </c>
      <c r="N1500" s="45">
        <v>175198</v>
      </c>
      <c r="O1500" s="57">
        <v>9.6522434571578284</v>
      </c>
      <c r="P1500" s="57">
        <v>3.8608973828631314</v>
      </c>
      <c r="Q1500" s="57">
        <v>5.7913460742946965</v>
      </c>
      <c r="R1500" s="57">
        <v>8.8249083036871578</v>
      </c>
      <c r="S1500" s="57">
        <v>4.964010920824026</v>
      </c>
      <c r="T1500" s="57">
        <v>3.585118998372907</v>
      </c>
      <c r="U1500" s="57">
        <v>36.678525137199742</v>
      </c>
    </row>
    <row r="1501" spans="1:21">
      <c r="A1501" s="55" t="s">
        <v>1062</v>
      </c>
      <c r="B1501" s="53" t="s">
        <v>405</v>
      </c>
      <c r="C1501" s="53" t="s">
        <v>231</v>
      </c>
      <c r="D1501" s="51" t="s">
        <v>145</v>
      </c>
      <c r="E1501" s="53">
        <v>34</v>
      </c>
      <c r="F1501" s="53">
        <v>35</v>
      </c>
      <c r="G1501" s="53">
        <v>121</v>
      </c>
      <c r="H1501" s="53">
        <v>126</v>
      </c>
      <c r="I1501" s="53">
        <v>84</v>
      </c>
      <c r="J1501" s="53">
        <v>58</v>
      </c>
      <c r="K1501" s="53">
        <v>458</v>
      </c>
      <c r="L1501" s="45">
        <v>362610</v>
      </c>
      <c r="M1501" s="45">
        <v>187412</v>
      </c>
      <c r="N1501" s="45">
        <v>175198</v>
      </c>
      <c r="O1501" s="57">
        <v>18.141847907284486</v>
      </c>
      <c r="P1501" s="57">
        <v>18.675431669263439</v>
      </c>
      <c r="Q1501" s="57">
        <v>64.5636351994536</v>
      </c>
      <c r="R1501" s="57">
        <v>67.231554009348386</v>
      </c>
      <c r="S1501" s="57">
        <v>44.821036006232255</v>
      </c>
      <c r="T1501" s="57">
        <v>30.947858194779418</v>
      </c>
      <c r="U1501" s="57">
        <v>244.38136298636161</v>
      </c>
    </row>
    <row r="1502" spans="1:21">
      <c r="A1502" s="55" t="s">
        <v>1042</v>
      </c>
      <c r="B1502" s="53" t="s">
        <v>405</v>
      </c>
      <c r="C1502" s="53" t="s">
        <v>231</v>
      </c>
      <c r="D1502" s="51" t="s">
        <v>200</v>
      </c>
      <c r="E1502" s="53">
        <v>8</v>
      </c>
      <c r="F1502" s="53">
        <v>5</v>
      </c>
      <c r="G1502" s="53">
        <v>5</v>
      </c>
      <c r="H1502" s="53">
        <v>20</v>
      </c>
      <c r="I1502" s="53">
        <v>17</v>
      </c>
      <c r="J1502" s="53">
        <v>19</v>
      </c>
      <c r="K1502" s="53">
        <v>74</v>
      </c>
      <c r="L1502" s="45">
        <v>362610</v>
      </c>
      <c r="M1502" s="45">
        <v>187412</v>
      </c>
      <c r="N1502" s="45">
        <v>175198</v>
      </c>
      <c r="O1502" s="57">
        <v>2.2062270759217895</v>
      </c>
      <c r="P1502" s="57">
        <v>1.3788919224511182</v>
      </c>
      <c r="Q1502" s="57">
        <v>1.3788919224511182</v>
      </c>
      <c r="R1502" s="57">
        <v>5.515567689804473</v>
      </c>
      <c r="S1502" s="57">
        <v>4.6882325363338024</v>
      </c>
      <c r="T1502" s="57">
        <v>5.2397893053142495</v>
      </c>
      <c r="U1502" s="57">
        <v>20.407600452276551</v>
      </c>
    </row>
    <row r="1503" spans="1:21">
      <c r="A1503" s="55" t="s">
        <v>2642</v>
      </c>
      <c r="B1503" s="53" t="s">
        <v>405</v>
      </c>
      <c r="C1503" s="53" t="s">
        <v>257</v>
      </c>
      <c r="D1503" s="51" t="s">
        <v>200</v>
      </c>
      <c r="E1503" s="53">
        <v>40</v>
      </c>
      <c r="F1503" s="53">
        <v>17</v>
      </c>
      <c r="G1503" s="53">
        <v>50</v>
      </c>
      <c r="H1503" s="53">
        <v>74</v>
      </c>
      <c r="I1503" s="53">
        <v>67</v>
      </c>
      <c r="J1503" s="53">
        <v>97</v>
      </c>
      <c r="K1503" s="53">
        <v>345</v>
      </c>
      <c r="L1503" s="45">
        <v>586500</v>
      </c>
      <c r="M1503" s="45">
        <v>304388</v>
      </c>
      <c r="N1503" s="45">
        <v>282112</v>
      </c>
      <c r="O1503" s="57">
        <v>6.8201193520886623</v>
      </c>
      <c r="P1503" s="57">
        <v>2.8985507246376812</v>
      </c>
      <c r="Q1503" s="57">
        <v>8.5251491901108274</v>
      </c>
      <c r="R1503" s="57">
        <v>12.617220801364024</v>
      </c>
      <c r="S1503" s="57">
        <v>11.423699914748507</v>
      </c>
      <c r="T1503" s="57">
        <v>16.538789428815004</v>
      </c>
      <c r="U1503" s="57">
        <v>58.823529411764703</v>
      </c>
    </row>
    <row r="1504" spans="1:21">
      <c r="A1504" s="55" t="s">
        <v>2643</v>
      </c>
      <c r="B1504" s="53" t="s">
        <v>405</v>
      </c>
      <c r="C1504" s="53" t="s">
        <v>257</v>
      </c>
      <c r="D1504" s="51" t="s">
        <v>53</v>
      </c>
      <c r="E1504" s="53">
        <v>411</v>
      </c>
      <c r="F1504" s="53">
        <v>337</v>
      </c>
      <c r="G1504" s="53">
        <v>858</v>
      </c>
      <c r="H1504" s="53">
        <v>1100</v>
      </c>
      <c r="I1504" s="53">
        <v>821</v>
      </c>
      <c r="J1504" s="53">
        <v>512</v>
      </c>
      <c r="K1504" s="53">
        <v>4039</v>
      </c>
      <c r="L1504" s="45">
        <v>586500</v>
      </c>
      <c r="M1504" s="45">
        <v>304388</v>
      </c>
      <c r="N1504" s="45">
        <v>282112</v>
      </c>
      <c r="O1504" s="57">
        <v>135.02503383839047</v>
      </c>
      <c r="P1504" s="57">
        <v>110.71395718622284</v>
      </c>
      <c r="Q1504" s="57">
        <v>281.87707793999766</v>
      </c>
      <c r="R1504" s="57">
        <v>361.38086915384309</v>
      </c>
      <c r="S1504" s="57">
        <v>269.72153961391382</v>
      </c>
      <c r="T1504" s="57">
        <v>168.20636818797064</v>
      </c>
      <c r="U1504" s="57">
        <v>1326.9248459203384</v>
      </c>
    </row>
    <row r="1505" spans="1:21">
      <c r="A1505" s="55" t="s">
        <v>2644</v>
      </c>
      <c r="B1505" s="53" t="s">
        <v>405</v>
      </c>
      <c r="C1505" s="53" t="s">
        <v>257</v>
      </c>
      <c r="D1505" s="51" t="s">
        <v>59</v>
      </c>
      <c r="E1505" s="53">
        <v>50</v>
      </c>
      <c r="F1505" s="53">
        <v>50</v>
      </c>
      <c r="G1505" s="53">
        <v>87</v>
      </c>
      <c r="H1505" s="53">
        <v>122</v>
      </c>
      <c r="I1505" s="53">
        <v>63</v>
      </c>
      <c r="J1505" s="53">
        <v>39</v>
      </c>
      <c r="K1505" s="53">
        <v>411</v>
      </c>
      <c r="L1505" s="45">
        <v>586500</v>
      </c>
      <c r="M1505" s="45">
        <v>304388</v>
      </c>
      <c r="N1505" s="45">
        <v>282112</v>
      </c>
      <c r="O1505" s="57">
        <v>8.5251491901108274</v>
      </c>
      <c r="P1505" s="57">
        <v>8.5251491901108274</v>
      </c>
      <c r="Q1505" s="57">
        <v>14.833759590792837</v>
      </c>
      <c r="R1505" s="57">
        <v>20.801364023870416</v>
      </c>
      <c r="S1505" s="57">
        <v>10.741687979539643</v>
      </c>
      <c r="T1505" s="57">
        <v>6.6496163682864449</v>
      </c>
      <c r="U1505" s="57">
        <v>70.076726342710998</v>
      </c>
    </row>
    <row r="1506" spans="1:21">
      <c r="A1506" s="55" t="s">
        <v>2645</v>
      </c>
      <c r="B1506" s="53" t="s">
        <v>405</v>
      </c>
      <c r="C1506" s="53" t="s">
        <v>257</v>
      </c>
      <c r="D1506" s="51" t="s">
        <v>68</v>
      </c>
      <c r="E1506" s="53">
        <v>40</v>
      </c>
      <c r="F1506" s="53">
        <v>32</v>
      </c>
      <c r="G1506" s="53">
        <v>67</v>
      </c>
      <c r="H1506" s="53">
        <v>108</v>
      </c>
      <c r="I1506" s="53">
        <v>104</v>
      </c>
      <c r="J1506" s="53">
        <v>99</v>
      </c>
      <c r="K1506" s="53">
        <v>450</v>
      </c>
      <c r="L1506" s="45">
        <v>586500</v>
      </c>
      <c r="M1506" s="45">
        <v>304388</v>
      </c>
      <c r="N1506" s="45">
        <v>282112</v>
      </c>
      <c r="O1506" s="57">
        <v>13.141122514685204</v>
      </c>
      <c r="P1506" s="57">
        <v>10.512898011748165</v>
      </c>
      <c r="Q1506" s="57">
        <v>22.011380212097716</v>
      </c>
      <c r="R1506" s="57">
        <v>35.481030789650049</v>
      </c>
      <c r="S1506" s="57">
        <v>34.166918538181534</v>
      </c>
      <c r="T1506" s="57">
        <v>32.524278223845883</v>
      </c>
      <c r="U1506" s="57">
        <v>147.83762829020856</v>
      </c>
    </row>
    <row r="1507" spans="1:21">
      <c r="A1507" s="55" t="s">
        <v>2646</v>
      </c>
      <c r="B1507" s="53" t="s">
        <v>405</v>
      </c>
      <c r="C1507" s="53" t="s">
        <v>257</v>
      </c>
      <c r="D1507" s="51" t="s">
        <v>63</v>
      </c>
      <c r="E1507" s="53">
        <v>311</v>
      </c>
      <c r="F1507" s="53">
        <v>230</v>
      </c>
      <c r="G1507" s="53">
        <v>513</v>
      </c>
      <c r="H1507" s="53">
        <v>555</v>
      </c>
      <c r="I1507" s="53">
        <v>360</v>
      </c>
      <c r="J1507" s="53">
        <v>223</v>
      </c>
      <c r="K1507" s="53">
        <v>2192</v>
      </c>
      <c r="L1507" s="45">
        <v>586500</v>
      </c>
      <c r="M1507" s="45">
        <v>304388</v>
      </c>
      <c r="N1507" s="45">
        <v>282112</v>
      </c>
      <c r="O1507" s="57">
        <v>53.026427962489343</v>
      </c>
      <c r="P1507" s="57">
        <v>39.2156862745098</v>
      </c>
      <c r="Q1507" s="57">
        <v>87.468030690537091</v>
      </c>
      <c r="R1507" s="57">
        <v>94.629156010230176</v>
      </c>
      <c r="S1507" s="57">
        <v>61.381074168797952</v>
      </c>
      <c r="T1507" s="57">
        <v>38.02216538789429</v>
      </c>
      <c r="U1507" s="57">
        <v>373.74254049445864</v>
      </c>
    </row>
    <row r="1508" spans="1:21">
      <c r="A1508" s="55" t="s">
        <v>2647</v>
      </c>
      <c r="B1508" s="53" t="s">
        <v>405</v>
      </c>
      <c r="C1508" s="53" t="s">
        <v>257</v>
      </c>
      <c r="D1508" s="51" t="s">
        <v>311</v>
      </c>
      <c r="E1508" s="53">
        <v>155</v>
      </c>
      <c r="F1508" s="53">
        <v>98</v>
      </c>
      <c r="G1508" s="53">
        <v>238</v>
      </c>
      <c r="H1508" s="53">
        <v>246</v>
      </c>
      <c r="I1508" s="53">
        <v>146</v>
      </c>
      <c r="J1508" s="53">
        <v>83</v>
      </c>
      <c r="K1508" s="53">
        <v>966</v>
      </c>
      <c r="L1508" s="45">
        <v>586500</v>
      </c>
      <c r="M1508" s="45">
        <v>304388</v>
      </c>
      <c r="N1508" s="45">
        <v>282112</v>
      </c>
      <c r="O1508" s="57">
        <v>26.427962489343564</v>
      </c>
      <c r="P1508" s="57">
        <v>16.70929241261722</v>
      </c>
      <c r="Q1508" s="57">
        <v>40.579710144927539</v>
      </c>
      <c r="R1508" s="57">
        <v>41.943734015345271</v>
      </c>
      <c r="S1508" s="57">
        <v>24.893435635123613</v>
      </c>
      <c r="T1508" s="57">
        <v>14.151747655583973</v>
      </c>
      <c r="U1508" s="57">
        <v>164.70588235294119</v>
      </c>
    </row>
    <row r="1509" spans="1:21">
      <c r="A1509" s="55" t="s">
        <v>2648</v>
      </c>
      <c r="B1509" s="53" t="s">
        <v>405</v>
      </c>
      <c r="C1509" s="53" t="s">
        <v>257</v>
      </c>
      <c r="D1509" s="51" t="s">
        <v>292</v>
      </c>
      <c r="E1509" s="53">
        <v>19</v>
      </c>
      <c r="F1509" s="53">
        <v>22</v>
      </c>
      <c r="G1509" s="53">
        <v>46</v>
      </c>
      <c r="H1509" s="53">
        <v>64</v>
      </c>
      <c r="I1509" s="53">
        <v>46</v>
      </c>
      <c r="J1509" s="53">
        <v>45</v>
      </c>
      <c r="K1509" s="53">
        <v>242</v>
      </c>
      <c r="L1509" s="45">
        <v>586500</v>
      </c>
      <c r="M1509" s="45">
        <v>304388</v>
      </c>
      <c r="N1509" s="45">
        <v>282112</v>
      </c>
      <c r="O1509" s="57">
        <v>3.2395566922421142</v>
      </c>
      <c r="P1509" s="57">
        <v>3.7510656436487637</v>
      </c>
      <c r="Q1509" s="57">
        <v>7.8431372549019613</v>
      </c>
      <c r="R1509" s="57">
        <v>10.912190963341859</v>
      </c>
      <c r="S1509" s="57">
        <v>7.8431372549019613</v>
      </c>
      <c r="T1509" s="57">
        <v>7.6726342710997439</v>
      </c>
      <c r="U1509" s="57">
        <v>41.261722080136401</v>
      </c>
    </row>
    <row r="1510" spans="1:21">
      <c r="A1510" s="55" t="s">
        <v>2649</v>
      </c>
      <c r="B1510" s="53" t="s">
        <v>405</v>
      </c>
      <c r="C1510" s="53" t="s">
        <v>257</v>
      </c>
      <c r="D1510" s="51" t="s">
        <v>201</v>
      </c>
      <c r="E1510" s="53">
        <v>85</v>
      </c>
      <c r="F1510" s="53">
        <v>47</v>
      </c>
      <c r="G1510" s="53">
        <v>139</v>
      </c>
      <c r="H1510" s="53">
        <v>102</v>
      </c>
      <c r="I1510" s="53">
        <v>64</v>
      </c>
      <c r="J1510" s="53">
        <v>37</v>
      </c>
      <c r="K1510" s="53">
        <v>474</v>
      </c>
      <c r="L1510" s="45">
        <v>586500</v>
      </c>
      <c r="M1510" s="45">
        <v>304388</v>
      </c>
      <c r="N1510" s="45">
        <v>282112</v>
      </c>
      <c r="O1510" s="57">
        <v>14.492753623188406</v>
      </c>
      <c r="P1510" s="57">
        <v>8.013640238704177</v>
      </c>
      <c r="Q1510" s="57">
        <v>23.699914748508096</v>
      </c>
      <c r="R1510" s="57">
        <v>17.39130434782609</v>
      </c>
      <c r="S1510" s="57">
        <v>10.912190963341859</v>
      </c>
      <c r="T1510" s="57">
        <v>6.3086104006820118</v>
      </c>
      <c r="U1510" s="57">
        <v>80.818414322250646</v>
      </c>
    </row>
    <row r="1511" spans="1:21">
      <c r="A1511" s="55" t="s">
        <v>2650</v>
      </c>
      <c r="B1511" s="53" t="s">
        <v>405</v>
      </c>
      <c r="C1511" s="53" t="s">
        <v>257</v>
      </c>
      <c r="D1511" s="51" t="s">
        <v>150</v>
      </c>
      <c r="E1511" s="53">
        <v>12</v>
      </c>
      <c r="F1511" s="53">
        <v>5</v>
      </c>
      <c r="G1511" s="53">
        <v>7</v>
      </c>
      <c r="H1511" s="53">
        <v>14</v>
      </c>
      <c r="I1511" s="53">
        <v>10</v>
      </c>
      <c r="J1511" s="53">
        <v>5</v>
      </c>
      <c r="K1511" s="53">
        <v>53</v>
      </c>
      <c r="L1511" s="45">
        <v>586500</v>
      </c>
      <c r="M1511" s="45">
        <v>304388</v>
      </c>
      <c r="N1511" s="45">
        <v>282112</v>
      </c>
      <c r="O1511" s="57">
        <v>2.0460358056265986</v>
      </c>
      <c r="P1511" s="57">
        <v>0.85251491901108278</v>
      </c>
      <c r="Q1511" s="57">
        <v>1.1935208866155158</v>
      </c>
      <c r="R1511" s="57">
        <v>2.3870417732310316</v>
      </c>
      <c r="S1511" s="57">
        <v>1.7050298380221656</v>
      </c>
      <c r="T1511" s="57">
        <v>0.85251491901108278</v>
      </c>
      <c r="U1511" s="57">
        <v>9.036658141517476</v>
      </c>
    </row>
    <row r="1512" spans="1:21">
      <c r="A1512" s="55" t="s">
        <v>2651</v>
      </c>
      <c r="B1512" s="53" t="s">
        <v>405</v>
      </c>
      <c r="C1512" s="53" t="s">
        <v>257</v>
      </c>
      <c r="D1512" s="51" t="s">
        <v>94</v>
      </c>
      <c r="E1512" s="53">
        <v>24</v>
      </c>
      <c r="F1512" s="53">
        <v>27</v>
      </c>
      <c r="G1512" s="53">
        <v>55</v>
      </c>
      <c r="H1512" s="53">
        <v>76</v>
      </c>
      <c r="I1512" s="53">
        <v>35</v>
      </c>
      <c r="J1512" s="53">
        <v>14</v>
      </c>
      <c r="K1512" s="53">
        <v>231</v>
      </c>
      <c r="L1512" s="45">
        <v>586500</v>
      </c>
      <c r="M1512" s="45">
        <v>304388</v>
      </c>
      <c r="N1512" s="45">
        <v>282112</v>
      </c>
      <c r="O1512" s="57">
        <v>4.0920716112531972</v>
      </c>
      <c r="P1512" s="57">
        <v>4.6035805626598467</v>
      </c>
      <c r="Q1512" s="57">
        <v>9.3776641091219091</v>
      </c>
      <c r="R1512" s="57">
        <v>12.958226768968457</v>
      </c>
      <c r="S1512" s="57">
        <v>5.9676044330775788</v>
      </c>
      <c r="T1512" s="57">
        <v>2.3870417732310316</v>
      </c>
      <c r="U1512" s="57">
        <v>39.386189258312022</v>
      </c>
    </row>
    <row r="1513" spans="1:21">
      <c r="A1513" s="55" t="s">
        <v>2652</v>
      </c>
      <c r="B1513" s="53" t="s">
        <v>405</v>
      </c>
      <c r="C1513" s="53" t="s">
        <v>257</v>
      </c>
      <c r="D1513" s="51" t="s">
        <v>153</v>
      </c>
      <c r="E1513" s="53">
        <v>27</v>
      </c>
      <c r="F1513" s="53">
        <v>17</v>
      </c>
      <c r="G1513" s="53">
        <v>17</v>
      </c>
      <c r="H1513" s="53">
        <v>12</v>
      </c>
      <c r="I1513" s="53">
        <v>0</v>
      </c>
      <c r="J1513" s="53">
        <v>5</v>
      </c>
      <c r="K1513" s="53">
        <v>78</v>
      </c>
      <c r="L1513" s="45">
        <v>586500</v>
      </c>
      <c r="M1513" s="45">
        <v>304388</v>
      </c>
      <c r="N1513" s="45">
        <v>282112</v>
      </c>
      <c r="O1513" s="57">
        <v>4.6035805626598467</v>
      </c>
      <c r="P1513" s="57">
        <v>2.8985507246376812</v>
      </c>
      <c r="Q1513" s="57">
        <v>2.8985507246376812</v>
      </c>
      <c r="R1513" s="57">
        <v>2.0460358056265986</v>
      </c>
      <c r="S1513" s="57" t="s">
        <v>297</v>
      </c>
      <c r="T1513" s="57">
        <v>0.85251491901108278</v>
      </c>
      <c r="U1513" s="57">
        <v>13.29923273657289</v>
      </c>
    </row>
    <row r="1514" spans="1:21">
      <c r="A1514" s="55" t="s">
        <v>2653</v>
      </c>
      <c r="B1514" s="53" t="s">
        <v>405</v>
      </c>
      <c r="C1514" s="53" t="s">
        <v>257</v>
      </c>
      <c r="D1514" s="51" t="s">
        <v>154</v>
      </c>
      <c r="E1514" s="53">
        <v>397</v>
      </c>
      <c r="F1514" s="53">
        <v>177</v>
      </c>
      <c r="G1514" s="53">
        <v>253</v>
      </c>
      <c r="H1514" s="53">
        <v>170</v>
      </c>
      <c r="I1514" s="53">
        <v>92</v>
      </c>
      <c r="J1514" s="53">
        <v>68</v>
      </c>
      <c r="K1514" s="53">
        <v>1157</v>
      </c>
      <c r="L1514" s="45">
        <v>586500</v>
      </c>
      <c r="M1514" s="45">
        <v>304388</v>
      </c>
      <c r="N1514" s="45">
        <v>282112</v>
      </c>
      <c r="O1514" s="57">
        <v>67.689684569479965</v>
      </c>
      <c r="P1514" s="57">
        <v>30.179028132992325</v>
      </c>
      <c r="Q1514" s="57">
        <v>43.137254901960787</v>
      </c>
      <c r="R1514" s="57">
        <v>28.985507246376812</v>
      </c>
      <c r="S1514" s="57">
        <v>15.686274509803923</v>
      </c>
      <c r="T1514" s="57">
        <v>11.594202898550725</v>
      </c>
      <c r="U1514" s="57">
        <v>197.27195225916452</v>
      </c>
    </row>
    <row r="1515" spans="1:21">
      <c r="A1515" s="55" t="s">
        <v>2654</v>
      </c>
      <c r="B1515" s="53" t="s">
        <v>405</v>
      </c>
      <c r="C1515" s="53" t="s">
        <v>257</v>
      </c>
      <c r="D1515" s="51" t="s">
        <v>98</v>
      </c>
      <c r="E1515" s="53">
        <v>97</v>
      </c>
      <c r="F1515" s="53">
        <v>88</v>
      </c>
      <c r="G1515" s="53">
        <v>204</v>
      </c>
      <c r="H1515" s="53">
        <v>290</v>
      </c>
      <c r="I1515" s="53">
        <v>153</v>
      </c>
      <c r="J1515" s="53">
        <v>99</v>
      </c>
      <c r="K1515" s="53">
        <v>931</v>
      </c>
      <c r="L1515" s="45">
        <v>586500</v>
      </c>
      <c r="M1515" s="45">
        <v>304388</v>
      </c>
      <c r="N1515" s="45">
        <v>282112</v>
      </c>
      <c r="O1515" s="57">
        <v>16.538789428815004</v>
      </c>
      <c r="P1515" s="57">
        <v>15.004262574595055</v>
      </c>
      <c r="Q1515" s="57">
        <v>34.782608695652179</v>
      </c>
      <c r="R1515" s="57">
        <v>49.445865302642801</v>
      </c>
      <c r="S1515" s="57">
        <v>26.086956521739129</v>
      </c>
      <c r="T1515" s="57">
        <v>16.879795396419439</v>
      </c>
      <c r="U1515" s="57">
        <v>158.73827791986361</v>
      </c>
    </row>
    <row r="1516" spans="1:21">
      <c r="A1516" s="55" t="s">
        <v>2655</v>
      </c>
      <c r="B1516" s="53" t="s">
        <v>405</v>
      </c>
      <c r="C1516" s="53" t="s">
        <v>257</v>
      </c>
      <c r="D1516" s="51" t="s">
        <v>301</v>
      </c>
      <c r="E1516" s="53">
        <v>32</v>
      </c>
      <c r="F1516" s="53">
        <v>19</v>
      </c>
      <c r="G1516" s="53">
        <v>41</v>
      </c>
      <c r="H1516" s="53">
        <v>35</v>
      </c>
      <c r="I1516" s="53">
        <v>8</v>
      </c>
      <c r="J1516" s="53">
        <v>5</v>
      </c>
      <c r="K1516" s="53">
        <v>140</v>
      </c>
      <c r="L1516" s="45">
        <v>586500</v>
      </c>
      <c r="M1516" s="45">
        <v>304388</v>
      </c>
      <c r="N1516" s="45">
        <v>282112</v>
      </c>
      <c r="O1516" s="57">
        <v>5.4560954816709293</v>
      </c>
      <c r="P1516" s="57">
        <v>3.2395566922421142</v>
      </c>
      <c r="Q1516" s="57">
        <v>6.9906223358908779</v>
      </c>
      <c r="R1516" s="57">
        <v>5.9676044330775788</v>
      </c>
      <c r="S1516" s="57">
        <v>1.3640238704177323</v>
      </c>
      <c r="T1516" s="57">
        <v>0.85251491901108278</v>
      </c>
      <c r="U1516" s="57">
        <v>23.870417732310315</v>
      </c>
    </row>
    <row r="1517" spans="1:21">
      <c r="A1517" s="55" t="s">
        <v>2656</v>
      </c>
      <c r="B1517" s="53" t="s">
        <v>405</v>
      </c>
      <c r="C1517" s="53" t="s">
        <v>257</v>
      </c>
      <c r="D1517" s="51" t="s">
        <v>303</v>
      </c>
      <c r="E1517" s="53">
        <v>86</v>
      </c>
      <c r="F1517" s="53">
        <v>62</v>
      </c>
      <c r="G1517" s="53">
        <v>170</v>
      </c>
      <c r="H1517" s="53">
        <v>189</v>
      </c>
      <c r="I1517" s="53">
        <v>108</v>
      </c>
      <c r="J1517" s="53">
        <v>59</v>
      </c>
      <c r="K1517" s="53">
        <v>674</v>
      </c>
      <c r="L1517" s="45">
        <v>586500</v>
      </c>
      <c r="M1517" s="45">
        <v>304388</v>
      </c>
      <c r="N1517" s="45">
        <v>282112</v>
      </c>
      <c r="O1517" s="57">
        <v>14.663256606990624</v>
      </c>
      <c r="P1517" s="57">
        <v>10.571184995737426</v>
      </c>
      <c r="Q1517" s="57">
        <v>28.985507246376812</v>
      </c>
      <c r="R1517" s="57">
        <v>32.225063938618931</v>
      </c>
      <c r="S1517" s="57">
        <v>18.414322250639387</v>
      </c>
      <c r="T1517" s="57">
        <v>10.059676044330775</v>
      </c>
      <c r="U1517" s="57">
        <v>114.91901108269394</v>
      </c>
    </row>
    <row r="1518" spans="1:21">
      <c r="A1518" s="55" t="s">
        <v>2657</v>
      </c>
      <c r="B1518" s="53" t="s">
        <v>405</v>
      </c>
      <c r="C1518" s="53" t="s">
        <v>257</v>
      </c>
      <c r="D1518" s="51" t="s">
        <v>127</v>
      </c>
      <c r="E1518" s="53">
        <v>57</v>
      </c>
      <c r="F1518" s="53">
        <v>27</v>
      </c>
      <c r="G1518" s="53">
        <v>23</v>
      </c>
      <c r="H1518" s="53">
        <v>32</v>
      </c>
      <c r="I1518" s="53">
        <v>11</v>
      </c>
      <c r="J1518" s="53">
        <v>13</v>
      </c>
      <c r="K1518" s="53">
        <v>163</v>
      </c>
      <c r="L1518" s="45">
        <v>586500</v>
      </c>
      <c r="M1518" s="45">
        <v>304388</v>
      </c>
      <c r="N1518" s="45">
        <v>282112</v>
      </c>
      <c r="O1518" s="57">
        <v>9.7186700767263439</v>
      </c>
      <c r="P1518" s="57">
        <v>4.6035805626598467</v>
      </c>
      <c r="Q1518" s="57">
        <v>3.9215686274509807</v>
      </c>
      <c r="R1518" s="57">
        <v>5.4560954816709293</v>
      </c>
      <c r="S1518" s="57">
        <v>1.8755328218243819</v>
      </c>
      <c r="T1518" s="57">
        <v>2.2165387894288151</v>
      </c>
      <c r="U1518" s="57">
        <v>27.791986359761296</v>
      </c>
    </row>
    <row r="1519" spans="1:21">
      <c r="A1519" s="55" t="s">
        <v>2658</v>
      </c>
      <c r="B1519" s="53" t="s">
        <v>405</v>
      </c>
      <c r="C1519" s="53" t="s">
        <v>257</v>
      </c>
      <c r="D1519" s="51" t="s">
        <v>131</v>
      </c>
      <c r="E1519" s="53">
        <v>61</v>
      </c>
      <c r="F1519" s="53">
        <v>35</v>
      </c>
      <c r="G1519" s="53">
        <v>72</v>
      </c>
      <c r="H1519" s="53">
        <v>99</v>
      </c>
      <c r="I1519" s="53">
        <v>85</v>
      </c>
      <c r="J1519" s="53">
        <v>50</v>
      </c>
      <c r="K1519" s="53">
        <v>402</v>
      </c>
      <c r="L1519" s="45">
        <v>586500</v>
      </c>
      <c r="M1519" s="45">
        <v>304388</v>
      </c>
      <c r="N1519" s="45">
        <v>282112</v>
      </c>
      <c r="O1519" s="57">
        <v>20.040211834894937</v>
      </c>
      <c r="P1519" s="57">
        <v>11.498482200349555</v>
      </c>
      <c r="Q1519" s="57">
        <v>23.654020526433367</v>
      </c>
      <c r="R1519" s="57">
        <v>32.524278223845883</v>
      </c>
      <c r="S1519" s="57">
        <v>27.924885343706062</v>
      </c>
      <c r="T1519" s="57">
        <v>16.426403143356506</v>
      </c>
      <c r="U1519" s="57">
        <v>132.06828127258632</v>
      </c>
    </row>
    <row r="1520" spans="1:21">
      <c r="A1520" s="55" t="s">
        <v>2659</v>
      </c>
      <c r="B1520" s="53" t="s">
        <v>405</v>
      </c>
      <c r="C1520" s="53" t="s">
        <v>257</v>
      </c>
      <c r="D1520" s="51" t="s">
        <v>160</v>
      </c>
      <c r="E1520" s="53">
        <v>28</v>
      </c>
      <c r="F1520" s="53">
        <v>5</v>
      </c>
      <c r="G1520" s="53">
        <v>16</v>
      </c>
      <c r="H1520" s="53">
        <v>10</v>
      </c>
      <c r="I1520" s="53">
        <v>0</v>
      </c>
      <c r="J1520" s="53">
        <v>5</v>
      </c>
      <c r="K1520" s="53">
        <v>64</v>
      </c>
      <c r="L1520" s="45">
        <v>586500</v>
      </c>
      <c r="M1520" s="45">
        <v>304388</v>
      </c>
      <c r="N1520" s="45">
        <v>282112</v>
      </c>
      <c r="O1520" s="57">
        <v>4.7740835464620632</v>
      </c>
      <c r="P1520" s="57">
        <v>0.85251491901108278</v>
      </c>
      <c r="Q1520" s="57">
        <v>2.7280477408354646</v>
      </c>
      <c r="R1520" s="57">
        <v>1.7050298380221656</v>
      </c>
      <c r="S1520" s="57" t="s">
        <v>297</v>
      </c>
      <c r="T1520" s="57">
        <v>0.85251491901108278</v>
      </c>
      <c r="U1520" s="57">
        <v>10.912190963341859</v>
      </c>
    </row>
    <row r="1521" spans="1:21">
      <c r="A1521" s="55" t="s">
        <v>2660</v>
      </c>
      <c r="B1521" s="53" t="s">
        <v>405</v>
      </c>
      <c r="C1521" s="53" t="s">
        <v>257</v>
      </c>
      <c r="D1521" s="51" t="s">
        <v>163</v>
      </c>
      <c r="E1521" s="53">
        <v>231</v>
      </c>
      <c r="F1521" s="53">
        <v>223</v>
      </c>
      <c r="G1521" s="53">
        <v>485</v>
      </c>
      <c r="H1521" s="53">
        <v>489</v>
      </c>
      <c r="I1521" s="53">
        <v>170</v>
      </c>
      <c r="J1521" s="53">
        <v>48</v>
      </c>
      <c r="K1521" s="53">
        <v>1646</v>
      </c>
      <c r="L1521" s="45">
        <v>586500</v>
      </c>
      <c r="M1521" s="45">
        <v>304388</v>
      </c>
      <c r="N1521" s="45">
        <v>282112</v>
      </c>
      <c r="O1521" s="57">
        <v>81.882372958257719</v>
      </c>
      <c r="P1521" s="57">
        <v>79.046619782214151</v>
      </c>
      <c r="Q1521" s="57">
        <v>171.91753629764065</v>
      </c>
      <c r="R1521" s="57">
        <v>173.33541288566244</v>
      </c>
      <c r="S1521" s="57">
        <v>60.259754990925593</v>
      </c>
      <c r="T1521" s="57">
        <v>17.014519056261342</v>
      </c>
      <c r="U1521" s="57">
        <v>583.45621597096181</v>
      </c>
    </row>
    <row r="1522" spans="1:21">
      <c r="A1522" s="55" t="s">
        <v>2661</v>
      </c>
      <c r="B1522" s="53" t="s">
        <v>405</v>
      </c>
      <c r="C1522" s="53" t="s">
        <v>257</v>
      </c>
      <c r="D1522" s="51" t="s">
        <v>141</v>
      </c>
      <c r="E1522" s="53">
        <v>48</v>
      </c>
      <c r="F1522" s="53">
        <v>25</v>
      </c>
      <c r="G1522" s="53">
        <v>43</v>
      </c>
      <c r="H1522" s="53">
        <v>41</v>
      </c>
      <c r="I1522" s="53">
        <v>36</v>
      </c>
      <c r="J1522" s="53">
        <v>16</v>
      </c>
      <c r="K1522" s="53">
        <v>209</v>
      </c>
      <c r="L1522" s="45">
        <v>586500</v>
      </c>
      <c r="M1522" s="45">
        <v>304388</v>
      </c>
      <c r="N1522" s="45">
        <v>282112</v>
      </c>
      <c r="O1522" s="57">
        <v>8.1841432225063944</v>
      </c>
      <c r="P1522" s="57">
        <v>4.2625745950554137</v>
      </c>
      <c r="Q1522" s="57">
        <v>7.3316283034953118</v>
      </c>
      <c r="R1522" s="57">
        <v>6.9906223358908779</v>
      </c>
      <c r="S1522" s="57">
        <v>6.1381074168797944</v>
      </c>
      <c r="T1522" s="57">
        <v>2.7280477408354646</v>
      </c>
      <c r="U1522" s="57">
        <v>35.635123614663257</v>
      </c>
    </row>
    <row r="1523" spans="1:21">
      <c r="A1523" s="55" t="s">
        <v>2662</v>
      </c>
      <c r="B1523" s="53" t="s">
        <v>405</v>
      </c>
      <c r="C1523" s="53" t="s">
        <v>257</v>
      </c>
      <c r="D1523" s="51" t="s">
        <v>145</v>
      </c>
      <c r="E1523" s="53">
        <v>55</v>
      </c>
      <c r="F1523" s="53">
        <v>33</v>
      </c>
      <c r="G1523" s="53">
        <v>120</v>
      </c>
      <c r="H1523" s="53">
        <v>142</v>
      </c>
      <c r="I1523" s="53">
        <v>102</v>
      </c>
      <c r="J1523" s="53">
        <v>63</v>
      </c>
      <c r="K1523" s="53">
        <v>515</v>
      </c>
      <c r="L1523" s="45">
        <v>586500</v>
      </c>
      <c r="M1523" s="45">
        <v>304388</v>
      </c>
      <c r="N1523" s="45">
        <v>282112</v>
      </c>
      <c r="O1523" s="57">
        <v>18.069043457692157</v>
      </c>
      <c r="P1523" s="57">
        <v>10.841426074615294</v>
      </c>
      <c r="Q1523" s="57">
        <v>39.423367544055615</v>
      </c>
      <c r="R1523" s="57">
        <v>46.650984927132477</v>
      </c>
      <c r="S1523" s="57">
        <v>33.509862412447276</v>
      </c>
      <c r="T1523" s="57">
        <v>20.697267960629198</v>
      </c>
      <c r="U1523" s="57">
        <v>169.191952376572</v>
      </c>
    </row>
    <row r="1524" spans="1:21">
      <c r="A1524" s="55" t="s">
        <v>2642</v>
      </c>
      <c r="B1524" s="53" t="s">
        <v>405</v>
      </c>
      <c r="C1524" s="53" t="s">
        <v>257</v>
      </c>
      <c r="D1524" s="51" t="s">
        <v>200</v>
      </c>
      <c r="E1524" s="53">
        <v>21</v>
      </c>
      <c r="F1524" s="53">
        <v>8</v>
      </c>
      <c r="G1524" s="53">
        <v>24</v>
      </c>
      <c r="H1524" s="53">
        <v>19</v>
      </c>
      <c r="I1524" s="53">
        <v>37</v>
      </c>
      <c r="J1524" s="53">
        <v>56</v>
      </c>
      <c r="K1524" s="53">
        <v>165</v>
      </c>
      <c r="L1524" s="45">
        <v>586500</v>
      </c>
      <c r="M1524" s="45">
        <v>304388</v>
      </c>
      <c r="N1524" s="45">
        <v>282112</v>
      </c>
      <c r="O1524" s="57">
        <v>3.5805626598465472</v>
      </c>
      <c r="P1524" s="57">
        <v>1.3640238704177323</v>
      </c>
      <c r="Q1524" s="57">
        <v>4.0920716112531972</v>
      </c>
      <c r="R1524" s="57">
        <v>3.2395566922421142</v>
      </c>
      <c r="S1524" s="57">
        <v>6.3086104006820118</v>
      </c>
      <c r="T1524" s="57">
        <v>9.5481670929241265</v>
      </c>
      <c r="U1524" s="57">
        <v>28.132992327365727</v>
      </c>
    </row>
    <row r="1525" spans="1:21">
      <c r="A1525" s="55" t="s">
        <v>2663</v>
      </c>
      <c r="B1525" s="53" t="s">
        <v>405</v>
      </c>
      <c r="C1525" s="53" t="s">
        <v>258</v>
      </c>
      <c r="D1525" s="51" t="s">
        <v>200</v>
      </c>
      <c r="E1525" s="53">
        <v>11</v>
      </c>
      <c r="F1525" s="53">
        <v>10</v>
      </c>
      <c r="G1525" s="53">
        <v>10</v>
      </c>
      <c r="H1525" s="53">
        <v>5</v>
      </c>
      <c r="I1525" s="53">
        <v>32</v>
      </c>
      <c r="J1525" s="53">
        <v>36</v>
      </c>
      <c r="K1525" s="53">
        <v>104</v>
      </c>
      <c r="L1525" s="45">
        <v>230730</v>
      </c>
      <c r="M1525" s="45">
        <v>118063</v>
      </c>
      <c r="N1525" s="45">
        <v>112667</v>
      </c>
      <c r="O1525" s="57">
        <v>4.7674771377800891</v>
      </c>
      <c r="P1525" s="57">
        <v>4.3340701252546268</v>
      </c>
      <c r="Q1525" s="57">
        <v>4.3340701252546268</v>
      </c>
      <c r="R1525" s="57">
        <v>2.1670350626273134</v>
      </c>
      <c r="S1525" s="57">
        <v>13.869024400814803</v>
      </c>
      <c r="T1525" s="57">
        <v>15.602652450916656</v>
      </c>
      <c r="U1525" s="57">
        <v>45.074329302648117</v>
      </c>
    </row>
    <row r="1526" spans="1:21">
      <c r="A1526" s="55" t="s">
        <v>2664</v>
      </c>
      <c r="B1526" s="53" t="s">
        <v>405</v>
      </c>
      <c r="C1526" s="53" t="s">
        <v>258</v>
      </c>
      <c r="D1526" s="51" t="s">
        <v>53</v>
      </c>
      <c r="E1526" s="53">
        <v>206</v>
      </c>
      <c r="F1526" s="53">
        <v>193</v>
      </c>
      <c r="G1526" s="53">
        <v>484</v>
      </c>
      <c r="H1526" s="53">
        <v>505</v>
      </c>
      <c r="I1526" s="53">
        <v>363</v>
      </c>
      <c r="J1526" s="53">
        <v>274</v>
      </c>
      <c r="K1526" s="53">
        <v>2025</v>
      </c>
      <c r="L1526" s="45">
        <v>230730</v>
      </c>
      <c r="M1526" s="45">
        <v>118063</v>
      </c>
      <c r="N1526" s="45">
        <v>112667</v>
      </c>
      <c r="O1526" s="57">
        <v>174.48311494710453</v>
      </c>
      <c r="P1526" s="57">
        <v>163.47204458636492</v>
      </c>
      <c r="Q1526" s="57">
        <v>409.95061958445916</v>
      </c>
      <c r="R1526" s="57">
        <v>427.73773324411542</v>
      </c>
      <c r="S1526" s="57">
        <v>307.46296468834436</v>
      </c>
      <c r="T1526" s="57">
        <v>232.07948298789631</v>
      </c>
      <c r="U1526" s="57">
        <v>1715.1859600382845</v>
      </c>
    </row>
    <row r="1527" spans="1:21">
      <c r="A1527" s="55" t="s">
        <v>2665</v>
      </c>
      <c r="B1527" s="53" t="s">
        <v>405</v>
      </c>
      <c r="C1527" s="53" t="s">
        <v>258</v>
      </c>
      <c r="D1527" s="51" t="s">
        <v>59</v>
      </c>
      <c r="E1527" s="53">
        <v>36</v>
      </c>
      <c r="F1527" s="53">
        <v>22</v>
      </c>
      <c r="G1527" s="53">
        <v>50</v>
      </c>
      <c r="H1527" s="53">
        <v>68</v>
      </c>
      <c r="I1527" s="53">
        <v>16</v>
      </c>
      <c r="J1527" s="53">
        <v>11</v>
      </c>
      <c r="K1527" s="53">
        <v>203</v>
      </c>
      <c r="L1527" s="45">
        <v>230730</v>
      </c>
      <c r="M1527" s="45">
        <v>118063</v>
      </c>
      <c r="N1527" s="45">
        <v>112667</v>
      </c>
      <c r="O1527" s="57">
        <v>15.602652450916656</v>
      </c>
      <c r="P1527" s="57">
        <v>9.5349542755601782</v>
      </c>
      <c r="Q1527" s="57">
        <v>21.670350626273134</v>
      </c>
      <c r="R1527" s="57">
        <v>29.471676851731459</v>
      </c>
      <c r="S1527" s="57">
        <v>6.9345122004074016</v>
      </c>
      <c r="T1527" s="57">
        <v>4.7674771377800891</v>
      </c>
      <c r="U1527" s="57">
        <v>87.981623542668913</v>
      </c>
    </row>
    <row r="1528" spans="1:21">
      <c r="A1528" s="55" t="s">
        <v>2666</v>
      </c>
      <c r="B1528" s="53" t="s">
        <v>405</v>
      </c>
      <c r="C1528" s="53" t="s">
        <v>258</v>
      </c>
      <c r="D1528" s="51" t="s">
        <v>68</v>
      </c>
      <c r="E1528" s="53">
        <v>13</v>
      </c>
      <c r="F1528" s="53">
        <v>10</v>
      </c>
      <c r="G1528" s="53">
        <v>28</v>
      </c>
      <c r="H1528" s="53">
        <v>33</v>
      </c>
      <c r="I1528" s="53">
        <v>38</v>
      </c>
      <c r="J1528" s="53">
        <v>42</v>
      </c>
      <c r="K1528" s="53">
        <v>164</v>
      </c>
      <c r="L1528" s="45">
        <v>230730</v>
      </c>
      <c r="M1528" s="45">
        <v>118063</v>
      </c>
      <c r="N1528" s="45">
        <v>112667</v>
      </c>
      <c r="O1528" s="57">
        <v>11.011070360739605</v>
      </c>
      <c r="P1528" s="57">
        <v>8.4700541236458502</v>
      </c>
      <c r="Q1528" s="57">
        <v>23.71615154620838</v>
      </c>
      <c r="R1528" s="57">
        <v>27.951178608031306</v>
      </c>
      <c r="S1528" s="57">
        <v>32.186205669854232</v>
      </c>
      <c r="T1528" s="57">
        <v>35.57422731931257</v>
      </c>
      <c r="U1528" s="57">
        <v>138.90888762779196</v>
      </c>
    </row>
    <row r="1529" spans="1:21">
      <c r="A1529" s="55" t="s">
        <v>2667</v>
      </c>
      <c r="B1529" s="53" t="s">
        <v>405</v>
      </c>
      <c r="C1529" s="53" t="s">
        <v>258</v>
      </c>
      <c r="D1529" s="51" t="s">
        <v>63</v>
      </c>
      <c r="E1529" s="53">
        <v>171</v>
      </c>
      <c r="F1529" s="53">
        <v>132</v>
      </c>
      <c r="G1529" s="53">
        <v>282</v>
      </c>
      <c r="H1529" s="53">
        <v>306</v>
      </c>
      <c r="I1529" s="53">
        <v>175</v>
      </c>
      <c r="J1529" s="53">
        <v>120</v>
      </c>
      <c r="K1529" s="53">
        <v>1186</v>
      </c>
      <c r="L1529" s="45">
        <v>230730</v>
      </c>
      <c r="M1529" s="45">
        <v>118063</v>
      </c>
      <c r="N1529" s="45">
        <v>112667</v>
      </c>
      <c r="O1529" s="57">
        <v>74.112599141854119</v>
      </c>
      <c r="P1529" s="57">
        <v>57.209725653361069</v>
      </c>
      <c r="Q1529" s="57">
        <v>122.22077753218046</v>
      </c>
      <c r="R1529" s="57">
        <v>132.62254583279156</v>
      </c>
      <c r="S1529" s="57">
        <v>75.846227191955961</v>
      </c>
      <c r="T1529" s="57">
        <v>52.008841503055521</v>
      </c>
      <c r="U1529" s="57">
        <v>514.02071685519877</v>
      </c>
    </row>
    <row r="1530" spans="1:21">
      <c r="A1530" s="55" t="s">
        <v>2668</v>
      </c>
      <c r="B1530" s="53" t="s">
        <v>405</v>
      </c>
      <c r="C1530" s="53" t="s">
        <v>258</v>
      </c>
      <c r="D1530" s="51" t="s">
        <v>311</v>
      </c>
      <c r="E1530" s="53">
        <v>35</v>
      </c>
      <c r="F1530" s="53">
        <v>33</v>
      </c>
      <c r="G1530" s="53">
        <v>63</v>
      </c>
      <c r="H1530" s="53">
        <v>81</v>
      </c>
      <c r="I1530" s="53">
        <v>45</v>
      </c>
      <c r="J1530" s="53">
        <v>30</v>
      </c>
      <c r="K1530" s="53">
        <v>287</v>
      </c>
      <c r="L1530" s="45">
        <v>230730</v>
      </c>
      <c r="M1530" s="45">
        <v>118063</v>
      </c>
      <c r="N1530" s="45">
        <v>112667</v>
      </c>
      <c r="O1530" s="57">
        <v>15.169245438391194</v>
      </c>
      <c r="P1530" s="57">
        <v>14.302431413340267</v>
      </c>
      <c r="Q1530" s="57">
        <v>27.304641789104146</v>
      </c>
      <c r="R1530" s="57">
        <v>35.105968014562471</v>
      </c>
      <c r="S1530" s="57">
        <v>19.50331556364582</v>
      </c>
      <c r="T1530" s="57">
        <v>13.00221037576388</v>
      </c>
      <c r="U1530" s="57">
        <v>124.38781259480778</v>
      </c>
    </row>
    <row r="1531" spans="1:21">
      <c r="A1531" s="55" t="s">
        <v>2669</v>
      </c>
      <c r="B1531" s="53" t="s">
        <v>405</v>
      </c>
      <c r="C1531" s="53" t="s">
        <v>258</v>
      </c>
      <c r="D1531" s="51" t="s">
        <v>292</v>
      </c>
      <c r="E1531" s="53">
        <v>5</v>
      </c>
      <c r="F1531" s="53">
        <v>5</v>
      </c>
      <c r="G1531" s="53">
        <v>13</v>
      </c>
      <c r="H1531" s="53">
        <v>20</v>
      </c>
      <c r="I1531" s="53">
        <v>15</v>
      </c>
      <c r="J1531" s="53">
        <v>20</v>
      </c>
      <c r="K1531" s="53">
        <v>78</v>
      </c>
      <c r="L1531" s="45">
        <v>230730</v>
      </c>
      <c r="M1531" s="45">
        <v>118063</v>
      </c>
      <c r="N1531" s="45">
        <v>112667</v>
      </c>
      <c r="O1531" s="57">
        <v>2.1670350626273134</v>
      </c>
      <c r="P1531" s="57">
        <v>2.1670350626273134</v>
      </c>
      <c r="Q1531" s="57">
        <v>5.6342911628310146</v>
      </c>
      <c r="R1531" s="57">
        <v>8.6681402505092535</v>
      </c>
      <c r="S1531" s="57">
        <v>6.5011051878819401</v>
      </c>
      <c r="T1531" s="57">
        <v>8.6681402505092535</v>
      </c>
      <c r="U1531" s="57">
        <v>33.805746976986086</v>
      </c>
    </row>
    <row r="1532" spans="1:21">
      <c r="A1532" s="55" t="s">
        <v>2670</v>
      </c>
      <c r="B1532" s="53" t="s">
        <v>405</v>
      </c>
      <c r="C1532" s="53" t="s">
        <v>258</v>
      </c>
      <c r="D1532" s="51" t="s">
        <v>201</v>
      </c>
      <c r="E1532" s="53">
        <v>41</v>
      </c>
      <c r="F1532" s="53">
        <v>36</v>
      </c>
      <c r="G1532" s="53">
        <v>61</v>
      </c>
      <c r="H1532" s="53">
        <v>55</v>
      </c>
      <c r="I1532" s="53">
        <v>31</v>
      </c>
      <c r="J1532" s="53">
        <v>14</v>
      </c>
      <c r="K1532" s="53">
        <v>238</v>
      </c>
      <c r="L1532" s="45">
        <v>230730</v>
      </c>
      <c r="M1532" s="45">
        <v>118063</v>
      </c>
      <c r="N1532" s="45">
        <v>112667</v>
      </c>
      <c r="O1532" s="57">
        <v>17.769687513543971</v>
      </c>
      <c r="P1532" s="57">
        <v>15.602652450916656</v>
      </c>
      <c r="Q1532" s="57">
        <v>26.437827764053221</v>
      </c>
      <c r="R1532" s="57">
        <v>23.837385688900447</v>
      </c>
      <c r="S1532" s="57">
        <v>13.435617388289343</v>
      </c>
      <c r="T1532" s="57">
        <v>6.0676981753564778</v>
      </c>
      <c r="U1532" s="57">
        <v>103.15086898106011</v>
      </c>
    </row>
    <row r="1533" spans="1:21">
      <c r="A1533" s="55" t="s">
        <v>2671</v>
      </c>
      <c r="B1533" s="53" t="s">
        <v>405</v>
      </c>
      <c r="C1533" s="53" t="s">
        <v>258</v>
      </c>
      <c r="D1533" s="51" t="s">
        <v>150</v>
      </c>
      <c r="E1533" s="53">
        <v>5</v>
      </c>
      <c r="F1533" s="53">
        <v>0</v>
      </c>
      <c r="G1533" s="53">
        <v>5</v>
      </c>
      <c r="H1533" s="53">
        <v>10</v>
      </c>
      <c r="I1533" s="53">
        <v>10</v>
      </c>
      <c r="J1533" s="53">
        <v>0</v>
      </c>
      <c r="K1533" s="53">
        <v>30</v>
      </c>
      <c r="L1533" s="45">
        <v>230730</v>
      </c>
      <c r="M1533" s="45">
        <v>118063</v>
      </c>
      <c r="N1533" s="45">
        <v>112667</v>
      </c>
      <c r="O1533" s="57">
        <v>2.1670350626273134</v>
      </c>
      <c r="P1533" s="57" t="s">
        <v>297</v>
      </c>
      <c r="Q1533" s="57">
        <v>2.1670350626273134</v>
      </c>
      <c r="R1533" s="57">
        <v>4.3340701252546268</v>
      </c>
      <c r="S1533" s="57">
        <v>4.3340701252546268</v>
      </c>
      <c r="T1533" s="57" t="s">
        <v>297</v>
      </c>
      <c r="U1533" s="57">
        <v>13.00221037576388</v>
      </c>
    </row>
    <row r="1534" spans="1:21">
      <c r="A1534" s="55" t="s">
        <v>2672</v>
      </c>
      <c r="B1534" s="53" t="s">
        <v>405</v>
      </c>
      <c r="C1534" s="53" t="s">
        <v>258</v>
      </c>
      <c r="D1534" s="51" t="s">
        <v>94</v>
      </c>
      <c r="E1534" s="53">
        <v>14</v>
      </c>
      <c r="F1534" s="53">
        <v>0</v>
      </c>
      <c r="G1534" s="53">
        <v>22</v>
      </c>
      <c r="H1534" s="53">
        <v>23</v>
      </c>
      <c r="I1534" s="53">
        <v>13</v>
      </c>
      <c r="J1534" s="53">
        <v>14</v>
      </c>
      <c r="K1534" s="53">
        <v>86</v>
      </c>
      <c r="L1534" s="45">
        <v>230730</v>
      </c>
      <c r="M1534" s="45">
        <v>118063</v>
      </c>
      <c r="N1534" s="45">
        <v>112667</v>
      </c>
      <c r="O1534" s="57">
        <v>6.0676981753564778</v>
      </c>
      <c r="P1534" s="57" t="s">
        <v>297</v>
      </c>
      <c r="Q1534" s="57">
        <v>9.5349542755601782</v>
      </c>
      <c r="R1534" s="57">
        <v>9.9683612880856423</v>
      </c>
      <c r="S1534" s="57">
        <v>5.6342911628310146</v>
      </c>
      <c r="T1534" s="57">
        <v>6.0676981753564778</v>
      </c>
      <c r="U1534" s="57">
        <v>37.273003077189784</v>
      </c>
    </row>
    <row r="1535" spans="1:21">
      <c r="A1535" s="55" t="s">
        <v>2673</v>
      </c>
      <c r="B1535" s="53" t="s">
        <v>405</v>
      </c>
      <c r="C1535" s="53" t="s">
        <v>258</v>
      </c>
      <c r="D1535" s="51" t="s">
        <v>153</v>
      </c>
      <c r="E1535" s="53">
        <v>5</v>
      </c>
      <c r="F1535" s="53">
        <v>0</v>
      </c>
      <c r="G1535" s="53">
        <v>5</v>
      </c>
      <c r="H1535" s="53">
        <v>0</v>
      </c>
      <c r="I1535" s="53">
        <v>0</v>
      </c>
      <c r="J1535" s="53">
        <v>0</v>
      </c>
      <c r="K1535" s="53">
        <v>10</v>
      </c>
      <c r="L1535" s="45">
        <v>230730</v>
      </c>
      <c r="M1535" s="45">
        <v>118063</v>
      </c>
      <c r="N1535" s="45">
        <v>112667</v>
      </c>
      <c r="O1535" s="57">
        <v>2.1670350626273134</v>
      </c>
      <c r="P1535" s="57" t="s">
        <v>297</v>
      </c>
      <c r="Q1535" s="57">
        <v>2.1670350626273134</v>
      </c>
      <c r="R1535" s="57" t="s">
        <v>297</v>
      </c>
      <c r="S1535" s="57" t="s">
        <v>297</v>
      </c>
      <c r="T1535" s="57" t="s">
        <v>297</v>
      </c>
      <c r="U1535" s="57">
        <v>4.3340701252546268</v>
      </c>
    </row>
    <row r="1536" spans="1:21">
      <c r="A1536" s="55" t="s">
        <v>2674</v>
      </c>
      <c r="B1536" s="53" t="s">
        <v>405</v>
      </c>
      <c r="C1536" s="53" t="s">
        <v>258</v>
      </c>
      <c r="D1536" s="51" t="s">
        <v>154</v>
      </c>
      <c r="E1536" s="53">
        <v>99</v>
      </c>
      <c r="F1536" s="53">
        <v>41</v>
      </c>
      <c r="G1536" s="53">
        <v>62</v>
      </c>
      <c r="H1536" s="53">
        <v>40</v>
      </c>
      <c r="I1536" s="53">
        <v>20</v>
      </c>
      <c r="J1536" s="53">
        <v>10</v>
      </c>
      <c r="K1536" s="53">
        <v>272</v>
      </c>
      <c r="L1536" s="45">
        <v>230730</v>
      </c>
      <c r="M1536" s="45">
        <v>118063</v>
      </c>
      <c r="N1536" s="45">
        <v>112667</v>
      </c>
      <c r="O1536" s="57">
        <v>42.907294240020803</v>
      </c>
      <c r="P1536" s="57">
        <v>17.769687513543971</v>
      </c>
      <c r="Q1536" s="57">
        <v>26.871234776578685</v>
      </c>
      <c r="R1536" s="57">
        <v>17.336280501018507</v>
      </c>
      <c r="S1536" s="57">
        <v>8.6681402505092535</v>
      </c>
      <c r="T1536" s="57">
        <v>4.3340701252546268</v>
      </c>
      <c r="U1536" s="57">
        <v>117.88670740692584</v>
      </c>
    </row>
    <row r="1537" spans="1:21">
      <c r="A1537" s="55" t="s">
        <v>2675</v>
      </c>
      <c r="B1537" s="53" t="s">
        <v>405</v>
      </c>
      <c r="C1537" s="53" t="s">
        <v>258</v>
      </c>
      <c r="D1537" s="51" t="s">
        <v>98</v>
      </c>
      <c r="E1537" s="53">
        <v>47</v>
      </c>
      <c r="F1537" s="53">
        <v>38</v>
      </c>
      <c r="G1537" s="53">
        <v>100</v>
      </c>
      <c r="H1537" s="53">
        <v>113</v>
      </c>
      <c r="I1537" s="53">
        <v>68</v>
      </c>
      <c r="J1537" s="53">
        <v>48</v>
      </c>
      <c r="K1537" s="53">
        <v>414</v>
      </c>
      <c r="L1537" s="45">
        <v>230730</v>
      </c>
      <c r="M1537" s="45">
        <v>118063</v>
      </c>
      <c r="N1537" s="45">
        <v>112667</v>
      </c>
      <c r="O1537" s="57">
        <v>20.370129588696745</v>
      </c>
      <c r="P1537" s="57">
        <v>16.469466475967579</v>
      </c>
      <c r="Q1537" s="57">
        <v>43.340701252546268</v>
      </c>
      <c r="R1537" s="57">
        <v>48.974992415377272</v>
      </c>
      <c r="S1537" s="57">
        <v>29.471676851731459</v>
      </c>
      <c r="T1537" s="57">
        <v>20.803536601222206</v>
      </c>
      <c r="U1537" s="57">
        <v>179.43050318554154</v>
      </c>
    </row>
    <row r="1538" spans="1:21">
      <c r="A1538" s="55" t="s">
        <v>2676</v>
      </c>
      <c r="B1538" s="53" t="s">
        <v>405</v>
      </c>
      <c r="C1538" s="53" t="s">
        <v>258</v>
      </c>
      <c r="D1538" s="51" t="s">
        <v>301</v>
      </c>
      <c r="E1538" s="53">
        <v>13</v>
      </c>
      <c r="F1538" s="53">
        <v>18</v>
      </c>
      <c r="G1538" s="53">
        <v>21</v>
      </c>
      <c r="H1538" s="53">
        <v>10</v>
      </c>
      <c r="I1538" s="53">
        <v>0</v>
      </c>
      <c r="J1538" s="53">
        <v>0</v>
      </c>
      <c r="K1538" s="53">
        <v>62</v>
      </c>
      <c r="L1538" s="45">
        <v>230730</v>
      </c>
      <c r="M1538" s="45">
        <v>118063</v>
      </c>
      <c r="N1538" s="45">
        <v>112667</v>
      </c>
      <c r="O1538" s="57">
        <v>5.6342911628310146</v>
      </c>
      <c r="P1538" s="57">
        <v>7.801326225458328</v>
      </c>
      <c r="Q1538" s="57">
        <v>9.1015472630347158</v>
      </c>
      <c r="R1538" s="57">
        <v>4.3340701252546268</v>
      </c>
      <c r="S1538" s="57" t="s">
        <v>297</v>
      </c>
      <c r="T1538" s="57" t="s">
        <v>297</v>
      </c>
      <c r="U1538" s="57">
        <v>26.871234776578685</v>
      </c>
    </row>
    <row r="1539" spans="1:21">
      <c r="A1539" s="55" t="s">
        <v>2677</v>
      </c>
      <c r="B1539" s="53" t="s">
        <v>405</v>
      </c>
      <c r="C1539" s="53" t="s">
        <v>258</v>
      </c>
      <c r="D1539" s="51" t="s">
        <v>303</v>
      </c>
      <c r="E1539" s="53">
        <v>41</v>
      </c>
      <c r="F1539" s="53">
        <v>36</v>
      </c>
      <c r="G1539" s="53">
        <v>76</v>
      </c>
      <c r="H1539" s="53">
        <v>89</v>
      </c>
      <c r="I1539" s="53">
        <v>57</v>
      </c>
      <c r="J1539" s="53">
        <v>33</v>
      </c>
      <c r="K1539" s="53">
        <v>332</v>
      </c>
      <c r="L1539" s="45">
        <v>230730</v>
      </c>
      <c r="M1539" s="45">
        <v>118063</v>
      </c>
      <c r="N1539" s="45">
        <v>112667</v>
      </c>
      <c r="O1539" s="57">
        <v>17.769687513543971</v>
      </c>
      <c r="P1539" s="57">
        <v>15.602652450916656</v>
      </c>
      <c r="Q1539" s="57">
        <v>32.938932951935158</v>
      </c>
      <c r="R1539" s="57">
        <v>38.573224114766177</v>
      </c>
      <c r="S1539" s="57">
        <v>24.704199713951372</v>
      </c>
      <c r="T1539" s="57">
        <v>14.302431413340267</v>
      </c>
      <c r="U1539" s="57">
        <v>143.8911281584536</v>
      </c>
    </row>
    <row r="1540" spans="1:21">
      <c r="A1540" s="55" t="s">
        <v>2678</v>
      </c>
      <c r="B1540" s="53" t="s">
        <v>405</v>
      </c>
      <c r="C1540" s="53" t="s">
        <v>258</v>
      </c>
      <c r="D1540" s="51" t="s">
        <v>127</v>
      </c>
      <c r="E1540" s="53">
        <v>36</v>
      </c>
      <c r="F1540" s="53">
        <v>10</v>
      </c>
      <c r="G1540" s="53">
        <v>18</v>
      </c>
      <c r="H1540" s="53">
        <v>12</v>
      </c>
      <c r="I1540" s="53">
        <v>12</v>
      </c>
      <c r="J1540" s="53">
        <v>0</v>
      </c>
      <c r="K1540" s="53">
        <v>88</v>
      </c>
      <c r="L1540" s="45">
        <v>230730</v>
      </c>
      <c r="M1540" s="45">
        <v>118063</v>
      </c>
      <c r="N1540" s="45">
        <v>112667</v>
      </c>
      <c r="O1540" s="57">
        <v>15.602652450916656</v>
      </c>
      <c r="P1540" s="57">
        <v>4.3340701252546268</v>
      </c>
      <c r="Q1540" s="57">
        <v>7.801326225458328</v>
      </c>
      <c r="R1540" s="57">
        <v>5.2008841503055514</v>
      </c>
      <c r="S1540" s="57">
        <v>5.2008841503055514</v>
      </c>
      <c r="T1540" s="57" t="s">
        <v>297</v>
      </c>
      <c r="U1540" s="57">
        <v>38.139817102240713</v>
      </c>
    </row>
    <row r="1541" spans="1:21">
      <c r="A1541" s="55" t="s">
        <v>2679</v>
      </c>
      <c r="B1541" s="53" t="s">
        <v>405</v>
      </c>
      <c r="C1541" s="53" t="s">
        <v>258</v>
      </c>
      <c r="D1541" s="51" t="s">
        <v>131</v>
      </c>
      <c r="E1541" s="53">
        <v>19</v>
      </c>
      <c r="F1541" s="53">
        <v>13</v>
      </c>
      <c r="G1541" s="53">
        <v>48</v>
      </c>
      <c r="H1541" s="53">
        <v>53</v>
      </c>
      <c r="I1541" s="53">
        <v>25</v>
      </c>
      <c r="J1541" s="53">
        <v>26</v>
      </c>
      <c r="K1541" s="53">
        <v>184</v>
      </c>
      <c r="L1541" s="45">
        <v>230730</v>
      </c>
      <c r="M1541" s="45">
        <v>118063</v>
      </c>
      <c r="N1541" s="45">
        <v>112667</v>
      </c>
      <c r="O1541" s="57">
        <v>16.093102834927116</v>
      </c>
      <c r="P1541" s="57">
        <v>11.011070360739605</v>
      </c>
      <c r="Q1541" s="57">
        <v>40.656259793500077</v>
      </c>
      <c r="R1541" s="57">
        <v>44.891286855323003</v>
      </c>
      <c r="S1541" s="57">
        <v>21.175135309114626</v>
      </c>
      <c r="T1541" s="57">
        <v>22.022140721479211</v>
      </c>
      <c r="U1541" s="57">
        <v>155.84899587508366</v>
      </c>
    </row>
    <row r="1542" spans="1:21">
      <c r="A1542" s="55" t="s">
        <v>2680</v>
      </c>
      <c r="B1542" s="53" t="s">
        <v>405</v>
      </c>
      <c r="C1542" s="53" t="s">
        <v>258</v>
      </c>
      <c r="D1542" s="51" t="s">
        <v>160</v>
      </c>
      <c r="E1542" s="53">
        <v>17</v>
      </c>
      <c r="F1542" s="53">
        <v>5</v>
      </c>
      <c r="G1542" s="53">
        <v>5</v>
      </c>
      <c r="H1542" s="53">
        <v>0</v>
      </c>
      <c r="I1542" s="53">
        <v>5</v>
      </c>
      <c r="J1542" s="53">
        <v>0</v>
      </c>
      <c r="K1542" s="53">
        <v>32</v>
      </c>
      <c r="L1542" s="45">
        <v>230730</v>
      </c>
      <c r="M1542" s="45">
        <v>118063</v>
      </c>
      <c r="N1542" s="45">
        <v>112667</v>
      </c>
      <c r="O1542" s="57">
        <v>7.3679192129328648</v>
      </c>
      <c r="P1542" s="57">
        <v>2.1670350626273134</v>
      </c>
      <c r="Q1542" s="57">
        <v>2.1670350626273134</v>
      </c>
      <c r="R1542" s="57" t="s">
        <v>297</v>
      </c>
      <c r="S1542" s="57">
        <v>2.1670350626273134</v>
      </c>
      <c r="T1542" s="57" t="s">
        <v>297</v>
      </c>
      <c r="U1542" s="57">
        <v>13.869024400814803</v>
      </c>
    </row>
    <row r="1543" spans="1:21">
      <c r="A1543" s="55" t="s">
        <v>2681</v>
      </c>
      <c r="B1543" s="53" t="s">
        <v>405</v>
      </c>
      <c r="C1543" s="53" t="s">
        <v>258</v>
      </c>
      <c r="D1543" s="51" t="s">
        <v>163</v>
      </c>
      <c r="E1543" s="53">
        <v>144</v>
      </c>
      <c r="F1543" s="53">
        <v>130</v>
      </c>
      <c r="G1543" s="53">
        <v>398</v>
      </c>
      <c r="H1543" s="53">
        <v>372</v>
      </c>
      <c r="I1543" s="53">
        <v>134</v>
      </c>
      <c r="J1543" s="53">
        <v>22</v>
      </c>
      <c r="K1543" s="53">
        <v>1200</v>
      </c>
      <c r="L1543" s="45">
        <v>230730</v>
      </c>
      <c r="M1543" s="45">
        <v>118063</v>
      </c>
      <c r="N1543" s="45">
        <v>112667</v>
      </c>
      <c r="O1543" s="57">
        <v>127.81027275067234</v>
      </c>
      <c r="P1543" s="57">
        <v>115.38427401102363</v>
      </c>
      <c r="Q1543" s="57">
        <v>353.25339274144159</v>
      </c>
      <c r="R1543" s="57">
        <v>330.17653793923688</v>
      </c>
      <c r="S1543" s="57">
        <v>118.93455936520898</v>
      </c>
      <c r="T1543" s="57">
        <v>19.526569448019384</v>
      </c>
      <c r="U1543" s="57">
        <v>1065.0856062556029</v>
      </c>
    </row>
    <row r="1544" spans="1:21">
      <c r="A1544" s="55" t="s">
        <v>2682</v>
      </c>
      <c r="B1544" s="53" t="s">
        <v>405</v>
      </c>
      <c r="C1544" s="53" t="s">
        <v>258</v>
      </c>
      <c r="D1544" s="51" t="s">
        <v>141</v>
      </c>
      <c r="E1544" s="53">
        <v>13</v>
      </c>
      <c r="F1544" s="53">
        <v>5</v>
      </c>
      <c r="G1544" s="53">
        <v>13</v>
      </c>
      <c r="H1544" s="53">
        <v>15</v>
      </c>
      <c r="I1544" s="53">
        <v>14</v>
      </c>
      <c r="J1544" s="53">
        <v>5</v>
      </c>
      <c r="K1544" s="53">
        <v>65</v>
      </c>
      <c r="L1544" s="45">
        <v>230730</v>
      </c>
      <c r="M1544" s="45">
        <v>118063</v>
      </c>
      <c r="N1544" s="45">
        <v>112667</v>
      </c>
      <c r="O1544" s="57">
        <v>5.6342911628310146</v>
      </c>
      <c r="P1544" s="57">
        <v>2.1670350626273134</v>
      </c>
      <c r="Q1544" s="57">
        <v>5.6342911628310146</v>
      </c>
      <c r="R1544" s="57">
        <v>6.5011051878819401</v>
      </c>
      <c r="S1544" s="57">
        <v>6.0676981753564778</v>
      </c>
      <c r="T1544" s="57">
        <v>2.1670350626273134</v>
      </c>
      <c r="U1544" s="57">
        <v>28.171455814155074</v>
      </c>
    </row>
    <row r="1545" spans="1:21">
      <c r="A1545" s="55" t="s">
        <v>2683</v>
      </c>
      <c r="B1545" s="53" t="s">
        <v>405</v>
      </c>
      <c r="C1545" s="53" t="s">
        <v>258</v>
      </c>
      <c r="D1545" s="51" t="s">
        <v>145</v>
      </c>
      <c r="E1545" s="53">
        <v>23</v>
      </c>
      <c r="F1545" s="53">
        <v>28</v>
      </c>
      <c r="G1545" s="53">
        <v>87</v>
      </c>
      <c r="H1545" s="53">
        <v>89</v>
      </c>
      <c r="I1545" s="53">
        <v>64</v>
      </c>
      <c r="J1545" s="53">
        <v>29</v>
      </c>
      <c r="K1545" s="53">
        <v>320</v>
      </c>
      <c r="L1545" s="45">
        <v>230730</v>
      </c>
      <c r="M1545" s="45">
        <v>118063</v>
      </c>
      <c r="N1545" s="45">
        <v>112667</v>
      </c>
      <c r="O1545" s="57">
        <v>19.481124484385457</v>
      </c>
      <c r="P1545" s="57">
        <v>23.71615154620838</v>
      </c>
      <c r="Q1545" s="57">
        <v>73.689470875718897</v>
      </c>
      <c r="R1545" s="57">
        <v>75.383481700448073</v>
      </c>
      <c r="S1545" s="57">
        <v>54.208346391333443</v>
      </c>
      <c r="T1545" s="57">
        <v>24.563156958572968</v>
      </c>
      <c r="U1545" s="57">
        <v>271.04173195666721</v>
      </c>
    </row>
    <row r="1546" spans="1:21">
      <c r="A1546" s="55" t="s">
        <v>2663</v>
      </c>
      <c r="B1546" s="53" t="s">
        <v>405</v>
      </c>
      <c r="C1546" s="53" t="s">
        <v>258</v>
      </c>
      <c r="D1546" s="51" t="s">
        <v>200</v>
      </c>
      <c r="E1546" s="53">
        <v>10</v>
      </c>
      <c r="F1546" s="53">
        <v>5</v>
      </c>
      <c r="G1546" s="53">
        <v>5</v>
      </c>
      <c r="H1546" s="53">
        <v>5</v>
      </c>
      <c r="I1546" s="53">
        <v>16</v>
      </c>
      <c r="J1546" s="53">
        <v>13</v>
      </c>
      <c r="K1546" s="53">
        <v>54</v>
      </c>
      <c r="L1546" s="45">
        <v>230730</v>
      </c>
      <c r="M1546" s="45">
        <v>118063</v>
      </c>
      <c r="N1546" s="45">
        <v>112667</v>
      </c>
      <c r="O1546" s="57">
        <v>4.3340701252546268</v>
      </c>
      <c r="P1546" s="57">
        <v>2.1670350626273134</v>
      </c>
      <c r="Q1546" s="57">
        <v>2.1670350626273134</v>
      </c>
      <c r="R1546" s="57">
        <v>2.1670350626273134</v>
      </c>
      <c r="S1546" s="57">
        <v>6.9345122004074016</v>
      </c>
      <c r="T1546" s="57">
        <v>5.6342911628310146</v>
      </c>
      <c r="U1546" s="57">
        <v>23.403978676374983</v>
      </c>
    </row>
    <row r="1547" spans="1:21">
      <c r="A1547" s="55" t="s">
        <v>2684</v>
      </c>
      <c r="B1547" s="53" t="s">
        <v>405</v>
      </c>
      <c r="C1547" s="53" t="s">
        <v>259</v>
      </c>
      <c r="D1547" s="51" t="s">
        <v>200</v>
      </c>
      <c r="E1547" s="53">
        <v>5</v>
      </c>
      <c r="F1547" s="53">
        <v>0</v>
      </c>
      <c r="G1547" s="53">
        <v>12</v>
      </c>
      <c r="H1547" s="53">
        <v>17</v>
      </c>
      <c r="I1547" s="53">
        <v>11</v>
      </c>
      <c r="J1547" s="53">
        <v>14</v>
      </c>
      <c r="K1547" s="53">
        <v>59</v>
      </c>
      <c r="L1547" s="45">
        <v>81510</v>
      </c>
      <c r="M1547" s="45">
        <v>42533</v>
      </c>
      <c r="N1547" s="45">
        <v>38977</v>
      </c>
      <c r="O1547" s="57">
        <v>6.1342166605324504</v>
      </c>
      <c r="P1547" s="57" t="s">
        <v>297</v>
      </c>
      <c r="Q1547" s="57">
        <v>14.722119985277882</v>
      </c>
      <c r="R1547" s="57">
        <v>20.85633664581033</v>
      </c>
      <c r="S1547" s="57">
        <v>13.495276653171389</v>
      </c>
      <c r="T1547" s="57">
        <v>17.175806649490863</v>
      </c>
      <c r="U1547" s="57">
        <v>72.383756594282914</v>
      </c>
    </row>
    <row r="1548" spans="1:21">
      <c r="A1548" s="55" t="s">
        <v>2685</v>
      </c>
      <c r="B1548" s="53" t="s">
        <v>405</v>
      </c>
      <c r="C1548" s="53" t="s">
        <v>259</v>
      </c>
      <c r="D1548" s="51" t="s">
        <v>53</v>
      </c>
      <c r="E1548" s="53">
        <v>90</v>
      </c>
      <c r="F1548" s="53">
        <v>42</v>
      </c>
      <c r="G1548" s="53">
        <v>150</v>
      </c>
      <c r="H1548" s="53">
        <v>195</v>
      </c>
      <c r="I1548" s="53">
        <v>124</v>
      </c>
      <c r="J1548" s="53">
        <v>94</v>
      </c>
      <c r="K1548" s="53">
        <v>695</v>
      </c>
      <c r="L1548" s="45">
        <v>81510</v>
      </c>
      <c r="M1548" s="45">
        <v>42533</v>
      </c>
      <c r="N1548" s="45">
        <v>38977</v>
      </c>
      <c r="O1548" s="57">
        <v>211.60040439188393</v>
      </c>
      <c r="P1548" s="57">
        <v>98.746855382879161</v>
      </c>
      <c r="Q1548" s="57">
        <v>352.66734065313989</v>
      </c>
      <c r="R1548" s="57">
        <v>458.46754284908189</v>
      </c>
      <c r="S1548" s="57">
        <v>291.53833493992897</v>
      </c>
      <c r="T1548" s="57">
        <v>221.00486680930103</v>
      </c>
      <c r="U1548" s="57">
        <v>1634.0253450262151</v>
      </c>
    </row>
    <row r="1549" spans="1:21">
      <c r="A1549" s="55" t="s">
        <v>2686</v>
      </c>
      <c r="B1549" s="53" t="s">
        <v>405</v>
      </c>
      <c r="C1549" s="53" t="s">
        <v>259</v>
      </c>
      <c r="D1549" s="51" t="s">
        <v>59</v>
      </c>
      <c r="E1549" s="53">
        <v>10</v>
      </c>
      <c r="F1549" s="53">
        <v>10</v>
      </c>
      <c r="G1549" s="53">
        <v>13</v>
      </c>
      <c r="H1549" s="53">
        <v>18</v>
      </c>
      <c r="I1549" s="53">
        <v>11</v>
      </c>
      <c r="J1549" s="53">
        <v>0</v>
      </c>
      <c r="K1549" s="53">
        <v>62</v>
      </c>
      <c r="L1549" s="45">
        <v>81510</v>
      </c>
      <c r="M1549" s="45">
        <v>42533</v>
      </c>
      <c r="N1549" s="45">
        <v>38977</v>
      </c>
      <c r="O1549" s="57">
        <v>12.268433321064901</v>
      </c>
      <c r="P1549" s="57">
        <v>12.268433321064901</v>
      </c>
      <c r="Q1549" s="57">
        <v>15.94896331738437</v>
      </c>
      <c r="R1549" s="57">
        <v>22.083179977916821</v>
      </c>
      <c r="S1549" s="57">
        <v>13.495276653171389</v>
      </c>
      <c r="T1549" s="57" t="s">
        <v>297</v>
      </c>
      <c r="U1549" s="57">
        <v>76.064286590602379</v>
      </c>
    </row>
    <row r="1550" spans="1:21">
      <c r="A1550" s="55" t="s">
        <v>2687</v>
      </c>
      <c r="B1550" s="53" t="s">
        <v>405</v>
      </c>
      <c r="C1550" s="53" t="s">
        <v>259</v>
      </c>
      <c r="D1550" s="51" t="s">
        <v>68</v>
      </c>
      <c r="E1550" s="53">
        <v>5</v>
      </c>
      <c r="F1550" s="53">
        <v>5</v>
      </c>
      <c r="G1550" s="53">
        <v>11</v>
      </c>
      <c r="H1550" s="53">
        <v>18</v>
      </c>
      <c r="I1550" s="53">
        <v>13</v>
      </c>
      <c r="J1550" s="53">
        <v>18</v>
      </c>
      <c r="K1550" s="53">
        <v>70</v>
      </c>
      <c r="L1550" s="45">
        <v>81510</v>
      </c>
      <c r="M1550" s="45">
        <v>42533</v>
      </c>
      <c r="N1550" s="45">
        <v>38977</v>
      </c>
      <c r="O1550" s="57">
        <v>11.755578021771331</v>
      </c>
      <c r="P1550" s="57">
        <v>11.755578021771331</v>
      </c>
      <c r="Q1550" s="57">
        <v>25.862271647896929</v>
      </c>
      <c r="R1550" s="57">
        <v>42.320080878376793</v>
      </c>
      <c r="S1550" s="57">
        <v>30.564502856605458</v>
      </c>
      <c r="T1550" s="57">
        <v>42.320080878376793</v>
      </c>
      <c r="U1550" s="57">
        <v>164.57809230479862</v>
      </c>
    </row>
    <row r="1551" spans="1:21">
      <c r="A1551" s="55" t="s">
        <v>2688</v>
      </c>
      <c r="B1551" s="53" t="s">
        <v>405</v>
      </c>
      <c r="C1551" s="53" t="s">
        <v>259</v>
      </c>
      <c r="D1551" s="51" t="s">
        <v>63</v>
      </c>
      <c r="E1551" s="53">
        <v>45</v>
      </c>
      <c r="F1551" s="53">
        <v>42</v>
      </c>
      <c r="G1551" s="53">
        <v>82</v>
      </c>
      <c r="H1551" s="53">
        <v>88</v>
      </c>
      <c r="I1551" s="53">
        <v>67</v>
      </c>
      <c r="J1551" s="53">
        <v>36</v>
      </c>
      <c r="K1551" s="53">
        <v>360</v>
      </c>
      <c r="L1551" s="45">
        <v>81510</v>
      </c>
      <c r="M1551" s="45">
        <v>42533</v>
      </c>
      <c r="N1551" s="45">
        <v>38977</v>
      </c>
      <c r="O1551" s="57">
        <v>55.207949944792055</v>
      </c>
      <c r="P1551" s="57">
        <v>51.527419948472577</v>
      </c>
      <c r="Q1551" s="57">
        <v>100.60115323273217</v>
      </c>
      <c r="R1551" s="57">
        <v>107.96221322537112</v>
      </c>
      <c r="S1551" s="57">
        <v>82.198503251134838</v>
      </c>
      <c r="T1551" s="57">
        <v>44.166359955833641</v>
      </c>
      <c r="U1551" s="57">
        <v>441.66359955833644</v>
      </c>
    </row>
    <row r="1552" spans="1:21">
      <c r="A1552" s="55" t="s">
        <v>2689</v>
      </c>
      <c r="B1552" s="53" t="s">
        <v>405</v>
      </c>
      <c r="C1552" s="53" t="s">
        <v>259</v>
      </c>
      <c r="D1552" s="51" t="s">
        <v>311</v>
      </c>
      <c r="E1552" s="53">
        <v>17</v>
      </c>
      <c r="F1552" s="53">
        <v>22</v>
      </c>
      <c r="G1552" s="53">
        <v>31</v>
      </c>
      <c r="H1552" s="53">
        <v>46</v>
      </c>
      <c r="I1552" s="53">
        <v>15</v>
      </c>
      <c r="J1552" s="53">
        <v>19</v>
      </c>
      <c r="K1552" s="53">
        <v>150</v>
      </c>
      <c r="L1552" s="45">
        <v>81510</v>
      </c>
      <c r="M1552" s="45">
        <v>42533</v>
      </c>
      <c r="N1552" s="45">
        <v>38977</v>
      </c>
      <c r="O1552" s="57">
        <v>20.85633664581033</v>
      </c>
      <c r="P1552" s="57">
        <v>26.990553306342779</v>
      </c>
      <c r="Q1552" s="57">
        <v>38.032143295301189</v>
      </c>
      <c r="R1552" s="57">
        <v>56.434793276898539</v>
      </c>
      <c r="S1552" s="57">
        <v>18.402649981597349</v>
      </c>
      <c r="T1552" s="57">
        <v>23.310023310023311</v>
      </c>
      <c r="U1552" s="57">
        <v>184.02649981597349</v>
      </c>
    </row>
    <row r="1553" spans="1:21">
      <c r="A1553" s="55" t="s">
        <v>2690</v>
      </c>
      <c r="B1553" s="53" t="s">
        <v>405</v>
      </c>
      <c r="C1553" s="53" t="s">
        <v>259</v>
      </c>
      <c r="D1553" s="51" t="s">
        <v>292</v>
      </c>
      <c r="E1553" s="53">
        <v>0</v>
      </c>
      <c r="F1553" s="53">
        <v>5</v>
      </c>
      <c r="G1553" s="53">
        <v>6</v>
      </c>
      <c r="H1553" s="53">
        <v>5</v>
      </c>
      <c r="I1553" s="53">
        <v>6</v>
      </c>
      <c r="J1553" s="53">
        <v>5</v>
      </c>
      <c r="K1553" s="53">
        <v>27</v>
      </c>
      <c r="L1553" s="45">
        <v>81510</v>
      </c>
      <c r="M1553" s="45">
        <v>42533</v>
      </c>
      <c r="N1553" s="45">
        <v>38977</v>
      </c>
      <c r="O1553" s="57" t="s">
        <v>297</v>
      </c>
      <c r="P1553" s="57">
        <v>6.1342166605324504</v>
      </c>
      <c r="Q1553" s="57">
        <v>7.3610599926389408</v>
      </c>
      <c r="R1553" s="57">
        <v>6.1342166605324504</v>
      </c>
      <c r="S1553" s="57">
        <v>7.3610599926389408</v>
      </c>
      <c r="T1553" s="57">
        <v>6.1342166605324504</v>
      </c>
      <c r="U1553" s="57">
        <v>33.124769966875228</v>
      </c>
    </row>
    <row r="1554" spans="1:21">
      <c r="A1554" s="55" t="s">
        <v>2691</v>
      </c>
      <c r="B1554" s="53" t="s">
        <v>405</v>
      </c>
      <c r="C1554" s="53" t="s">
        <v>259</v>
      </c>
      <c r="D1554" s="51" t="s">
        <v>201</v>
      </c>
      <c r="E1554" s="53">
        <v>20</v>
      </c>
      <c r="F1554" s="53">
        <v>5</v>
      </c>
      <c r="G1554" s="53">
        <v>23</v>
      </c>
      <c r="H1554" s="53">
        <v>10</v>
      </c>
      <c r="I1554" s="53">
        <v>12</v>
      </c>
      <c r="J1554" s="53">
        <v>5</v>
      </c>
      <c r="K1554" s="53">
        <v>75</v>
      </c>
      <c r="L1554" s="45">
        <v>81510</v>
      </c>
      <c r="M1554" s="45">
        <v>42533</v>
      </c>
      <c r="N1554" s="45">
        <v>38977</v>
      </c>
      <c r="O1554" s="57">
        <v>24.536866642129802</v>
      </c>
      <c r="P1554" s="57">
        <v>6.1342166605324504</v>
      </c>
      <c r="Q1554" s="57">
        <v>28.217396638449269</v>
      </c>
      <c r="R1554" s="57">
        <v>12.268433321064901</v>
      </c>
      <c r="S1554" s="57">
        <v>14.722119985277882</v>
      </c>
      <c r="T1554" s="57">
        <v>6.1342166605324504</v>
      </c>
      <c r="U1554" s="57">
        <v>92.013249907986747</v>
      </c>
    </row>
    <row r="1555" spans="1:21">
      <c r="A1555" s="55" t="s">
        <v>2692</v>
      </c>
      <c r="B1555" s="53" t="s">
        <v>405</v>
      </c>
      <c r="C1555" s="53" t="s">
        <v>259</v>
      </c>
      <c r="D1555" s="51" t="s">
        <v>150</v>
      </c>
      <c r="E1555" s="53">
        <v>0</v>
      </c>
      <c r="F1555" s="53">
        <v>0</v>
      </c>
      <c r="G1555" s="53">
        <v>0</v>
      </c>
      <c r="H1555" s="53">
        <v>0</v>
      </c>
      <c r="I1555" s="53">
        <v>0</v>
      </c>
      <c r="J1555" s="53">
        <v>0</v>
      </c>
      <c r="K1555" s="53">
        <v>0</v>
      </c>
      <c r="L1555" s="45">
        <v>81510</v>
      </c>
      <c r="M1555" s="45">
        <v>42533</v>
      </c>
      <c r="N1555" s="45">
        <v>38977</v>
      </c>
      <c r="O1555" s="57" t="s">
        <v>297</v>
      </c>
      <c r="P1555" s="57" t="s">
        <v>297</v>
      </c>
      <c r="Q1555" s="57" t="s">
        <v>297</v>
      </c>
      <c r="R1555" s="57" t="s">
        <v>297</v>
      </c>
      <c r="S1555" s="57" t="s">
        <v>297</v>
      </c>
      <c r="T1555" s="57" t="s">
        <v>297</v>
      </c>
      <c r="U1555" s="57" t="s">
        <v>297</v>
      </c>
    </row>
    <row r="1556" spans="1:21">
      <c r="A1556" s="55" t="s">
        <v>2693</v>
      </c>
      <c r="B1556" s="53" t="s">
        <v>405</v>
      </c>
      <c r="C1556" s="53" t="s">
        <v>259</v>
      </c>
      <c r="D1556" s="51" t="s">
        <v>94</v>
      </c>
      <c r="E1556" s="53">
        <v>10</v>
      </c>
      <c r="F1556" s="53">
        <v>0</v>
      </c>
      <c r="G1556" s="53">
        <v>10</v>
      </c>
      <c r="H1556" s="53">
        <v>19</v>
      </c>
      <c r="I1556" s="53">
        <v>5</v>
      </c>
      <c r="J1556" s="53">
        <v>0</v>
      </c>
      <c r="K1556" s="53">
        <v>44</v>
      </c>
      <c r="L1556" s="45">
        <v>81510</v>
      </c>
      <c r="M1556" s="45">
        <v>42533</v>
      </c>
      <c r="N1556" s="45">
        <v>38977</v>
      </c>
      <c r="O1556" s="57">
        <v>12.268433321064901</v>
      </c>
      <c r="P1556" s="57" t="s">
        <v>297</v>
      </c>
      <c r="Q1556" s="57">
        <v>12.268433321064901</v>
      </c>
      <c r="R1556" s="57">
        <v>23.310023310023311</v>
      </c>
      <c r="S1556" s="57">
        <v>6.1342166605324504</v>
      </c>
      <c r="T1556" s="57" t="s">
        <v>297</v>
      </c>
      <c r="U1556" s="57">
        <v>53.981106612685558</v>
      </c>
    </row>
    <row r="1557" spans="1:21">
      <c r="A1557" s="55" t="s">
        <v>2694</v>
      </c>
      <c r="B1557" s="53" t="s">
        <v>405</v>
      </c>
      <c r="C1557" s="53" t="s">
        <v>259</v>
      </c>
      <c r="D1557" s="51" t="s">
        <v>153</v>
      </c>
      <c r="E1557" s="53">
        <v>5</v>
      </c>
      <c r="F1557" s="53">
        <v>0</v>
      </c>
      <c r="G1557" s="53">
        <v>0</v>
      </c>
      <c r="H1557" s="53">
        <v>0</v>
      </c>
      <c r="I1557" s="53">
        <v>0</v>
      </c>
      <c r="J1557" s="53">
        <v>0</v>
      </c>
      <c r="K1557" s="53">
        <v>5</v>
      </c>
      <c r="L1557" s="45">
        <v>81510</v>
      </c>
      <c r="M1557" s="45">
        <v>42533</v>
      </c>
      <c r="N1557" s="45">
        <v>38977</v>
      </c>
      <c r="O1557" s="57">
        <v>6.1342166605324504</v>
      </c>
      <c r="P1557" s="57" t="s">
        <v>297</v>
      </c>
      <c r="Q1557" s="57" t="s">
        <v>297</v>
      </c>
      <c r="R1557" s="57" t="s">
        <v>297</v>
      </c>
      <c r="S1557" s="57" t="s">
        <v>297</v>
      </c>
      <c r="T1557" s="57" t="s">
        <v>297</v>
      </c>
      <c r="U1557" s="57">
        <v>6.1342166605324504</v>
      </c>
    </row>
    <row r="1558" spans="1:21">
      <c r="A1558" s="55" t="s">
        <v>2695</v>
      </c>
      <c r="B1558" s="53" t="s">
        <v>405</v>
      </c>
      <c r="C1558" s="53" t="s">
        <v>259</v>
      </c>
      <c r="D1558" s="51" t="s">
        <v>154</v>
      </c>
      <c r="E1558" s="53">
        <v>49</v>
      </c>
      <c r="F1558" s="53">
        <v>23</v>
      </c>
      <c r="G1558" s="53">
        <v>12</v>
      </c>
      <c r="H1558" s="53">
        <v>19</v>
      </c>
      <c r="I1558" s="53">
        <v>5</v>
      </c>
      <c r="J1558" s="53">
        <v>5</v>
      </c>
      <c r="K1558" s="53">
        <v>113</v>
      </c>
      <c r="L1558" s="45">
        <v>81510</v>
      </c>
      <c r="M1558" s="45">
        <v>42533</v>
      </c>
      <c r="N1558" s="45">
        <v>38977</v>
      </c>
      <c r="O1558" s="57">
        <v>60.11532327321801</v>
      </c>
      <c r="P1558" s="57">
        <v>28.217396638449269</v>
      </c>
      <c r="Q1558" s="57">
        <v>14.722119985277882</v>
      </c>
      <c r="R1558" s="57">
        <v>23.310023310023311</v>
      </c>
      <c r="S1558" s="57">
        <v>6.1342166605324504</v>
      </c>
      <c r="T1558" s="57">
        <v>6.1342166605324504</v>
      </c>
      <c r="U1558" s="57">
        <v>138.63329652803336</v>
      </c>
    </row>
    <row r="1559" spans="1:21">
      <c r="A1559" s="55" t="s">
        <v>2696</v>
      </c>
      <c r="B1559" s="53" t="s">
        <v>405</v>
      </c>
      <c r="C1559" s="53" t="s">
        <v>259</v>
      </c>
      <c r="D1559" s="51" t="s">
        <v>98</v>
      </c>
      <c r="E1559" s="53">
        <v>31</v>
      </c>
      <c r="F1559" s="53">
        <v>22</v>
      </c>
      <c r="G1559" s="53">
        <v>39</v>
      </c>
      <c r="H1559" s="53">
        <v>35</v>
      </c>
      <c r="I1559" s="53">
        <v>36</v>
      </c>
      <c r="J1559" s="53">
        <v>32</v>
      </c>
      <c r="K1559" s="53">
        <v>195</v>
      </c>
      <c r="L1559" s="45">
        <v>81510</v>
      </c>
      <c r="M1559" s="45">
        <v>42533</v>
      </c>
      <c r="N1559" s="45">
        <v>38977</v>
      </c>
      <c r="O1559" s="57">
        <v>38.032143295301189</v>
      </c>
      <c r="P1559" s="57">
        <v>26.990553306342779</v>
      </c>
      <c r="Q1559" s="57">
        <v>47.846889952153113</v>
      </c>
      <c r="R1559" s="57">
        <v>42.939516623727151</v>
      </c>
      <c r="S1559" s="57">
        <v>44.166359955833641</v>
      </c>
      <c r="T1559" s="57">
        <v>39.25898662740768</v>
      </c>
      <c r="U1559" s="57">
        <v>239.23444976076553</v>
      </c>
    </row>
    <row r="1560" spans="1:21">
      <c r="A1560" s="55" t="s">
        <v>2697</v>
      </c>
      <c r="B1560" s="53" t="s">
        <v>405</v>
      </c>
      <c r="C1560" s="53" t="s">
        <v>259</v>
      </c>
      <c r="D1560" s="51" t="s">
        <v>301</v>
      </c>
      <c r="E1560" s="53">
        <v>0</v>
      </c>
      <c r="F1560" s="53">
        <v>0</v>
      </c>
      <c r="G1560" s="53">
        <v>12</v>
      </c>
      <c r="H1560" s="53">
        <v>5</v>
      </c>
      <c r="I1560" s="53">
        <v>0</v>
      </c>
      <c r="J1560" s="53">
        <v>0</v>
      </c>
      <c r="K1560" s="53">
        <v>17</v>
      </c>
      <c r="L1560" s="45">
        <v>81510</v>
      </c>
      <c r="M1560" s="45">
        <v>42533</v>
      </c>
      <c r="N1560" s="45">
        <v>38977</v>
      </c>
      <c r="O1560" s="57" t="s">
        <v>297</v>
      </c>
      <c r="P1560" s="57" t="s">
        <v>297</v>
      </c>
      <c r="Q1560" s="57">
        <v>14.722119985277882</v>
      </c>
      <c r="R1560" s="57">
        <v>6.1342166605324504</v>
      </c>
      <c r="S1560" s="57" t="s">
        <v>297</v>
      </c>
      <c r="T1560" s="57" t="s">
        <v>297</v>
      </c>
      <c r="U1560" s="57">
        <v>20.85633664581033</v>
      </c>
    </row>
    <row r="1561" spans="1:21">
      <c r="A1561" s="55" t="s">
        <v>2698</v>
      </c>
      <c r="B1561" s="53" t="s">
        <v>405</v>
      </c>
      <c r="C1561" s="53" t="s">
        <v>259</v>
      </c>
      <c r="D1561" s="51" t="s">
        <v>303</v>
      </c>
      <c r="E1561" s="53">
        <v>14</v>
      </c>
      <c r="F1561" s="53">
        <v>13</v>
      </c>
      <c r="G1561" s="53">
        <v>18</v>
      </c>
      <c r="H1561" s="53">
        <v>23</v>
      </c>
      <c r="I1561" s="53">
        <v>12</v>
      </c>
      <c r="J1561" s="53">
        <v>12</v>
      </c>
      <c r="K1561" s="53">
        <v>92</v>
      </c>
      <c r="L1561" s="45">
        <v>81510</v>
      </c>
      <c r="M1561" s="45">
        <v>42533</v>
      </c>
      <c r="N1561" s="45">
        <v>38977</v>
      </c>
      <c r="O1561" s="57">
        <v>17.175806649490863</v>
      </c>
      <c r="P1561" s="57">
        <v>15.94896331738437</v>
      </c>
      <c r="Q1561" s="57">
        <v>22.083179977916821</v>
      </c>
      <c r="R1561" s="57">
        <v>28.217396638449269</v>
      </c>
      <c r="S1561" s="57">
        <v>14.722119985277882</v>
      </c>
      <c r="T1561" s="57">
        <v>14.722119985277882</v>
      </c>
      <c r="U1561" s="57">
        <v>112.86958655379708</v>
      </c>
    </row>
    <row r="1562" spans="1:21">
      <c r="A1562" s="55" t="s">
        <v>2699</v>
      </c>
      <c r="B1562" s="53" t="s">
        <v>405</v>
      </c>
      <c r="C1562" s="53" t="s">
        <v>259</v>
      </c>
      <c r="D1562" s="51" t="s">
        <v>127</v>
      </c>
      <c r="E1562" s="53">
        <v>8</v>
      </c>
      <c r="F1562" s="53">
        <v>5</v>
      </c>
      <c r="G1562" s="53">
        <v>5</v>
      </c>
      <c r="H1562" s="53">
        <v>5</v>
      </c>
      <c r="I1562" s="53">
        <v>0</v>
      </c>
      <c r="J1562" s="53">
        <v>0</v>
      </c>
      <c r="K1562" s="53">
        <v>23</v>
      </c>
      <c r="L1562" s="45">
        <v>81510</v>
      </c>
      <c r="M1562" s="45">
        <v>42533</v>
      </c>
      <c r="N1562" s="45">
        <v>38977</v>
      </c>
      <c r="O1562" s="57">
        <v>9.8147466568519199</v>
      </c>
      <c r="P1562" s="57">
        <v>6.1342166605324504</v>
      </c>
      <c r="Q1562" s="57">
        <v>6.1342166605324504</v>
      </c>
      <c r="R1562" s="57">
        <v>6.1342166605324504</v>
      </c>
      <c r="S1562" s="57" t="s">
        <v>297</v>
      </c>
      <c r="T1562" s="57" t="s">
        <v>297</v>
      </c>
      <c r="U1562" s="57">
        <v>28.217396638449269</v>
      </c>
    </row>
    <row r="1563" spans="1:21">
      <c r="A1563" s="55" t="s">
        <v>2700</v>
      </c>
      <c r="B1563" s="53" t="s">
        <v>405</v>
      </c>
      <c r="C1563" s="53" t="s">
        <v>259</v>
      </c>
      <c r="D1563" s="51" t="s">
        <v>131</v>
      </c>
      <c r="E1563" s="53">
        <v>12</v>
      </c>
      <c r="F1563" s="53">
        <v>8</v>
      </c>
      <c r="G1563" s="53">
        <v>10</v>
      </c>
      <c r="H1563" s="53">
        <v>17</v>
      </c>
      <c r="I1563" s="53">
        <v>10</v>
      </c>
      <c r="J1563" s="53">
        <v>7</v>
      </c>
      <c r="K1563" s="53">
        <v>64</v>
      </c>
      <c r="L1563" s="45">
        <v>81510</v>
      </c>
      <c r="M1563" s="45">
        <v>42533</v>
      </c>
      <c r="N1563" s="45">
        <v>38977</v>
      </c>
      <c r="O1563" s="57">
        <v>28.213387252251191</v>
      </c>
      <c r="P1563" s="57">
        <v>18.808924834834126</v>
      </c>
      <c r="Q1563" s="57">
        <v>23.511156043542663</v>
      </c>
      <c r="R1563" s="57">
        <v>39.968965274022523</v>
      </c>
      <c r="S1563" s="57">
        <v>23.511156043542663</v>
      </c>
      <c r="T1563" s="57">
        <v>16.45780923047986</v>
      </c>
      <c r="U1563" s="57">
        <v>150.47139867867301</v>
      </c>
    </row>
    <row r="1564" spans="1:21">
      <c r="A1564" s="55" t="s">
        <v>2701</v>
      </c>
      <c r="B1564" s="53" t="s">
        <v>405</v>
      </c>
      <c r="C1564" s="53" t="s">
        <v>259</v>
      </c>
      <c r="D1564" s="51" t="s">
        <v>160</v>
      </c>
      <c r="E1564" s="53">
        <v>0</v>
      </c>
      <c r="F1564" s="53">
        <v>0</v>
      </c>
      <c r="G1564" s="53">
        <v>0</v>
      </c>
      <c r="H1564" s="53">
        <v>0</v>
      </c>
      <c r="I1564" s="53">
        <v>0</v>
      </c>
      <c r="J1564" s="53">
        <v>0</v>
      </c>
      <c r="K1564" s="53">
        <v>0</v>
      </c>
      <c r="L1564" s="45">
        <v>81510</v>
      </c>
      <c r="M1564" s="45">
        <v>42533</v>
      </c>
      <c r="N1564" s="45">
        <v>38977</v>
      </c>
      <c r="O1564" s="57" t="s">
        <v>297</v>
      </c>
      <c r="P1564" s="57" t="s">
        <v>297</v>
      </c>
      <c r="Q1564" s="57" t="s">
        <v>297</v>
      </c>
      <c r="R1564" s="57" t="s">
        <v>297</v>
      </c>
      <c r="S1564" s="57" t="s">
        <v>297</v>
      </c>
      <c r="T1564" s="57" t="s">
        <v>297</v>
      </c>
      <c r="U1564" s="57" t="s">
        <v>297</v>
      </c>
    </row>
    <row r="1565" spans="1:21">
      <c r="A1565" s="55" t="s">
        <v>2702</v>
      </c>
      <c r="B1565" s="53" t="s">
        <v>405</v>
      </c>
      <c r="C1565" s="53" t="s">
        <v>259</v>
      </c>
      <c r="D1565" s="51" t="s">
        <v>163</v>
      </c>
      <c r="E1565" s="53">
        <v>31</v>
      </c>
      <c r="F1565" s="53">
        <v>42</v>
      </c>
      <c r="G1565" s="53">
        <v>69</v>
      </c>
      <c r="H1565" s="53">
        <v>99</v>
      </c>
      <c r="I1565" s="53">
        <v>25</v>
      </c>
      <c r="J1565" s="53">
        <v>6</v>
      </c>
      <c r="K1565" s="53">
        <v>272</v>
      </c>
      <c r="L1565" s="45">
        <v>81510</v>
      </c>
      <c r="M1565" s="45">
        <v>42533</v>
      </c>
      <c r="N1565" s="45">
        <v>38977</v>
      </c>
      <c r="O1565" s="57">
        <v>79.534084203504634</v>
      </c>
      <c r="P1565" s="57">
        <v>107.75585601765142</v>
      </c>
      <c r="Q1565" s="57">
        <v>177.02747774328449</v>
      </c>
      <c r="R1565" s="57">
        <v>253.99594632732124</v>
      </c>
      <c r="S1565" s="57">
        <v>64.140390486697285</v>
      </c>
      <c r="T1565" s="57">
        <v>15.393693716807348</v>
      </c>
      <c r="U1565" s="57">
        <v>697.84744849526646</v>
      </c>
    </row>
    <row r="1566" spans="1:21">
      <c r="A1566" s="55" t="s">
        <v>2703</v>
      </c>
      <c r="B1566" s="53" t="s">
        <v>405</v>
      </c>
      <c r="C1566" s="53" t="s">
        <v>259</v>
      </c>
      <c r="D1566" s="51" t="s">
        <v>141</v>
      </c>
      <c r="E1566" s="53">
        <v>5</v>
      </c>
      <c r="F1566" s="53">
        <v>0</v>
      </c>
      <c r="G1566" s="53">
        <v>13</v>
      </c>
      <c r="H1566" s="53">
        <v>10</v>
      </c>
      <c r="I1566" s="53">
        <v>5</v>
      </c>
      <c r="J1566" s="53">
        <v>0</v>
      </c>
      <c r="K1566" s="53">
        <v>33</v>
      </c>
      <c r="L1566" s="45">
        <v>81510</v>
      </c>
      <c r="M1566" s="45">
        <v>42533</v>
      </c>
      <c r="N1566" s="45">
        <v>38977</v>
      </c>
      <c r="O1566" s="57">
        <v>6.1342166605324504</v>
      </c>
      <c r="P1566" s="57" t="s">
        <v>297</v>
      </c>
      <c r="Q1566" s="57">
        <v>15.94896331738437</v>
      </c>
      <c r="R1566" s="57">
        <v>12.268433321064901</v>
      </c>
      <c r="S1566" s="57">
        <v>6.1342166605324504</v>
      </c>
      <c r="T1566" s="57" t="s">
        <v>297</v>
      </c>
      <c r="U1566" s="57">
        <v>40.48582995951417</v>
      </c>
    </row>
    <row r="1567" spans="1:21">
      <c r="A1567" s="55" t="s">
        <v>2704</v>
      </c>
      <c r="B1567" s="53" t="s">
        <v>405</v>
      </c>
      <c r="C1567" s="53" t="s">
        <v>259</v>
      </c>
      <c r="D1567" s="51" t="s">
        <v>145</v>
      </c>
      <c r="E1567" s="53">
        <v>7</v>
      </c>
      <c r="F1567" s="53">
        <v>8</v>
      </c>
      <c r="G1567" s="53">
        <v>13</v>
      </c>
      <c r="H1567" s="53">
        <v>26</v>
      </c>
      <c r="I1567" s="53">
        <v>26</v>
      </c>
      <c r="J1567" s="53">
        <v>11</v>
      </c>
      <c r="K1567" s="53">
        <v>91</v>
      </c>
      <c r="L1567" s="45">
        <v>81510</v>
      </c>
      <c r="M1567" s="45">
        <v>42533</v>
      </c>
      <c r="N1567" s="45">
        <v>38977</v>
      </c>
      <c r="O1567" s="57">
        <v>16.45780923047986</v>
      </c>
      <c r="P1567" s="57">
        <v>18.808924834834126</v>
      </c>
      <c r="Q1567" s="57">
        <v>30.564502856605458</v>
      </c>
      <c r="R1567" s="57">
        <v>61.129005713210915</v>
      </c>
      <c r="S1567" s="57">
        <v>61.129005713210915</v>
      </c>
      <c r="T1567" s="57">
        <v>25.862271647896929</v>
      </c>
      <c r="U1567" s="57">
        <v>213.9515199962382</v>
      </c>
    </row>
    <row r="1568" spans="1:21">
      <c r="A1568" s="55" t="s">
        <v>2684</v>
      </c>
      <c r="B1568" s="53" t="s">
        <v>405</v>
      </c>
      <c r="C1568" s="53" t="s">
        <v>259</v>
      </c>
      <c r="D1568" s="51" t="s">
        <v>200</v>
      </c>
      <c r="E1568" s="53">
        <v>5</v>
      </c>
      <c r="F1568" s="53">
        <v>5</v>
      </c>
      <c r="G1568" s="53">
        <v>5</v>
      </c>
      <c r="H1568" s="53">
        <v>8</v>
      </c>
      <c r="I1568" s="53">
        <v>8</v>
      </c>
      <c r="J1568" s="53">
        <v>8</v>
      </c>
      <c r="K1568" s="53">
        <v>39</v>
      </c>
      <c r="L1568" s="45">
        <v>81510</v>
      </c>
      <c r="M1568" s="45">
        <v>42533</v>
      </c>
      <c r="N1568" s="45">
        <v>38977</v>
      </c>
      <c r="O1568" s="57">
        <v>6.1342166605324504</v>
      </c>
      <c r="P1568" s="57">
        <v>6.1342166605324504</v>
      </c>
      <c r="Q1568" s="57">
        <v>6.1342166605324504</v>
      </c>
      <c r="R1568" s="57">
        <v>9.8147466568519199</v>
      </c>
      <c r="S1568" s="57">
        <v>9.8147466568519199</v>
      </c>
      <c r="T1568" s="57">
        <v>9.8147466568519199</v>
      </c>
      <c r="U1568" s="57">
        <v>47.846889952153113</v>
      </c>
    </row>
    <row r="1569" spans="1:21">
      <c r="A1569" s="55" t="s">
        <v>2705</v>
      </c>
      <c r="B1569" s="53" t="s">
        <v>405</v>
      </c>
      <c r="C1569" s="53" t="s">
        <v>260</v>
      </c>
      <c r="D1569" s="51" t="s">
        <v>200</v>
      </c>
      <c r="E1569" s="53">
        <v>7</v>
      </c>
      <c r="F1569" s="53">
        <v>0</v>
      </c>
      <c r="G1569" s="53">
        <v>11</v>
      </c>
      <c r="H1569" s="53">
        <v>18</v>
      </c>
      <c r="I1569" s="53">
        <v>13</v>
      </c>
      <c r="J1569" s="53">
        <v>16</v>
      </c>
      <c r="K1569" s="53">
        <v>65</v>
      </c>
      <c r="L1569" s="45">
        <v>82360</v>
      </c>
      <c r="M1569" s="45">
        <v>42788</v>
      </c>
      <c r="N1569" s="45">
        <v>39572</v>
      </c>
      <c r="O1569" s="57">
        <v>8.4992714910150564</v>
      </c>
      <c r="P1569" s="57" t="s">
        <v>297</v>
      </c>
      <c r="Q1569" s="57">
        <v>13.355998057309373</v>
      </c>
      <c r="R1569" s="57">
        <v>21.855269548324429</v>
      </c>
      <c r="S1569" s="57">
        <v>15.784361340456533</v>
      </c>
      <c r="T1569" s="57">
        <v>19.426906265177269</v>
      </c>
      <c r="U1569" s="57">
        <v>78.921806702282652</v>
      </c>
    </row>
    <row r="1570" spans="1:21">
      <c r="A1570" s="55" t="s">
        <v>2706</v>
      </c>
      <c r="B1570" s="53" t="s">
        <v>405</v>
      </c>
      <c r="C1570" s="53" t="s">
        <v>260</v>
      </c>
      <c r="D1570" s="51" t="s">
        <v>53</v>
      </c>
      <c r="E1570" s="53">
        <v>53</v>
      </c>
      <c r="F1570" s="53">
        <v>55</v>
      </c>
      <c r="G1570" s="53">
        <v>180</v>
      </c>
      <c r="H1570" s="53">
        <v>237</v>
      </c>
      <c r="I1570" s="53">
        <v>121</v>
      </c>
      <c r="J1570" s="53">
        <v>81</v>
      </c>
      <c r="K1570" s="53">
        <v>727</v>
      </c>
      <c r="L1570" s="45">
        <v>82360</v>
      </c>
      <c r="M1570" s="45">
        <v>42788</v>
      </c>
      <c r="N1570" s="45">
        <v>39572</v>
      </c>
      <c r="O1570" s="57">
        <v>123.86650462746566</v>
      </c>
      <c r="P1570" s="57">
        <v>128.54071234925681</v>
      </c>
      <c r="Q1570" s="57">
        <v>420.67869496120409</v>
      </c>
      <c r="R1570" s="57">
        <v>553.893615032252</v>
      </c>
      <c r="S1570" s="57">
        <v>282.78956716836495</v>
      </c>
      <c r="T1570" s="57">
        <v>189.30541273254184</v>
      </c>
      <c r="U1570" s="57">
        <v>1699.0745068710855</v>
      </c>
    </row>
    <row r="1571" spans="1:21">
      <c r="A1571" s="55" t="s">
        <v>2707</v>
      </c>
      <c r="B1571" s="53" t="s">
        <v>405</v>
      </c>
      <c r="C1571" s="53" t="s">
        <v>260</v>
      </c>
      <c r="D1571" s="51" t="s">
        <v>59</v>
      </c>
      <c r="E1571" s="53">
        <v>10</v>
      </c>
      <c r="F1571" s="53">
        <v>5</v>
      </c>
      <c r="G1571" s="53">
        <v>22</v>
      </c>
      <c r="H1571" s="53">
        <v>22</v>
      </c>
      <c r="I1571" s="53">
        <v>5</v>
      </c>
      <c r="J1571" s="53">
        <v>10</v>
      </c>
      <c r="K1571" s="53">
        <v>74</v>
      </c>
      <c r="L1571" s="45">
        <v>82360</v>
      </c>
      <c r="M1571" s="45">
        <v>42788</v>
      </c>
      <c r="N1571" s="45">
        <v>39572</v>
      </c>
      <c r="O1571" s="57">
        <v>12.141816415735793</v>
      </c>
      <c r="P1571" s="57">
        <v>6.0709082078678964</v>
      </c>
      <c r="Q1571" s="57">
        <v>26.711996114618746</v>
      </c>
      <c r="R1571" s="57">
        <v>26.711996114618746</v>
      </c>
      <c r="S1571" s="57">
        <v>6.0709082078678964</v>
      </c>
      <c r="T1571" s="57">
        <v>12.141816415735793</v>
      </c>
      <c r="U1571" s="57">
        <v>89.849441476444881</v>
      </c>
    </row>
    <row r="1572" spans="1:21">
      <c r="A1572" s="55" t="s">
        <v>2708</v>
      </c>
      <c r="B1572" s="53" t="s">
        <v>405</v>
      </c>
      <c r="C1572" s="53" t="s">
        <v>260</v>
      </c>
      <c r="D1572" s="51" t="s">
        <v>68</v>
      </c>
      <c r="E1572" s="53">
        <v>0</v>
      </c>
      <c r="F1572" s="53">
        <v>5</v>
      </c>
      <c r="G1572" s="53">
        <v>5</v>
      </c>
      <c r="H1572" s="53">
        <v>11</v>
      </c>
      <c r="I1572" s="53">
        <v>10</v>
      </c>
      <c r="J1572" s="53">
        <v>18</v>
      </c>
      <c r="K1572" s="53">
        <v>49</v>
      </c>
      <c r="L1572" s="45">
        <v>82360</v>
      </c>
      <c r="M1572" s="45">
        <v>42788</v>
      </c>
      <c r="N1572" s="45">
        <v>39572</v>
      </c>
      <c r="O1572" s="57" t="s">
        <v>297</v>
      </c>
      <c r="P1572" s="57">
        <v>11.685519304477891</v>
      </c>
      <c r="Q1572" s="57">
        <v>11.685519304477891</v>
      </c>
      <c r="R1572" s="57">
        <v>25.70814246985136</v>
      </c>
      <c r="S1572" s="57">
        <v>23.371038608955782</v>
      </c>
      <c r="T1572" s="57">
        <v>42.067869496120409</v>
      </c>
      <c r="U1572" s="57">
        <v>114.51808918388332</v>
      </c>
    </row>
    <row r="1573" spans="1:21">
      <c r="A1573" s="55" t="s">
        <v>2709</v>
      </c>
      <c r="B1573" s="53" t="s">
        <v>405</v>
      </c>
      <c r="C1573" s="53" t="s">
        <v>260</v>
      </c>
      <c r="D1573" s="51" t="s">
        <v>63</v>
      </c>
      <c r="E1573" s="53">
        <v>49</v>
      </c>
      <c r="F1573" s="53">
        <v>46</v>
      </c>
      <c r="G1573" s="53">
        <v>83</v>
      </c>
      <c r="H1573" s="53">
        <v>91</v>
      </c>
      <c r="I1573" s="53">
        <v>63</v>
      </c>
      <c r="J1573" s="53">
        <v>30</v>
      </c>
      <c r="K1573" s="53">
        <v>362</v>
      </c>
      <c r="L1573" s="45">
        <v>82360</v>
      </c>
      <c r="M1573" s="45">
        <v>42788</v>
      </c>
      <c r="N1573" s="45">
        <v>39572</v>
      </c>
      <c r="O1573" s="57">
        <v>59.494900437105386</v>
      </c>
      <c r="P1573" s="57">
        <v>55.852355512384655</v>
      </c>
      <c r="Q1573" s="57">
        <v>100.7770762506071</v>
      </c>
      <c r="R1573" s="57">
        <v>110.49052938319572</v>
      </c>
      <c r="S1573" s="57">
        <v>76.493443419135502</v>
      </c>
      <c r="T1573" s="57">
        <v>36.425449247207382</v>
      </c>
      <c r="U1573" s="57">
        <v>439.53375424963576</v>
      </c>
    </row>
    <row r="1574" spans="1:21">
      <c r="A1574" s="55" t="s">
        <v>2710</v>
      </c>
      <c r="B1574" s="53" t="s">
        <v>405</v>
      </c>
      <c r="C1574" s="53" t="s">
        <v>260</v>
      </c>
      <c r="D1574" s="51" t="s">
        <v>311</v>
      </c>
      <c r="E1574" s="53">
        <v>19</v>
      </c>
      <c r="F1574" s="53">
        <v>18</v>
      </c>
      <c r="G1574" s="53">
        <v>29</v>
      </c>
      <c r="H1574" s="53">
        <v>30</v>
      </c>
      <c r="I1574" s="53">
        <v>20</v>
      </c>
      <c r="J1574" s="53">
        <v>6</v>
      </c>
      <c r="K1574" s="53">
        <v>122</v>
      </c>
      <c r="L1574" s="45">
        <v>82360</v>
      </c>
      <c r="M1574" s="45">
        <v>42788</v>
      </c>
      <c r="N1574" s="45">
        <v>39572</v>
      </c>
      <c r="O1574" s="57">
        <v>23.069451189898007</v>
      </c>
      <c r="P1574" s="57">
        <v>21.855269548324429</v>
      </c>
      <c r="Q1574" s="57">
        <v>35.211267605633807</v>
      </c>
      <c r="R1574" s="57">
        <v>36.425449247207382</v>
      </c>
      <c r="S1574" s="57">
        <v>24.283632831471586</v>
      </c>
      <c r="T1574" s="57">
        <v>7.2850898494414773</v>
      </c>
      <c r="U1574" s="57">
        <v>148.13016027197668</v>
      </c>
    </row>
    <row r="1575" spans="1:21">
      <c r="A1575" s="55" t="s">
        <v>2711</v>
      </c>
      <c r="B1575" s="53" t="s">
        <v>405</v>
      </c>
      <c r="C1575" s="53" t="s">
        <v>260</v>
      </c>
      <c r="D1575" s="51" t="s">
        <v>292</v>
      </c>
      <c r="E1575" s="53">
        <v>0</v>
      </c>
      <c r="F1575" s="53">
        <v>0</v>
      </c>
      <c r="G1575" s="53">
        <v>5</v>
      </c>
      <c r="H1575" s="53">
        <v>11</v>
      </c>
      <c r="I1575" s="53">
        <v>10</v>
      </c>
      <c r="J1575" s="53">
        <v>0</v>
      </c>
      <c r="K1575" s="53">
        <v>26</v>
      </c>
      <c r="L1575" s="45">
        <v>82360</v>
      </c>
      <c r="M1575" s="45">
        <v>42788</v>
      </c>
      <c r="N1575" s="45">
        <v>39572</v>
      </c>
      <c r="O1575" s="57" t="s">
        <v>297</v>
      </c>
      <c r="P1575" s="57" t="s">
        <v>297</v>
      </c>
      <c r="Q1575" s="57">
        <v>6.0709082078678964</v>
      </c>
      <c r="R1575" s="57">
        <v>13.355998057309373</v>
      </c>
      <c r="S1575" s="57">
        <v>12.141816415735793</v>
      </c>
      <c r="T1575" s="57" t="s">
        <v>297</v>
      </c>
      <c r="U1575" s="57">
        <v>31.568722680913066</v>
      </c>
    </row>
    <row r="1576" spans="1:21">
      <c r="A1576" s="55" t="s">
        <v>2712</v>
      </c>
      <c r="B1576" s="53" t="s">
        <v>405</v>
      </c>
      <c r="C1576" s="53" t="s">
        <v>260</v>
      </c>
      <c r="D1576" s="51" t="s">
        <v>201</v>
      </c>
      <c r="E1576" s="53">
        <v>15</v>
      </c>
      <c r="F1576" s="53">
        <v>12</v>
      </c>
      <c r="G1576" s="53">
        <v>26</v>
      </c>
      <c r="H1576" s="53">
        <v>21</v>
      </c>
      <c r="I1576" s="53">
        <v>13</v>
      </c>
      <c r="J1576" s="53">
        <v>10</v>
      </c>
      <c r="K1576" s="53">
        <v>97</v>
      </c>
      <c r="L1576" s="45">
        <v>82360</v>
      </c>
      <c r="M1576" s="45">
        <v>42788</v>
      </c>
      <c r="N1576" s="45">
        <v>39572</v>
      </c>
      <c r="O1576" s="57">
        <v>18.212724623603691</v>
      </c>
      <c r="P1576" s="57">
        <v>14.570179698882955</v>
      </c>
      <c r="Q1576" s="57">
        <v>31.568722680913066</v>
      </c>
      <c r="R1576" s="57">
        <v>25.497814473045167</v>
      </c>
      <c r="S1576" s="57">
        <v>15.784361340456533</v>
      </c>
      <c r="T1576" s="57">
        <v>12.141816415735793</v>
      </c>
      <c r="U1576" s="57">
        <v>117.77561923263721</v>
      </c>
    </row>
    <row r="1577" spans="1:21">
      <c r="A1577" s="55" t="s">
        <v>2713</v>
      </c>
      <c r="B1577" s="53" t="s">
        <v>405</v>
      </c>
      <c r="C1577" s="53" t="s">
        <v>260</v>
      </c>
      <c r="D1577" s="51" t="s">
        <v>150</v>
      </c>
      <c r="E1577" s="53">
        <v>0</v>
      </c>
      <c r="F1577" s="53">
        <v>0</v>
      </c>
      <c r="G1577" s="53">
        <v>0</v>
      </c>
      <c r="H1577" s="53">
        <v>5</v>
      </c>
      <c r="I1577" s="53">
        <v>0</v>
      </c>
      <c r="J1577" s="53">
        <v>0</v>
      </c>
      <c r="K1577" s="53">
        <v>5</v>
      </c>
      <c r="L1577" s="45">
        <v>82360</v>
      </c>
      <c r="M1577" s="45">
        <v>42788</v>
      </c>
      <c r="N1577" s="45">
        <v>39572</v>
      </c>
      <c r="O1577" s="57" t="s">
        <v>297</v>
      </c>
      <c r="P1577" s="57" t="s">
        <v>297</v>
      </c>
      <c r="Q1577" s="57" t="s">
        <v>297</v>
      </c>
      <c r="R1577" s="57">
        <v>6.0709082078678964</v>
      </c>
      <c r="S1577" s="57" t="s">
        <v>297</v>
      </c>
      <c r="T1577" s="57" t="s">
        <v>297</v>
      </c>
      <c r="U1577" s="57">
        <v>6.0709082078678964</v>
      </c>
    </row>
    <row r="1578" spans="1:21">
      <c r="A1578" s="55" t="s">
        <v>2714</v>
      </c>
      <c r="B1578" s="53" t="s">
        <v>405</v>
      </c>
      <c r="C1578" s="53" t="s">
        <v>260</v>
      </c>
      <c r="D1578" s="51" t="s">
        <v>94</v>
      </c>
      <c r="E1578" s="53">
        <v>7</v>
      </c>
      <c r="F1578" s="53">
        <v>0</v>
      </c>
      <c r="G1578" s="53">
        <v>8</v>
      </c>
      <c r="H1578" s="53">
        <v>11</v>
      </c>
      <c r="I1578" s="53">
        <v>5</v>
      </c>
      <c r="J1578" s="53">
        <v>5</v>
      </c>
      <c r="K1578" s="53">
        <v>36</v>
      </c>
      <c r="L1578" s="45">
        <v>82360</v>
      </c>
      <c r="M1578" s="45">
        <v>42788</v>
      </c>
      <c r="N1578" s="45">
        <v>39572</v>
      </c>
      <c r="O1578" s="57">
        <v>8.4992714910150564</v>
      </c>
      <c r="P1578" s="57" t="s">
        <v>297</v>
      </c>
      <c r="Q1578" s="57">
        <v>9.7134531325886346</v>
      </c>
      <c r="R1578" s="57">
        <v>13.355998057309373</v>
      </c>
      <c r="S1578" s="57">
        <v>6.0709082078678964</v>
      </c>
      <c r="T1578" s="57">
        <v>6.0709082078678964</v>
      </c>
      <c r="U1578" s="57">
        <v>43.710539096648859</v>
      </c>
    </row>
    <row r="1579" spans="1:21">
      <c r="A1579" s="55" t="s">
        <v>2715</v>
      </c>
      <c r="B1579" s="53" t="s">
        <v>405</v>
      </c>
      <c r="C1579" s="53" t="s">
        <v>260</v>
      </c>
      <c r="D1579" s="51" t="s">
        <v>153</v>
      </c>
      <c r="E1579" s="53">
        <v>5</v>
      </c>
      <c r="F1579" s="53">
        <v>0</v>
      </c>
      <c r="G1579" s="53">
        <v>0</v>
      </c>
      <c r="H1579" s="53">
        <v>0</v>
      </c>
      <c r="I1579" s="53">
        <v>0</v>
      </c>
      <c r="J1579" s="53">
        <v>0</v>
      </c>
      <c r="K1579" s="53">
        <v>5</v>
      </c>
      <c r="L1579" s="45">
        <v>82360</v>
      </c>
      <c r="M1579" s="45">
        <v>42788</v>
      </c>
      <c r="N1579" s="45">
        <v>39572</v>
      </c>
      <c r="O1579" s="57">
        <v>6.0709082078678964</v>
      </c>
      <c r="P1579" s="57" t="s">
        <v>297</v>
      </c>
      <c r="Q1579" s="57" t="s">
        <v>297</v>
      </c>
      <c r="R1579" s="57" t="s">
        <v>297</v>
      </c>
      <c r="S1579" s="57" t="s">
        <v>297</v>
      </c>
      <c r="T1579" s="57" t="s">
        <v>297</v>
      </c>
      <c r="U1579" s="57">
        <v>6.0709082078678964</v>
      </c>
    </row>
    <row r="1580" spans="1:21">
      <c r="A1580" s="55" t="s">
        <v>2716</v>
      </c>
      <c r="B1580" s="53" t="s">
        <v>405</v>
      </c>
      <c r="C1580" s="53" t="s">
        <v>260</v>
      </c>
      <c r="D1580" s="51" t="s">
        <v>154</v>
      </c>
      <c r="E1580" s="53">
        <v>40</v>
      </c>
      <c r="F1580" s="53">
        <v>24</v>
      </c>
      <c r="G1580" s="53">
        <v>29</v>
      </c>
      <c r="H1580" s="53">
        <v>21</v>
      </c>
      <c r="I1580" s="53">
        <v>12</v>
      </c>
      <c r="J1580" s="53">
        <v>10</v>
      </c>
      <c r="K1580" s="53">
        <v>136</v>
      </c>
      <c r="L1580" s="45">
        <v>82360</v>
      </c>
      <c r="M1580" s="45">
        <v>42788</v>
      </c>
      <c r="N1580" s="45">
        <v>39572</v>
      </c>
      <c r="O1580" s="57">
        <v>48.567265662943171</v>
      </c>
      <c r="P1580" s="57">
        <v>29.140359397765909</v>
      </c>
      <c r="Q1580" s="57">
        <v>35.211267605633807</v>
      </c>
      <c r="R1580" s="57">
        <v>25.497814473045167</v>
      </c>
      <c r="S1580" s="57">
        <v>14.570179698882955</v>
      </c>
      <c r="T1580" s="57">
        <v>12.141816415735793</v>
      </c>
      <c r="U1580" s="57">
        <v>165.12870325400681</v>
      </c>
    </row>
    <row r="1581" spans="1:21">
      <c r="A1581" s="55" t="s">
        <v>2717</v>
      </c>
      <c r="B1581" s="53" t="s">
        <v>405</v>
      </c>
      <c r="C1581" s="53" t="s">
        <v>260</v>
      </c>
      <c r="D1581" s="51" t="s">
        <v>98</v>
      </c>
      <c r="E1581" s="53">
        <v>15</v>
      </c>
      <c r="F1581" s="53">
        <v>14</v>
      </c>
      <c r="G1581" s="53">
        <v>35</v>
      </c>
      <c r="H1581" s="53">
        <v>48</v>
      </c>
      <c r="I1581" s="53">
        <v>44</v>
      </c>
      <c r="J1581" s="53">
        <v>17</v>
      </c>
      <c r="K1581" s="53">
        <v>173</v>
      </c>
      <c r="L1581" s="45">
        <v>82360</v>
      </c>
      <c r="M1581" s="45">
        <v>42788</v>
      </c>
      <c r="N1581" s="45">
        <v>39572</v>
      </c>
      <c r="O1581" s="57">
        <v>18.212724623603691</v>
      </c>
      <c r="P1581" s="57">
        <v>16.998542982030113</v>
      </c>
      <c r="Q1581" s="57">
        <v>42.496357455075277</v>
      </c>
      <c r="R1581" s="57">
        <v>58.280718795531818</v>
      </c>
      <c r="S1581" s="57">
        <v>53.423992229237491</v>
      </c>
      <c r="T1581" s="57">
        <v>20.641087906750851</v>
      </c>
      <c r="U1581" s="57">
        <v>210.05342399222923</v>
      </c>
    </row>
    <row r="1582" spans="1:21">
      <c r="A1582" s="55" t="s">
        <v>2718</v>
      </c>
      <c r="B1582" s="53" t="s">
        <v>405</v>
      </c>
      <c r="C1582" s="53" t="s">
        <v>260</v>
      </c>
      <c r="D1582" s="51" t="s">
        <v>301</v>
      </c>
      <c r="E1582" s="53">
        <v>0</v>
      </c>
      <c r="F1582" s="53">
        <v>5</v>
      </c>
      <c r="G1582" s="53">
        <v>11</v>
      </c>
      <c r="H1582" s="53">
        <v>10</v>
      </c>
      <c r="I1582" s="53">
        <v>0</v>
      </c>
      <c r="J1582" s="53">
        <v>0</v>
      </c>
      <c r="K1582" s="53">
        <v>26</v>
      </c>
      <c r="L1582" s="45">
        <v>82360</v>
      </c>
      <c r="M1582" s="45">
        <v>42788</v>
      </c>
      <c r="N1582" s="45">
        <v>39572</v>
      </c>
      <c r="O1582" s="57" t="s">
        <v>297</v>
      </c>
      <c r="P1582" s="57">
        <v>6.0709082078678964</v>
      </c>
      <c r="Q1582" s="57">
        <v>13.355998057309373</v>
      </c>
      <c r="R1582" s="57">
        <v>12.141816415735793</v>
      </c>
      <c r="S1582" s="57" t="s">
        <v>297</v>
      </c>
      <c r="T1582" s="57" t="s">
        <v>297</v>
      </c>
      <c r="U1582" s="57">
        <v>31.568722680913066</v>
      </c>
    </row>
    <row r="1583" spans="1:21">
      <c r="A1583" s="55" t="s">
        <v>2719</v>
      </c>
      <c r="B1583" s="53" t="s">
        <v>405</v>
      </c>
      <c r="C1583" s="53" t="s">
        <v>260</v>
      </c>
      <c r="D1583" s="51" t="s">
        <v>303</v>
      </c>
      <c r="E1583" s="53">
        <v>18</v>
      </c>
      <c r="F1583" s="53">
        <v>15</v>
      </c>
      <c r="G1583" s="53">
        <v>19</v>
      </c>
      <c r="H1583" s="53">
        <v>34</v>
      </c>
      <c r="I1583" s="53">
        <v>15</v>
      </c>
      <c r="J1583" s="53">
        <v>12</v>
      </c>
      <c r="K1583" s="53">
        <v>113</v>
      </c>
      <c r="L1583" s="45">
        <v>82360</v>
      </c>
      <c r="M1583" s="45">
        <v>42788</v>
      </c>
      <c r="N1583" s="45">
        <v>39572</v>
      </c>
      <c r="O1583" s="57">
        <v>21.855269548324429</v>
      </c>
      <c r="P1583" s="57">
        <v>18.212724623603691</v>
      </c>
      <c r="Q1583" s="57">
        <v>23.069451189898007</v>
      </c>
      <c r="R1583" s="57">
        <v>41.282175813501702</v>
      </c>
      <c r="S1583" s="57">
        <v>18.212724623603691</v>
      </c>
      <c r="T1583" s="57">
        <v>14.570179698882955</v>
      </c>
      <c r="U1583" s="57">
        <v>137.20252549781446</v>
      </c>
    </row>
    <row r="1584" spans="1:21">
      <c r="A1584" s="55" t="s">
        <v>2720</v>
      </c>
      <c r="B1584" s="53" t="s">
        <v>405</v>
      </c>
      <c r="C1584" s="53" t="s">
        <v>260</v>
      </c>
      <c r="D1584" s="51" t="s">
        <v>127</v>
      </c>
      <c r="E1584" s="53">
        <v>5</v>
      </c>
      <c r="F1584" s="53">
        <v>5</v>
      </c>
      <c r="G1584" s="53">
        <v>0</v>
      </c>
      <c r="H1584" s="53">
        <v>7</v>
      </c>
      <c r="I1584" s="53">
        <v>0</v>
      </c>
      <c r="J1584" s="53">
        <v>0</v>
      </c>
      <c r="K1584" s="53">
        <v>17</v>
      </c>
      <c r="L1584" s="45">
        <v>82360</v>
      </c>
      <c r="M1584" s="45">
        <v>42788</v>
      </c>
      <c r="N1584" s="45">
        <v>39572</v>
      </c>
      <c r="O1584" s="57">
        <v>6.0709082078678964</v>
      </c>
      <c r="P1584" s="57">
        <v>6.0709082078678964</v>
      </c>
      <c r="Q1584" s="57" t="s">
        <v>297</v>
      </c>
      <c r="R1584" s="57">
        <v>8.4992714910150564</v>
      </c>
      <c r="S1584" s="57" t="s">
        <v>297</v>
      </c>
      <c r="T1584" s="57" t="s">
        <v>297</v>
      </c>
      <c r="U1584" s="57">
        <v>20.641087906750851</v>
      </c>
    </row>
    <row r="1585" spans="1:21">
      <c r="A1585" s="55" t="s">
        <v>2721</v>
      </c>
      <c r="B1585" s="53" t="s">
        <v>405</v>
      </c>
      <c r="C1585" s="53" t="s">
        <v>260</v>
      </c>
      <c r="D1585" s="51" t="s">
        <v>131</v>
      </c>
      <c r="E1585" s="53">
        <v>13</v>
      </c>
      <c r="F1585" s="53">
        <v>5</v>
      </c>
      <c r="G1585" s="53">
        <v>15</v>
      </c>
      <c r="H1585" s="53">
        <v>13</v>
      </c>
      <c r="I1585" s="53">
        <v>12</v>
      </c>
      <c r="J1585" s="53">
        <v>13</v>
      </c>
      <c r="K1585" s="53">
        <v>71</v>
      </c>
      <c r="L1585" s="45">
        <v>82360</v>
      </c>
      <c r="M1585" s="45">
        <v>42788</v>
      </c>
      <c r="N1585" s="45">
        <v>39572</v>
      </c>
      <c r="O1585" s="57">
        <v>30.382350191642519</v>
      </c>
      <c r="P1585" s="57">
        <v>11.685519304477891</v>
      </c>
      <c r="Q1585" s="57">
        <v>35.056557913433672</v>
      </c>
      <c r="R1585" s="57">
        <v>30.382350191642519</v>
      </c>
      <c r="S1585" s="57">
        <v>28.045246330746938</v>
      </c>
      <c r="T1585" s="57">
        <v>30.382350191642519</v>
      </c>
      <c r="U1585" s="57">
        <v>165.93437412358605</v>
      </c>
    </row>
    <row r="1586" spans="1:21">
      <c r="A1586" s="55" t="s">
        <v>2722</v>
      </c>
      <c r="B1586" s="53" t="s">
        <v>405</v>
      </c>
      <c r="C1586" s="53" t="s">
        <v>260</v>
      </c>
      <c r="D1586" s="51" t="s">
        <v>160</v>
      </c>
      <c r="E1586" s="53">
        <v>7</v>
      </c>
      <c r="F1586" s="53">
        <v>0</v>
      </c>
      <c r="G1586" s="53">
        <v>0</v>
      </c>
      <c r="H1586" s="53">
        <v>0</v>
      </c>
      <c r="I1586" s="53">
        <v>0</v>
      </c>
      <c r="J1586" s="53">
        <v>0</v>
      </c>
      <c r="K1586" s="53">
        <v>7</v>
      </c>
      <c r="L1586" s="45">
        <v>82360</v>
      </c>
      <c r="M1586" s="45">
        <v>42788</v>
      </c>
      <c r="N1586" s="45">
        <v>39572</v>
      </c>
      <c r="O1586" s="57">
        <v>8.4992714910150564</v>
      </c>
      <c r="P1586" s="57" t="s">
        <v>297</v>
      </c>
      <c r="Q1586" s="57" t="s">
        <v>297</v>
      </c>
      <c r="R1586" s="57" t="s">
        <v>297</v>
      </c>
      <c r="S1586" s="57" t="s">
        <v>297</v>
      </c>
      <c r="T1586" s="57" t="s">
        <v>297</v>
      </c>
      <c r="U1586" s="57">
        <v>8.4992714910150564</v>
      </c>
    </row>
    <row r="1587" spans="1:21">
      <c r="A1587" s="55" t="s">
        <v>2723</v>
      </c>
      <c r="B1587" s="53" t="s">
        <v>405</v>
      </c>
      <c r="C1587" s="53" t="s">
        <v>260</v>
      </c>
      <c r="D1587" s="51" t="s">
        <v>163</v>
      </c>
      <c r="E1587" s="53">
        <v>47</v>
      </c>
      <c r="F1587" s="53">
        <v>43</v>
      </c>
      <c r="G1587" s="53">
        <v>120</v>
      </c>
      <c r="H1587" s="53">
        <v>94</v>
      </c>
      <c r="I1587" s="53">
        <v>43</v>
      </c>
      <c r="J1587" s="53">
        <v>17</v>
      </c>
      <c r="K1587" s="53">
        <v>364</v>
      </c>
      <c r="L1587" s="45">
        <v>82360</v>
      </c>
      <c r="M1587" s="45">
        <v>42788</v>
      </c>
      <c r="N1587" s="45">
        <v>39572</v>
      </c>
      <c r="O1587" s="57">
        <v>118.77084807439604</v>
      </c>
      <c r="P1587" s="57">
        <v>108.66269079146871</v>
      </c>
      <c r="Q1587" s="57">
        <v>303.24471848781968</v>
      </c>
      <c r="R1587" s="57">
        <v>237.54169614879208</v>
      </c>
      <c r="S1587" s="57">
        <v>108.66269079146871</v>
      </c>
      <c r="T1587" s="57">
        <v>42.959668452441122</v>
      </c>
      <c r="U1587" s="57">
        <v>919.84231274638626</v>
      </c>
    </row>
    <row r="1588" spans="1:21">
      <c r="A1588" s="55" t="s">
        <v>2724</v>
      </c>
      <c r="B1588" s="53" t="s">
        <v>405</v>
      </c>
      <c r="C1588" s="53" t="s">
        <v>260</v>
      </c>
      <c r="D1588" s="51" t="s">
        <v>141</v>
      </c>
      <c r="E1588" s="53">
        <v>5</v>
      </c>
      <c r="F1588" s="53">
        <v>0</v>
      </c>
      <c r="G1588" s="53">
        <v>11</v>
      </c>
      <c r="H1588" s="53">
        <v>10</v>
      </c>
      <c r="I1588" s="53">
        <v>5</v>
      </c>
      <c r="J1588" s="53">
        <v>5</v>
      </c>
      <c r="K1588" s="53">
        <v>36</v>
      </c>
      <c r="L1588" s="45">
        <v>82360</v>
      </c>
      <c r="M1588" s="45">
        <v>42788</v>
      </c>
      <c r="N1588" s="45">
        <v>39572</v>
      </c>
      <c r="O1588" s="57">
        <v>6.0709082078678964</v>
      </c>
      <c r="P1588" s="57" t="s">
        <v>297</v>
      </c>
      <c r="Q1588" s="57">
        <v>13.355998057309373</v>
      </c>
      <c r="R1588" s="57">
        <v>12.141816415735793</v>
      </c>
      <c r="S1588" s="57">
        <v>6.0709082078678964</v>
      </c>
      <c r="T1588" s="57">
        <v>6.0709082078678964</v>
      </c>
      <c r="U1588" s="57">
        <v>43.710539096648859</v>
      </c>
    </row>
    <row r="1589" spans="1:21">
      <c r="A1589" s="55" t="s">
        <v>2725</v>
      </c>
      <c r="B1589" s="53" t="s">
        <v>405</v>
      </c>
      <c r="C1589" s="53" t="s">
        <v>260</v>
      </c>
      <c r="D1589" s="51" t="s">
        <v>145</v>
      </c>
      <c r="E1589" s="53">
        <v>6</v>
      </c>
      <c r="F1589" s="53">
        <v>6</v>
      </c>
      <c r="G1589" s="53">
        <v>23</v>
      </c>
      <c r="H1589" s="53">
        <v>30</v>
      </c>
      <c r="I1589" s="53">
        <v>17</v>
      </c>
      <c r="J1589" s="53">
        <v>16</v>
      </c>
      <c r="K1589" s="53">
        <v>98</v>
      </c>
      <c r="L1589" s="45">
        <v>82360</v>
      </c>
      <c r="M1589" s="45">
        <v>42788</v>
      </c>
      <c r="N1589" s="45">
        <v>39572</v>
      </c>
      <c r="O1589" s="57">
        <v>14.022623165373469</v>
      </c>
      <c r="P1589" s="57">
        <v>14.022623165373469</v>
      </c>
      <c r="Q1589" s="57">
        <v>53.753388800598294</v>
      </c>
      <c r="R1589" s="57">
        <v>70.113115826867343</v>
      </c>
      <c r="S1589" s="57">
        <v>39.730765635224827</v>
      </c>
      <c r="T1589" s="57">
        <v>37.393661774329253</v>
      </c>
      <c r="U1589" s="57">
        <v>229.03617836776664</v>
      </c>
    </row>
    <row r="1590" spans="1:21">
      <c r="A1590" s="55" t="s">
        <v>2705</v>
      </c>
      <c r="B1590" s="53" t="s">
        <v>405</v>
      </c>
      <c r="C1590" s="53" t="s">
        <v>260</v>
      </c>
      <c r="D1590" s="51" t="s">
        <v>200</v>
      </c>
      <c r="E1590" s="53">
        <v>0</v>
      </c>
      <c r="F1590" s="53">
        <v>0</v>
      </c>
      <c r="G1590" s="53">
        <v>5</v>
      </c>
      <c r="H1590" s="53">
        <v>5</v>
      </c>
      <c r="I1590" s="53">
        <v>5</v>
      </c>
      <c r="J1590" s="53">
        <v>6</v>
      </c>
      <c r="K1590" s="53">
        <v>21</v>
      </c>
      <c r="L1590" s="45">
        <v>82360</v>
      </c>
      <c r="M1590" s="45">
        <v>42788</v>
      </c>
      <c r="N1590" s="45">
        <v>39572</v>
      </c>
      <c r="O1590" s="57" t="s">
        <v>297</v>
      </c>
      <c r="P1590" s="57" t="s">
        <v>297</v>
      </c>
      <c r="Q1590" s="57">
        <v>6.0709082078678964</v>
      </c>
      <c r="R1590" s="57">
        <v>6.0709082078678964</v>
      </c>
      <c r="S1590" s="57">
        <v>6.0709082078678964</v>
      </c>
      <c r="T1590" s="57">
        <v>7.2850898494414773</v>
      </c>
      <c r="U1590" s="57">
        <v>25.497814473045167</v>
      </c>
    </row>
    <row r="1591" spans="1:21">
      <c r="A1591" s="55" t="s">
        <v>2726</v>
      </c>
      <c r="B1591" s="53" t="s">
        <v>405</v>
      </c>
      <c r="C1591" s="53" t="s">
        <v>261</v>
      </c>
      <c r="D1591" s="51" t="s">
        <v>200</v>
      </c>
      <c r="E1591" s="53">
        <v>5</v>
      </c>
      <c r="F1591" s="53">
        <v>5</v>
      </c>
      <c r="G1591" s="53">
        <v>8</v>
      </c>
      <c r="H1591" s="53">
        <v>13</v>
      </c>
      <c r="I1591" s="53">
        <v>11</v>
      </c>
      <c r="J1591" s="53">
        <v>14</v>
      </c>
      <c r="K1591" s="53">
        <v>56</v>
      </c>
      <c r="L1591" s="45">
        <v>93690</v>
      </c>
      <c r="M1591" s="45">
        <v>47284</v>
      </c>
      <c r="N1591" s="45">
        <v>46406</v>
      </c>
      <c r="O1591" s="57">
        <v>5.3367488525989968</v>
      </c>
      <c r="P1591" s="57">
        <v>5.3367488525989968</v>
      </c>
      <c r="Q1591" s="57">
        <v>8.5387981641583952</v>
      </c>
      <c r="R1591" s="57">
        <v>13.875547016757391</v>
      </c>
      <c r="S1591" s="57">
        <v>11.740847475717793</v>
      </c>
      <c r="T1591" s="57">
        <v>14.94289678727719</v>
      </c>
      <c r="U1591" s="57">
        <v>59.771587149108761</v>
      </c>
    </row>
    <row r="1592" spans="1:21">
      <c r="A1592" s="55" t="s">
        <v>2727</v>
      </c>
      <c r="B1592" s="53" t="s">
        <v>405</v>
      </c>
      <c r="C1592" s="53" t="s">
        <v>261</v>
      </c>
      <c r="D1592" s="51" t="s">
        <v>53</v>
      </c>
      <c r="E1592" s="53">
        <v>60</v>
      </c>
      <c r="F1592" s="53">
        <v>46</v>
      </c>
      <c r="G1592" s="53">
        <v>163</v>
      </c>
      <c r="H1592" s="53">
        <v>197</v>
      </c>
      <c r="I1592" s="53">
        <v>133</v>
      </c>
      <c r="J1592" s="53">
        <v>62</v>
      </c>
      <c r="K1592" s="53">
        <v>661</v>
      </c>
      <c r="L1592" s="45">
        <v>93690</v>
      </c>
      <c r="M1592" s="45">
        <v>47284</v>
      </c>
      <c r="N1592" s="45">
        <v>46406</v>
      </c>
      <c r="O1592" s="57">
        <v>126.89281786650876</v>
      </c>
      <c r="P1592" s="57">
        <v>97.284493697656714</v>
      </c>
      <c r="Q1592" s="57">
        <v>344.72548853734878</v>
      </c>
      <c r="R1592" s="57">
        <v>416.63141866170378</v>
      </c>
      <c r="S1592" s="57">
        <v>281.27907960409442</v>
      </c>
      <c r="T1592" s="57">
        <v>131.12257846205907</v>
      </c>
      <c r="U1592" s="57">
        <v>1397.9358768293714</v>
      </c>
    </row>
    <row r="1593" spans="1:21">
      <c r="A1593" s="55" t="s">
        <v>2728</v>
      </c>
      <c r="B1593" s="53" t="s">
        <v>405</v>
      </c>
      <c r="C1593" s="53" t="s">
        <v>261</v>
      </c>
      <c r="D1593" s="51" t="s">
        <v>59</v>
      </c>
      <c r="E1593" s="53">
        <v>12</v>
      </c>
      <c r="F1593" s="53">
        <v>6</v>
      </c>
      <c r="G1593" s="53">
        <v>18</v>
      </c>
      <c r="H1593" s="53">
        <v>19</v>
      </c>
      <c r="I1593" s="53">
        <v>10</v>
      </c>
      <c r="J1593" s="53">
        <v>5</v>
      </c>
      <c r="K1593" s="53">
        <v>70</v>
      </c>
      <c r="L1593" s="45">
        <v>93690</v>
      </c>
      <c r="M1593" s="45">
        <v>47284</v>
      </c>
      <c r="N1593" s="45">
        <v>46406</v>
      </c>
      <c r="O1593" s="57">
        <v>12.808197246237592</v>
      </c>
      <c r="P1593" s="57">
        <v>6.404098623118796</v>
      </c>
      <c r="Q1593" s="57">
        <v>19.212295869356389</v>
      </c>
      <c r="R1593" s="57">
        <v>20.279645639876186</v>
      </c>
      <c r="S1593" s="57">
        <v>10.673497705197994</v>
      </c>
      <c r="T1593" s="57">
        <v>5.3367488525989968</v>
      </c>
      <c r="U1593" s="57">
        <v>74.714483936385946</v>
      </c>
    </row>
    <row r="1594" spans="1:21">
      <c r="A1594" s="55" t="s">
        <v>2729</v>
      </c>
      <c r="B1594" s="53" t="s">
        <v>405</v>
      </c>
      <c r="C1594" s="53" t="s">
        <v>261</v>
      </c>
      <c r="D1594" s="51" t="s">
        <v>68</v>
      </c>
      <c r="E1594" s="53">
        <v>5</v>
      </c>
      <c r="F1594" s="53">
        <v>5</v>
      </c>
      <c r="G1594" s="53">
        <v>7</v>
      </c>
      <c r="H1594" s="53">
        <v>13</v>
      </c>
      <c r="I1594" s="53">
        <v>14</v>
      </c>
      <c r="J1594" s="53">
        <v>16</v>
      </c>
      <c r="K1594" s="53">
        <v>60</v>
      </c>
      <c r="L1594" s="45">
        <v>93690</v>
      </c>
      <c r="M1594" s="45">
        <v>47284</v>
      </c>
      <c r="N1594" s="45">
        <v>46406</v>
      </c>
      <c r="O1594" s="57">
        <v>10.574401488875729</v>
      </c>
      <c r="P1594" s="57">
        <v>10.574401488875729</v>
      </c>
      <c r="Q1594" s="57">
        <v>14.804162084426022</v>
      </c>
      <c r="R1594" s="57">
        <v>27.493443871076895</v>
      </c>
      <c r="S1594" s="57">
        <v>29.608324168852043</v>
      </c>
      <c r="T1594" s="57">
        <v>33.838084764402332</v>
      </c>
      <c r="U1594" s="57">
        <v>126.89281786650876</v>
      </c>
    </row>
    <row r="1595" spans="1:21">
      <c r="A1595" s="55" t="s">
        <v>2730</v>
      </c>
      <c r="B1595" s="53" t="s">
        <v>405</v>
      </c>
      <c r="C1595" s="53" t="s">
        <v>261</v>
      </c>
      <c r="D1595" s="51" t="s">
        <v>63</v>
      </c>
      <c r="E1595" s="53">
        <v>57</v>
      </c>
      <c r="F1595" s="53">
        <v>48</v>
      </c>
      <c r="G1595" s="53">
        <v>99</v>
      </c>
      <c r="H1595" s="53">
        <v>126</v>
      </c>
      <c r="I1595" s="53">
        <v>77</v>
      </c>
      <c r="J1595" s="53">
        <v>32</v>
      </c>
      <c r="K1595" s="53">
        <v>439</v>
      </c>
      <c r="L1595" s="45">
        <v>93690</v>
      </c>
      <c r="M1595" s="45">
        <v>47284</v>
      </c>
      <c r="N1595" s="45">
        <v>46406</v>
      </c>
      <c r="O1595" s="57">
        <v>60.838936919628559</v>
      </c>
      <c r="P1595" s="57">
        <v>51.232788984950368</v>
      </c>
      <c r="Q1595" s="57">
        <v>105.66762728146013</v>
      </c>
      <c r="R1595" s="57">
        <v>134.48607108549473</v>
      </c>
      <c r="S1595" s="57">
        <v>82.185932330024556</v>
      </c>
      <c r="T1595" s="57">
        <v>34.155192656633581</v>
      </c>
      <c r="U1595" s="57">
        <v>468.56654925819191</v>
      </c>
    </row>
    <row r="1596" spans="1:21">
      <c r="A1596" s="55" t="s">
        <v>2731</v>
      </c>
      <c r="B1596" s="53" t="s">
        <v>405</v>
      </c>
      <c r="C1596" s="53" t="s">
        <v>261</v>
      </c>
      <c r="D1596" s="51" t="s">
        <v>311</v>
      </c>
      <c r="E1596" s="53">
        <v>14</v>
      </c>
      <c r="F1596" s="53">
        <v>10</v>
      </c>
      <c r="G1596" s="53">
        <v>21</v>
      </c>
      <c r="H1596" s="53">
        <v>23</v>
      </c>
      <c r="I1596" s="53">
        <v>21</v>
      </c>
      <c r="J1596" s="53">
        <v>14</v>
      </c>
      <c r="K1596" s="53">
        <v>103</v>
      </c>
      <c r="L1596" s="45">
        <v>93690</v>
      </c>
      <c r="M1596" s="45">
        <v>47284</v>
      </c>
      <c r="N1596" s="45">
        <v>46406</v>
      </c>
      <c r="O1596" s="57">
        <v>14.94289678727719</v>
      </c>
      <c r="P1596" s="57">
        <v>10.673497705197994</v>
      </c>
      <c r="Q1596" s="57">
        <v>22.414345180915785</v>
      </c>
      <c r="R1596" s="57">
        <v>24.549044721955383</v>
      </c>
      <c r="S1596" s="57">
        <v>22.414345180915785</v>
      </c>
      <c r="T1596" s="57">
        <v>14.94289678727719</v>
      </c>
      <c r="U1596" s="57">
        <v>109.93702636353933</v>
      </c>
    </row>
    <row r="1597" spans="1:21">
      <c r="A1597" s="55" t="s">
        <v>2732</v>
      </c>
      <c r="B1597" s="53" t="s">
        <v>405</v>
      </c>
      <c r="C1597" s="53" t="s">
        <v>261</v>
      </c>
      <c r="D1597" s="51" t="s">
        <v>292</v>
      </c>
      <c r="E1597" s="53">
        <v>0</v>
      </c>
      <c r="F1597" s="53">
        <v>0</v>
      </c>
      <c r="G1597" s="53">
        <v>13</v>
      </c>
      <c r="H1597" s="53">
        <v>12</v>
      </c>
      <c r="I1597" s="53">
        <v>10</v>
      </c>
      <c r="J1597" s="53">
        <v>13</v>
      </c>
      <c r="K1597" s="53">
        <v>48</v>
      </c>
      <c r="L1597" s="45">
        <v>93690</v>
      </c>
      <c r="M1597" s="45">
        <v>47284</v>
      </c>
      <c r="N1597" s="45">
        <v>46406</v>
      </c>
      <c r="O1597" s="57" t="s">
        <v>297</v>
      </c>
      <c r="P1597" s="57" t="s">
        <v>297</v>
      </c>
      <c r="Q1597" s="57">
        <v>13.875547016757391</v>
      </c>
      <c r="R1597" s="57">
        <v>12.808197246237592</v>
      </c>
      <c r="S1597" s="57">
        <v>10.673497705197994</v>
      </c>
      <c r="T1597" s="57">
        <v>13.875547016757391</v>
      </c>
      <c r="U1597" s="57">
        <v>51.232788984950368</v>
      </c>
    </row>
    <row r="1598" spans="1:21">
      <c r="A1598" s="55" t="s">
        <v>2733</v>
      </c>
      <c r="B1598" s="53" t="s">
        <v>405</v>
      </c>
      <c r="C1598" s="53" t="s">
        <v>261</v>
      </c>
      <c r="D1598" s="51" t="s">
        <v>201</v>
      </c>
      <c r="E1598" s="53">
        <v>10</v>
      </c>
      <c r="F1598" s="53">
        <v>12</v>
      </c>
      <c r="G1598" s="53">
        <v>22</v>
      </c>
      <c r="H1598" s="53">
        <v>18</v>
      </c>
      <c r="I1598" s="53">
        <v>13</v>
      </c>
      <c r="J1598" s="53">
        <v>5</v>
      </c>
      <c r="K1598" s="53">
        <v>80</v>
      </c>
      <c r="L1598" s="45">
        <v>93690</v>
      </c>
      <c r="M1598" s="45">
        <v>47284</v>
      </c>
      <c r="N1598" s="45">
        <v>46406</v>
      </c>
      <c r="O1598" s="57">
        <v>10.673497705197994</v>
      </c>
      <c r="P1598" s="57">
        <v>12.808197246237592</v>
      </c>
      <c r="Q1598" s="57">
        <v>23.481694951435585</v>
      </c>
      <c r="R1598" s="57">
        <v>19.212295869356389</v>
      </c>
      <c r="S1598" s="57">
        <v>13.875547016757391</v>
      </c>
      <c r="T1598" s="57">
        <v>5.3367488525989968</v>
      </c>
      <c r="U1598" s="57">
        <v>85.387981641583949</v>
      </c>
    </row>
    <row r="1599" spans="1:21">
      <c r="A1599" s="55" t="s">
        <v>2734</v>
      </c>
      <c r="B1599" s="53" t="s">
        <v>405</v>
      </c>
      <c r="C1599" s="53" t="s">
        <v>261</v>
      </c>
      <c r="D1599" s="51" t="s">
        <v>150</v>
      </c>
      <c r="E1599" s="53">
        <v>0</v>
      </c>
      <c r="F1599" s="53">
        <v>0</v>
      </c>
      <c r="G1599" s="53">
        <v>0</v>
      </c>
      <c r="H1599" s="53">
        <v>0</v>
      </c>
      <c r="I1599" s="53">
        <v>0</v>
      </c>
      <c r="J1599" s="53">
        <v>0</v>
      </c>
      <c r="K1599" s="53">
        <v>0</v>
      </c>
      <c r="L1599" s="45">
        <v>93690</v>
      </c>
      <c r="M1599" s="45">
        <v>47284</v>
      </c>
      <c r="N1599" s="45">
        <v>46406</v>
      </c>
      <c r="O1599" s="57" t="s">
        <v>297</v>
      </c>
      <c r="P1599" s="57" t="s">
        <v>297</v>
      </c>
      <c r="Q1599" s="57" t="s">
        <v>297</v>
      </c>
      <c r="R1599" s="57" t="s">
        <v>297</v>
      </c>
      <c r="S1599" s="57" t="s">
        <v>297</v>
      </c>
      <c r="T1599" s="57" t="s">
        <v>297</v>
      </c>
      <c r="U1599" s="57" t="s">
        <v>297</v>
      </c>
    </row>
    <row r="1600" spans="1:21">
      <c r="A1600" s="55" t="s">
        <v>2735</v>
      </c>
      <c r="B1600" s="53" t="s">
        <v>405</v>
      </c>
      <c r="C1600" s="53" t="s">
        <v>261</v>
      </c>
      <c r="D1600" s="51" t="s">
        <v>94</v>
      </c>
      <c r="E1600" s="53">
        <v>5</v>
      </c>
      <c r="F1600" s="53">
        <v>0</v>
      </c>
      <c r="G1600" s="53">
        <v>14</v>
      </c>
      <c r="H1600" s="53">
        <v>11</v>
      </c>
      <c r="I1600" s="53">
        <v>11</v>
      </c>
      <c r="J1600" s="53">
        <v>5</v>
      </c>
      <c r="K1600" s="53">
        <v>46</v>
      </c>
      <c r="L1600" s="45">
        <v>93690</v>
      </c>
      <c r="M1600" s="45">
        <v>47284</v>
      </c>
      <c r="N1600" s="45">
        <v>46406</v>
      </c>
      <c r="O1600" s="57">
        <v>5.3367488525989968</v>
      </c>
      <c r="P1600" s="57" t="s">
        <v>297</v>
      </c>
      <c r="Q1600" s="57">
        <v>14.94289678727719</v>
      </c>
      <c r="R1600" s="57">
        <v>11.740847475717793</v>
      </c>
      <c r="S1600" s="57">
        <v>11.740847475717793</v>
      </c>
      <c r="T1600" s="57">
        <v>5.3367488525989968</v>
      </c>
      <c r="U1600" s="57">
        <v>49.098089443910766</v>
      </c>
    </row>
    <row r="1601" spans="1:21">
      <c r="A1601" s="55" t="s">
        <v>2736</v>
      </c>
      <c r="B1601" s="53" t="s">
        <v>405</v>
      </c>
      <c r="C1601" s="53" t="s">
        <v>261</v>
      </c>
      <c r="D1601" s="51" t="s">
        <v>153</v>
      </c>
      <c r="E1601" s="53">
        <v>0</v>
      </c>
      <c r="F1601" s="53">
        <v>0</v>
      </c>
      <c r="G1601" s="53">
        <v>0</v>
      </c>
      <c r="H1601" s="53">
        <v>0</v>
      </c>
      <c r="I1601" s="53">
        <v>0</v>
      </c>
      <c r="J1601" s="53">
        <v>0</v>
      </c>
      <c r="K1601" s="53">
        <v>0</v>
      </c>
      <c r="L1601" s="45">
        <v>93690</v>
      </c>
      <c r="M1601" s="45">
        <v>47284</v>
      </c>
      <c r="N1601" s="45">
        <v>46406</v>
      </c>
      <c r="O1601" s="57" t="s">
        <v>297</v>
      </c>
      <c r="P1601" s="57" t="s">
        <v>297</v>
      </c>
      <c r="Q1601" s="57" t="s">
        <v>297</v>
      </c>
      <c r="R1601" s="57" t="s">
        <v>297</v>
      </c>
      <c r="S1601" s="57" t="s">
        <v>297</v>
      </c>
      <c r="T1601" s="57" t="s">
        <v>297</v>
      </c>
      <c r="U1601" s="57" t="s">
        <v>297</v>
      </c>
    </row>
    <row r="1602" spans="1:21">
      <c r="A1602" s="55" t="s">
        <v>2737</v>
      </c>
      <c r="B1602" s="53" t="s">
        <v>405</v>
      </c>
      <c r="C1602" s="53" t="s">
        <v>261</v>
      </c>
      <c r="D1602" s="51" t="s">
        <v>154</v>
      </c>
      <c r="E1602" s="53">
        <v>36</v>
      </c>
      <c r="F1602" s="53">
        <v>15</v>
      </c>
      <c r="G1602" s="53">
        <v>13</v>
      </c>
      <c r="H1602" s="53">
        <v>12</v>
      </c>
      <c r="I1602" s="53">
        <v>13</v>
      </c>
      <c r="J1602" s="53">
        <v>0</v>
      </c>
      <c r="K1602" s="53">
        <v>89</v>
      </c>
      <c r="L1602" s="45">
        <v>93690</v>
      </c>
      <c r="M1602" s="45">
        <v>47284</v>
      </c>
      <c r="N1602" s="45">
        <v>46406</v>
      </c>
      <c r="O1602" s="57">
        <v>38.424591738712778</v>
      </c>
      <c r="P1602" s="57">
        <v>16.010246557796989</v>
      </c>
      <c r="Q1602" s="57">
        <v>13.875547016757391</v>
      </c>
      <c r="R1602" s="57">
        <v>12.808197246237592</v>
      </c>
      <c r="S1602" s="57">
        <v>13.875547016757391</v>
      </c>
      <c r="T1602" s="57" t="s">
        <v>297</v>
      </c>
      <c r="U1602" s="57">
        <v>94.994129576262139</v>
      </c>
    </row>
    <row r="1603" spans="1:21">
      <c r="A1603" s="55" t="s">
        <v>2738</v>
      </c>
      <c r="B1603" s="53" t="s">
        <v>405</v>
      </c>
      <c r="C1603" s="53" t="s">
        <v>261</v>
      </c>
      <c r="D1603" s="51" t="s">
        <v>98</v>
      </c>
      <c r="E1603" s="53">
        <v>17</v>
      </c>
      <c r="F1603" s="53">
        <v>14</v>
      </c>
      <c r="G1603" s="53">
        <v>39</v>
      </c>
      <c r="H1603" s="53">
        <v>37</v>
      </c>
      <c r="I1603" s="53">
        <v>21</v>
      </c>
      <c r="J1603" s="53">
        <v>23</v>
      </c>
      <c r="K1603" s="53">
        <v>151</v>
      </c>
      <c r="L1603" s="45">
        <v>93690</v>
      </c>
      <c r="M1603" s="45">
        <v>47284</v>
      </c>
      <c r="N1603" s="45">
        <v>46406</v>
      </c>
      <c r="O1603" s="57">
        <v>18.144946098836588</v>
      </c>
      <c r="P1603" s="57">
        <v>14.94289678727719</v>
      </c>
      <c r="Q1603" s="57">
        <v>41.626641050272177</v>
      </c>
      <c r="R1603" s="57">
        <v>39.491941509232575</v>
      </c>
      <c r="S1603" s="57">
        <v>22.414345180915785</v>
      </c>
      <c r="T1603" s="57">
        <v>24.549044721955383</v>
      </c>
      <c r="U1603" s="57">
        <v>161.16981534848969</v>
      </c>
    </row>
    <row r="1604" spans="1:21">
      <c r="A1604" s="55" t="s">
        <v>2739</v>
      </c>
      <c r="B1604" s="53" t="s">
        <v>405</v>
      </c>
      <c r="C1604" s="53" t="s">
        <v>261</v>
      </c>
      <c r="D1604" s="51" t="s">
        <v>301</v>
      </c>
      <c r="E1604" s="53">
        <v>10</v>
      </c>
      <c r="F1604" s="53">
        <v>0</v>
      </c>
      <c r="G1604" s="53">
        <v>5</v>
      </c>
      <c r="H1604" s="53">
        <v>5</v>
      </c>
      <c r="I1604" s="53">
        <v>0</v>
      </c>
      <c r="J1604" s="53">
        <v>0</v>
      </c>
      <c r="K1604" s="53">
        <v>20</v>
      </c>
      <c r="L1604" s="45">
        <v>93690</v>
      </c>
      <c r="M1604" s="45">
        <v>47284</v>
      </c>
      <c r="N1604" s="45">
        <v>46406</v>
      </c>
      <c r="O1604" s="57">
        <v>10.673497705197994</v>
      </c>
      <c r="P1604" s="57" t="s">
        <v>297</v>
      </c>
      <c r="Q1604" s="57">
        <v>5.3367488525989968</v>
      </c>
      <c r="R1604" s="57">
        <v>5.3367488525989968</v>
      </c>
      <c r="S1604" s="57" t="s">
        <v>297</v>
      </c>
      <c r="T1604" s="57" t="s">
        <v>297</v>
      </c>
      <c r="U1604" s="57">
        <v>21.346995410395987</v>
      </c>
    </row>
    <row r="1605" spans="1:21">
      <c r="A1605" s="55" t="s">
        <v>2740</v>
      </c>
      <c r="B1605" s="53" t="s">
        <v>405</v>
      </c>
      <c r="C1605" s="53" t="s">
        <v>261</v>
      </c>
      <c r="D1605" s="51" t="s">
        <v>303</v>
      </c>
      <c r="E1605" s="53">
        <v>16</v>
      </c>
      <c r="F1605" s="53">
        <v>10</v>
      </c>
      <c r="G1605" s="53">
        <v>33</v>
      </c>
      <c r="H1605" s="53">
        <v>32</v>
      </c>
      <c r="I1605" s="53">
        <v>13</v>
      </c>
      <c r="J1605" s="53">
        <v>11</v>
      </c>
      <c r="K1605" s="53">
        <v>115</v>
      </c>
      <c r="L1605" s="45">
        <v>93690</v>
      </c>
      <c r="M1605" s="45">
        <v>47284</v>
      </c>
      <c r="N1605" s="45">
        <v>46406</v>
      </c>
      <c r="O1605" s="57">
        <v>17.07759632831679</v>
      </c>
      <c r="P1605" s="57">
        <v>10.673497705197994</v>
      </c>
      <c r="Q1605" s="57">
        <v>35.222542427153378</v>
      </c>
      <c r="R1605" s="57">
        <v>34.155192656633581</v>
      </c>
      <c r="S1605" s="57">
        <v>13.875547016757391</v>
      </c>
      <c r="T1605" s="57">
        <v>11.740847475717793</v>
      </c>
      <c r="U1605" s="57">
        <v>122.74522360977693</v>
      </c>
    </row>
    <row r="1606" spans="1:21">
      <c r="A1606" s="55" t="s">
        <v>2741</v>
      </c>
      <c r="B1606" s="53" t="s">
        <v>405</v>
      </c>
      <c r="C1606" s="53" t="s">
        <v>261</v>
      </c>
      <c r="D1606" s="51" t="s">
        <v>127</v>
      </c>
      <c r="E1606" s="53">
        <v>13</v>
      </c>
      <c r="F1606" s="53">
        <v>0</v>
      </c>
      <c r="G1606" s="53">
        <v>5</v>
      </c>
      <c r="H1606" s="53">
        <v>0</v>
      </c>
      <c r="I1606" s="53">
        <v>0</v>
      </c>
      <c r="J1606" s="53">
        <v>0</v>
      </c>
      <c r="K1606" s="53">
        <v>18</v>
      </c>
      <c r="L1606" s="45">
        <v>93690</v>
      </c>
      <c r="M1606" s="45">
        <v>47284</v>
      </c>
      <c r="N1606" s="45">
        <v>46406</v>
      </c>
      <c r="O1606" s="57">
        <v>13.875547016757391</v>
      </c>
      <c r="P1606" s="57" t="s">
        <v>297</v>
      </c>
      <c r="Q1606" s="57">
        <v>5.3367488525989968</v>
      </c>
      <c r="R1606" s="57" t="s">
        <v>297</v>
      </c>
      <c r="S1606" s="57" t="s">
        <v>297</v>
      </c>
      <c r="T1606" s="57" t="s">
        <v>297</v>
      </c>
      <c r="U1606" s="57">
        <v>19.212295869356389</v>
      </c>
    </row>
    <row r="1607" spans="1:21">
      <c r="A1607" s="55" t="s">
        <v>2742</v>
      </c>
      <c r="B1607" s="53" t="s">
        <v>405</v>
      </c>
      <c r="C1607" s="53" t="s">
        <v>261</v>
      </c>
      <c r="D1607" s="51" t="s">
        <v>131</v>
      </c>
      <c r="E1607" s="53">
        <v>10</v>
      </c>
      <c r="F1607" s="53">
        <v>6</v>
      </c>
      <c r="G1607" s="53">
        <v>13</v>
      </c>
      <c r="H1607" s="53">
        <v>14</v>
      </c>
      <c r="I1607" s="53">
        <v>11</v>
      </c>
      <c r="J1607" s="53">
        <v>7</v>
      </c>
      <c r="K1607" s="53">
        <v>61</v>
      </c>
      <c r="L1607" s="45">
        <v>93690</v>
      </c>
      <c r="M1607" s="45">
        <v>47284</v>
      </c>
      <c r="N1607" s="45">
        <v>46406</v>
      </c>
      <c r="O1607" s="57">
        <v>21.148802977751458</v>
      </c>
      <c r="P1607" s="57">
        <v>12.689281786650875</v>
      </c>
      <c r="Q1607" s="57">
        <v>27.493443871076895</v>
      </c>
      <c r="R1607" s="57">
        <v>29.608324168852043</v>
      </c>
      <c r="S1607" s="57">
        <v>23.263683275526603</v>
      </c>
      <c r="T1607" s="57">
        <v>14.804162084426022</v>
      </c>
      <c r="U1607" s="57">
        <v>129.00769816428391</v>
      </c>
    </row>
    <row r="1608" spans="1:21">
      <c r="A1608" s="55" t="s">
        <v>2743</v>
      </c>
      <c r="B1608" s="53" t="s">
        <v>405</v>
      </c>
      <c r="C1608" s="53" t="s">
        <v>261</v>
      </c>
      <c r="D1608" s="51" t="s">
        <v>160</v>
      </c>
      <c r="E1608" s="53">
        <v>5</v>
      </c>
      <c r="F1608" s="53">
        <v>0</v>
      </c>
      <c r="G1608" s="53">
        <v>0</v>
      </c>
      <c r="H1608" s="53">
        <v>0</v>
      </c>
      <c r="I1608" s="53">
        <v>0</v>
      </c>
      <c r="J1608" s="53">
        <v>0</v>
      </c>
      <c r="K1608" s="53">
        <v>5</v>
      </c>
      <c r="L1608" s="45">
        <v>93690</v>
      </c>
      <c r="M1608" s="45">
        <v>47284</v>
      </c>
      <c r="N1608" s="45">
        <v>46406</v>
      </c>
      <c r="O1608" s="57">
        <v>5.3367488525989968</v>
      </c>
      <c r="P1608" s="57" t="s">
        <v>297</v>
      </c>
      <c r="Q1608" s="57" t="s">
        <v>297</v>
      </c>
      <c r="R1608" s="57" t="s">
        <v>297</v>
      </c>
      <c r="S1608" s="57" t="s">
        <v>297</v>
      </c>
      <c r="T1608" s="57" t="s">
        <v>297</v>
      </c>
      <c r="U1608" s="57">
        <v>5.3367488525989968</v>
      </c>
    </row>
    <row r="1609" spans="1:21">
      <c r="A1609" s="55" t="s">
        <v>2744</v>
      </c>
      <c r="B1609" s="53" t="s">
        <v>405</v>
      </c>
      <c r="C1609" s="53" t="s">
        <v>261</v>
      </c>
      <c r="D1609" s="51" t="s">
        <v>163</v>
      </c>
      <c r="E1609" s="53">
        <v>34</v>
      </c>
      <c r="F1609" s="53">
        <v>48</v>
      </c>
      <c r="G1609" s="53">
        <v>73</v>
      </c>
      <c r="H1609" s="53">
        <v>93</v>
      </c>
      <c r="I1609" s="53">
        <v>32</v>
      </c>
      <c r="J1609" s="53">
        <v>11</v>
      </c>
      <c r="K1609" s="53">
        <v>291</v>
      </c>
      <c r="L1609" s="45">
        <v>93690</v>
      </c>
      <c r="M1609" s="45">
        <v>47284</v>
      </c>
      <c r="N1609" s="45">
        <v>46406</v>
      </c>
      <c r="O1609" s="57">
        <v>73.266387967073229</v>
      </c>
      <c r="P1609" s="57">
        <v>103.43490065939748</v>
      </c>
      <c r="Q1609" s="57">
        <v>157.3072447528337</v>
      </c>
      <c r="R1609" s="57">
        <v>200.40512002758265</v>
      </c>
      <c r="S1609" s="57">
        <v>68.956600439598333</v>
      </c>
      <c r="T1609" s="57">
        <v>23.703831401111927</v>
      </c>
      <c r="U1609" s="57">
        <v>627.07408524759728</v>
      </c>
    </row>
    <row r="1610" spans="1:21">
      <c r="A1610" s="55" t="s">
        <v>2745</v>
      </c>
      <c r="B1610" s="53" t="s">
        <v>405</v>
      </c>
      <c r="C1610" s="53" t="s">
        <v>261</v>
      </c>
      <c r="D1610" s="51" t="s">
        <v>141</v>
      </c>
      <c r="E1610" s="53">
        <v>12</v>
      </c>
      <c r="F1610" s="53">
        <v>0</v>
      </c>
      <c r="G1610" s="53">
        <v>12</v>
      </c>
      <c r="H1610" s="53">
        <v>6</v>
      </c>
      <c r="I1610" s="53">
        <v>5</v>
      </c>
      <c r="J1610" s="53">
        <v>5</v>
      </c>
      <c r="K1610" s="53">
        <v>40</v>
      </c>
      <c r="L1610" s="45">
        <v>93690</v>
      </c>
      <c r="M1610" s="45">
        <v>47284</v>
      </c>
      <c r="N1610" s="45">
        <v>46406</v>
      </c>
      <c r="O1610" s="57">
        <v>12.808197246237592</v>
      </c>
      <c r="P1610" s="57" t="s">
        <v>297</v>
      </c>
      <c r="Q1610" s="57">
        <v>12.808197246237592</v>
      </c>
      <c r="R1610" s="57">
        <v>6.404098623118796</v>
      </c>
      <c r="S1610" s="57">
        <v>5.3367488525989968</v>
      </c>
      <c r="T1610" s="57">
        <v>5.3367488525989968</v>
      </c>
      <c r="U1610" s="57">
        <v>42.693990820791974</v>
      </c>
    </row>
    <row r="1611" spans="1:21">
      <c r="A1611" s="55" t="s">
        <v>2746</v>
      </c>
      <c r="B1611" s="53" t="s">
        <v>405</v>
      </c>
      <c r="C1611" s="53" t="s">
        <v>261</v>
      </c>
      <c r="D1611" s="51" t="s">
        <v>145</v>
      </c>
      <c r="E1611" s="53">
        <v>11</v>
      </c>
      <c r="F1611" s="53">
        <v>13</v>
      </c>
      <c r="G1611" s="53">
        <v>18</v>
      </c>
      <c r="H1611" s="53">
        <v>35</v>
      </c>
      <c r="I1611" s="53">
        <v>20</v>
      </c>
      <c r="J1611" s="53">
        <v>15</v>
      </c>
      <c r="K1611" s="53">
        <v>112</v>
      </c>
      <c r="L1611" s="45">
        <v>93690</v>
      </c>
      <c r="M1611" s="45">
        <v>47284</v>
      </c>
      <c r="N1611" s="45">
        <v>46406</v>
      </c>
      <c r="O1611" s="57">
        <v>23.263683275526603</v>
      </c>
      <c r="P1611" s="57">
        <v>27.493443871076895</v>
      </c>
      <c r="Q1611" s="57">
        <v>38.067845359952628</v>
      </c>
      <c r="R1611" s="57">
        <v>74.020810422130111</v>
      </c>
      <c r="S1611" s="57">
        <v>42.297605955502917</v>
      </c>
      <c r="T1611" s="57">
        <v>31.723204466627191</v>
      </c>
      <c r="U1611" s="57">
        <v>236.86659335081634</v>
      </c>
    </row>
    <row r="1612" spans="1:21">
      <c r="A1612" s="55" t="s">
        <v>2726</v>
      </c>
      <c r="B1612" s="53" t="s">
        <v>405</v>
      </c>
      <c r="C1612" s="53" t="s">
        <v>261</v>
      </c>
      <c r="D1612" s="51" t="s">
        <v>200</v>
      </c>
      <c r="E1612" s="53">
        <v>5</v>
      </c>
      <c r="F1612" s="53">
        <v>0</v>
      </c>
      <c r="G1612" s="53">
        <v>5</v>
      </c>
      <c r="H1612" s="53">
        <v>5</v>
      </c>
      <c r="I1612" s="53">
        <v>0</v>
      </c>
      <c r="J1612" s="53">
        <v>5</v>
      </c>
      <c r="K1612" s="53">
        <v>20</v>
      </c>
      <c r="L1612" s="45">
        <v>93690</v>
      </c>
      <c r="M1612" s="45">
        <v>47284</v>
      </c>
      <c r="N1612" s="45">
        <v>46406</v>
      </c>
      <c r="O1612" s="57">
        <v>5.3367488525989968</v>
      </c>
      <c r="P1612" s="57" t="s">
        <v>297</v>
      </c>
      <c r="Q1612" s="57">
        <v>5.3367488525989968</v>
      </c>
      <c r="R1612" s="57">
        <v>5.3367488525989968</v>
      </c>
      <c r="S1612" s="57" t="s">
        <v>297</v>
      </c>
      <c r="T1612" s="57">
        <v>5.3367488525989968</v>
      </c>
      <c r="U1612" s="57">
        <v>21.346995410395987</v>
      </c>
    </row>
    <row r="1613" spans="1:21">
      <c r="A1613" s="55" t="s">
        <v>2747</v>
      </c>
      <c r="B1613" s="53" t="s">
        <v>405</v>
      </c>
      <c r="C1613" s="53" t="s">
        <v>262</v>
      </c>
      <c r="D1613" s="51" t="s">
        <v>200</v>
      </c>
      <c r="E1613" s="53">
        <v>8</v>
      </c>
      <c r="F1613" s="53">
        <v>11</v>
      </c>
      <c r="G1613" s="53">
        <v>24</v>
      </c>
      <c r="H1613" s="53">
        <v>21</v>
      </c>
      <c r="I1613" s="53">
        <v>19</v>
      </c>
      <c r="J1613" s="53">
        <v>19</v>
      </c>
      <c r="K1613" s="53">
        <v>102</v>
      </c>
      <c r="L1613" s="45">
        <v>137790</v>
      </c>
      <c r="M1613" s="45">
        <v>72315</v>
      </c>
      <c r="N1613" s="45">
        <v>65475</v>
      </c>
      <c r="O1613" s="57">
        <v>5.805936570142971</v>
      </c>
      <c r="P1613" s="57">
        <v>7.983162783946586</v>
      </c>
      <c r="Q1613" s="57">
        <v>17.417809710428912</v>
      </c>
      <c r="R1613" s="57">
        <v>15.2405834966253</v>
      </c>
      <c r="S1613" s="57">
        <v>13.789099354089558</v>
      </c>
      <c r="T1613" s="57">
        <v>13.789099354089558</v>
      </c>
      <c r="U1613" s="57">
        <v>74.025691269322877</v>
      </c>
    </row>
    <row r="1614" spans="1:21">
      <c r="A1614" s="55" t="s">
        <v>2748</v>
      </c>
      <c r="B1614" s="53" t="s">
        <v>405</v>
      </c>
      <c r="C1614" s="53" t="s">
        <v>262</v>
      </c>
      <c r="D1614" s="51" t="s">
        <v>53</v>
      </c>
      <c r="E1614" s="53">
        <v>131</v>
      </c>
      <c r="F1614" s="53">
        <v>112</v>
      </c>
      <c r="G1614" s="53">
        <v>231</v>
      </c>
      <c r="H1614" s="53">
        <v>313</v>
      </c>
      <c r="I1614" s="53">
        <v>224</v>
      </c>
      <c r="J1614" s="53">
        <v>160</v>
      </c>
      <c r="K1614" s="53">
        <v>1171</v>
      </c>
      <c r="L1614" s="45">
        <v>137790</v>
      </c>
      <c r="M1614" s="45">
        <v>72315</v>
      </c>
      <c r="N1614" s="45">
        <v>65475</v>
      </c>
      <c r="O1614" s="57">
        <v>181.15190486067897</v>
      </c>
      <c r="P1614" s="57">
        <v>154.87796446103852</v>
      </c>
      <c r="Q1614" s="57">
        <v>319.43580170089194</v>
      </c>
      <c r="R1614" s="57">
        <v>432.82859710986651</v>
      </c>
      <c r="S1614" s="57">
        <v>309.75592892207703</v>
      </c>
      <c r="T1614" s="57">
        <v>221.25423494434074</v>
      </c>
      <c r="U1614" s="57">
        <v>1619.3044319988937</v>
      </c>
    </row>
    <row r="1615" spans="1:21">
      <c r="A1615" s="55" t="s">
        <v>2749</v>
      </c>
      <c r="B1615" s="53" t="s">
        <v>405</v>
      </c>
      <c r="C1615" s="53" t="s">
        <v>262</v>
      </c>
      <c r="D1615" s="51" t="s">
        <v>59</v>
      </c>
      <c r="E1615" s="53">
        <v>12</v>
      </c>
      <c r="F1615" s="53">
        <v>6</v>
      </c>
      <c r="G1615" s="53">
        <v>18</v>
      </c>
      <c r="H1615" s="53">
        <v>29</v>
      </c>
      <c r="I1615" s="53">
        <v>12</v>
      </c>
      <c r="J1615" s="53">
        <v>10</v>
      </c>
      <c r="K1615" s="53">
        <v>87</v>
      </c>
      <c r="L1615" s="45">
        <v>137790</v>
      </c>
      <c r="M1615" s="45">
        <v>72315</v>
      </c>
      <c r="N1615" s="45">
        <v>65475</v>
      </c>
      <c r="O1615" s="57">
        <v>8.7089048552144561</v>
      </c>
      <c r="P1615" s="57">
        <v>4.3544524276072281</v>
      </c>
      <c r="Q1615" s="57">
        <v>13.063357282821686</v>
      </c>
      <c r="R1615" s="57">
        <v>21.04652006676827</v>
      </c>
      <c r="S1615" s="57">
        <v>8.7089048552144561</v>
      </c>
      <c r="T1615" s="57">
        <v>7.257420712678714</v>
      </c>
      <c r="U1615" s="57">
        <v>63.139560200304807</v>
      </c>
    </row>
    <row r="1616" spans="1:21">
      <c r="A1616" s="55" t="s">
        <v>2750</v>
      </c>
      <c r="B1616" s="53" t="s">
        <v>405</v>
      </c>
      <c r="C1616" s="53" t="s">
        <v>262</v>
      </c>
      <c r="D1616" s="51" t="s">
        <v>68</v>
      </c>
      <c r="E1616" s="53">
        <v>8</v>
      </c>
      <c r="F1616" s="53">
        <v>5</v>
      </c>
      <c r="G1616" s="53">
        <v>15</v>
      </c>
      <c r="H1616" s="53">
        <v>33</v>
      </c>
      <c r="I1616" s="53">
        <v>26</v>
      </c>
      <c r="J1616" s="53">
        <v>17</v>
      </c>
      <c r="K1616" s="53">
        <v>104</v>
      </c>
      <c r="L1616" s="45">
        <v>137790</v>
      </c>
      <c r="M1616" s="45">
        <v>72315</v>
      </c>
      <c r="N1616" s="45">
        <v>65475</v>
      </c>
      <c r="O1616" s="57">
        <v>11.062711747217037</v>
      </c>
      <c r="P1616" s="57">
        <v>6.914194842010648</v>
      </c>
      <c r="Q1616" s="57">
        <v>20.742584526031944</v>
      </c>
      <c r="R1616" s="57">
        <v>45.633685957270274</v>
      </c>
      <c r="S1616" s="57">
        <v>35.95381317845537</v>
      </c>
      <c r="T1616" s="57">
        <v>23.508262462836203</v>
      </c>
      <c r="U1616" s="57">
        <v>143.81525271382148</v>
      </c>
    </row>
    <row r="1617" spans="1:21">
      <c r="A1617" s="55" t="s">
        <v>2751</v>
      </c>
      <c r="B1617" s="53" t="s">
        <v>405</v>
      </c>
      <c r="C1617" s="53" t="s">
        <v>262</v>
      </c>
      <c r="D1617" s="51" t="s">
        <v>63</v>
      </c>
      <c r="E1617" s="53">
        <v>95</v>
      </c>
      <c r="F1617" s="53">
        <v>81</v>
      </c>
      <c r="G1617" s="53">
        <v>167</v>
      </c>
      <c r="H1617" s="53">
        <v>153</v>
      </c>
      <c r="I1617" s="53">
        <v>105</v>
      </c>
      <c r="J1617" s="53">
        <v>47</v>
      </c>
      <c r="K1617" s="53">
        <v>648</v>
      </c>
      <c r="L1617" s="45">
        <v>137790</v>
      </c>
      <c r="M1617" s="45">
        <v>72315</v>
      </c>
      <c r="N1617" s="45">
        <v>65475</v>
      </c>
      <c r="O1617" s="57">
        <v>68.945496770447775</v>
      </c>
      <c r="P1617" s="57">
        <v>58.785107772697579</v>
      </c>
      <c r="Q1617" s="57">
        <v>121.19892590173453</v>
      </c>
      <c r="R1617" s="57">
        <v>111.03853690398431</v>
      </c>
      <c r="S1617" s="57">
        <v>76.202917483126498</v>
      </c>
      <c r="T1617" s="57">
        <v>34.109877349589958</v>
      </c>
      <c r="U1617" s="57">
        <v>470.28086218158063</v>
      </c>
    </row>
    <row r="1618" spans="1:21">
      <c r="A1618" s="55" t="s">
        <v>2752</v>
      </c>
      <c r="B1618" s="53" t="s">
        <v>405</v>
      </c>
      <c r="C1618" s="53" t="s">
        <v>262</v>
      </c>
      <c r="D1618" s="51" t="s">
        <v>311</v>
      </c>
      <c r="E1618" s="53">
        <v>30</v>
      </c>
      <c r="F1618" s="53">
        <v>28</v>
      </c>
      <c r="G1618" s="53">
        <v>53</v>
      </c>
      <c r="H1618" s="53">
        <v>70</v>
      </c>
      <c r="I1618" s="53">
        <v>28</v>
      </c>
      <c r="J1618" s="53">
        <v>14</v>
      </c>
      <c r="K1618" s="53">
        <v>223</v>
      </c>
      <c r="L1618" s="45">
        <v>137790</v>
      </c>
      <c r="M1618" s="45">
        <v>72315</v>
      </c>
      <c r="N1618" s="45">
        <v>65475</v>
      </c>
      <c r="O1618" s="57">
        <v>21.77226213803614</v>
      </c>
      <c r="P1618" s="57">
        <v>20.3207779955004</v>
      </c>
      <c r="Q1618" s="57">
        <v>38.464329777197186</v>
      </c>
      <c r="R1618" s="57">
        <v>50.801944988751004</v>
      </c>
      <c r="S1618" s="57">
        <v>20.3207779955004</v>
      </c>
      <c r="T1618" s="57">
        <v>10.1603889977502</v>
      </c>
      <c r="U1618" s="57">
        <v>161.84048189273531</v>
      </c>
    </row>
    <row r="1619" spans="1:21">
      <c r="A1619" s="55" t="s">
        <v>2753</v>
      </c>
      <c r="B1619" s="53" t="s">
        <v>405</v>
      </c>
      <c r="C1619" s="53" t="s">
        <v>262</v>
      </c>
      <c r="D1619" s="51" t="s">
        <v>292</v>
      </c>
      <c r="E1619" s="53">
        <v>0</v>
      </c>
      <c r="F1619" s="53">
        <v>0</v>
      </c>
      <c r="G1619" s="53">
        <v>10</v>
      </c>
      <c r="H1619" s="53">
        <v>12</v>
      </c>
      <c r="I1619" s="53">
        <v>5</v>
      </c>
      <c r="J1619" s="53">
        <v>10</v>
      </c>
      <c r="K1619" s="53">
        <v>37</v>
      </c>
      <c r="L1619" s="45">
        <v>137790</v>
      </c>
      <c r="M1619" s="45">
        <v>72315</v>
      </c>
      <c r="N1619" s="45">
        <v>65475</v>
      </c>
      <c r="O1619" s="57" t="s">
        <v>297</v>
      </c>
      <c r="P1619" s="57" t="s">
        <v>297</v>
      </c>
      <c r="Q1619" s="57">
        <v>7.257420712678714</v>
      </c>
      <c r="R1619" s="57">
        <v>8.7089048552144561</v>
      </c>
      <c r="S1619" s="57">
        <v>3.628710356339357</v>
      </c>
      <c r="T1619" s="57">
        <v>7.257420712678714</v>
      </c>
      <c r="U1619" s="57">
        <v>26.852456636911242</v>
      </c>
    </row>
    <row r="1620" spans="1:21">
      <c r="A1620" s="55" t="s">
        <v>2754</v>
      </c>
      <c r="B1620" s="53" t="s">
        <v>405</v>
      </c>
      <c r="C1620" s="53" t="s">
        <v>262</v>
      </c>
      <c r="D1620" s="51" t="s">
        <v>201</v>
      </c>
      <c r="E1620" s="53">
        <v>16</v>
      </c>
      <c r="F1620" s="53">
        <v>12</v>
      </c>
      <c r="G1620" s="53">
        <v>32</v>
      </c>
      <c r="H1620" s="53">
        <v>21</v>
      </c>
      <c r="I1620" s="53">
        <v>25</v>
      </c>
      <c r="J1620" s="53">
        <v>5</v>
      </c>
      <c r="K1620" s="53">
        <v>111</v>
      </c>
      <c r="L1620" s="45">
        <v>137790</v>
      </c>
      <c r="M1620" s="45">
        <v>72315</v>
      </c>
      <c r="N1620" s="45">
        <v>65475</v>
      </c>
      <c r="O1620" s="57">
        <v>11.611873140285942</v>
      </c>
      <c r="P1620" s="57">
        <v>8.7089048552144561</v>
      </c>
      <c r="Q1620" s="57">
        <v>23.223746280571884</v>
      </c>
      <c r="R1620" s="57">
        <v>15.2405834966253</v>
      </c>
      <c r="S1620" s="57">
        <v>18.143551781696786</v>
      </c>
      <c r="T1620" s="57">
        <v>3.628710356339357</v>
      </c>
      <c r="U1620" s="57">
        <v>80.557369910733726</v>
      </c>
    </row>
    <row r="1621" spans="1:21">
      <c r="A1621" s="55" t="s">
        <v>2755</v>
      </c>
      <c r="B1621" s="53" t="s">
        <v>405</v>
      </c>
      <c r="C1621" s="53" t="s">
        <v>262</v>
      </c>
      <c r="D1621" s="51" t="s">
        <v>150</v>
      </c>
      <c r="E1621" s="53">
        <v>5</v>
      </c>
      <c r="F1621" s="53">
        <v>0</v>
      </c>
      <c r="G1621" s="53">
        <v>0</v>
      </c>
      <c r="H1621" s="53">
        <v>0</v>
      </c>
      <c r="I1621" s="53">
        <v>0</v>
      </c>
      <c r="J1621" s="53">
        <v>0</v>
      </c>
      <c r="K1621" s="53">
        <v>5</v>
      </c>
      <c r="L1621" s="45">
        <v>137790</v>
      </c>
      <c r="M1621" s="45">
        <v>72315</v>
      </c>
      <c r="N1621" s="45">
        <v>65475</v>
      </c>
      <c r="O1621" s="57">
        <v>3.628710356339357</v>
      </c>
      <c r="P1621" s="57" t="s">
        <v>297</v>
      </c>
      <c r="Q1621" s="57" t="s">
        <v>297</v>
      </c>
      <c r="R1621" s="57" t="s">
        <v>297</v>
      </c>
      <c r="S1621" s="57" t="s">
        <v>297</v>
      </c>
      <c r="T1621" s="57" t="s">
        <v>297</v>
      </c>
      <c r="U1621" s="57">
        <v>3.628710356339357</v>
      </c>
    </row>
    <row r="1622" spans="1:21">
      <c r="A1622" s="55" t="s">
        <v>2756</v>
      </c>
      <c r="B1622" s="53" t="s">
        <v>405</v>
      </c>
      <c r="C1622" s="53" t="s">
        <v>262</v>
      </c>
      <c r="D1622" s="51" t="s">
        <v>94</v>
      </c>
      <c r="E1622" s="53">
        <v>5</v>
      </c>
      <c r="F1622" s="53">
        <v>5</v>
      </c>
      <c r="G1622" s="53">
        <v>16</v>
      </c>
      <c r="H1622" s="53">
        <v>23</v>
      </c>
      <c r="I1622" s="53">
        <v>15</v>
      </c>
      <c r="J1622" s="53">
        <v>10</v>
      </c>
      <c r="K1622" s="53">
        <v>74</v>
      </c>
      <c r="L1622" s="45">
        <v>137790</v>
      </c>
      <c r="M1622" s="45">
        <v>72315</v>
      </c>
      <c r="N1622" s="45">
        <v>65475</v>
      </c>
      <c r="O1622" s="57">
        <v>3.628710356339357</v>
      </c>
      <c r="P1622" s="57">
        <v>3.628710356339357</v>
      </c>
      <c r="Q1622" s="57">
        <v>11.611873140285942</v>
      </c>
      <c r="R1622" s="57">
        <v>16.692067639161042</v>
      </c>
      <c r="S1622" s="57">
        <v>10.88613106901807</v>
      </c>
      <c r="T1622" s="57">
        <v>7.257420712678714</v>
      </c>
      <c r="U1622" s="57">
        <v>53.704913273822484</v>
      </c>
    </row>
    <row r="1623" spans="1:21">
      <c r="A1623" s="55" t="s">
        <v>2757</v>
      </c>
      <c r="B1623" s="53" t="s">
        <v>405</v>
      </c>
      <c r="C1623" s="53" t="s">
        <v>262</v>
      </c>
      <c r="D1623" s="51" t="s">
        <v>153</v>
      </c>
      <c r="E1623" s="53">
        <v>5</v>
      </c>
      <c r="F1623" s="53">
        <v>5</v>
      </c>
      <c r="G1623" s="53">
        <v>0</v>
      </c>
      <c r="H1623" s="53">
        <v>0</v>
      </c>
      <c r="I1623" s="53">
        <v>0</v>
      </c>
      <c r="J1623" s="53">
        <v>0</v>
      </c>
      <c r="K1623" s="53">
        <v>10</v>
      </c>
      <c r="L1623" s="45">
        <v>137790</v>
      </c>
      <c r="M1623" s="45">
        <v>72315</v>
      </c>
      <c r="N1623" s="45">
        <v>65475</v>
      </c>
      <c r="O1623" s="57">
        <v>3.628710356339357</v>
      </c>
      <c r="P1623" s="57">
        <v>3.628710356339357</v>
      </c>
      <c r="Q1623" s="57" t="s">
        <v>297</v>
      </c>
      <c r="R1623" s="57" t="s">
        <v>297</v>
      </c>
      <c r="S1623" s="57" t="s">
        <v>297</v>
      </c>
      <c r="T1623" s="57" t="s">
        <v>297</v>
      </c>
      <c r="U1623" s="57">
        <v>7.257420712678714</v>
      </c>
    </row>
    <row r="1624" spans="1:21">
      <c r="A1624" s="55" t="s">
        <v>2758</v>
      </c>
      <c r="B1624" s="53" t="s">
        <v>405</v>
      </c>
      <c r="C1624" s="53" t="s">
        <v>262</v>
      </c>
      <c r="D1624" s="51" t="s">
        <v>154</v>
      </c>
      <c r="E1624" s="53">
        <v>65</v>
      </c>
      <c r="F1624" s="53">
        <v>31</v>
      </c>
      <c r="G1624" s="53">
        <v>38</v>
      </c>
      <c r="H1624" s="53">
        <v>25</v>
      </c>
      <c r="I1624" s="53">
        <v>13</v>
      </c>
      <c r="J1624" s="53">
        <v>11</v>
      </c>
      <c r="K1624" s="53">
        <v>183</v>
      </c>
      <c r="L1624" s="45">
        <v>137790</v>
      </c>
      <c r="M1624" s="45">
        <v>72315</v>
      </c>
      <c r="N1624" s="45">
        <v>65475</v>
      </c>
      <c r="O1624" s="57">
        <v>47.173234632411642</v>
      </c>
      <c r="P1624" s="57">
        <v>22.498004209304014</v>
      </c>
      <c r="Q1624" s="57">
        <v>27.578198708179116</v>
      </c>
      <c r="R1624" s="57">
        <v>18.143551781696786</v>
      </c>
      <c r="S1624" s="57">
        <v>9.4346469264823281</v>
      </c>
      <c r="T1624" s="57">
        <v>7.983162783946586</v>
      </c>
      <c r="U1624" s="57">
        <v>132.81079904202048</v>
      </c>
    </row>
    <row r="1625" spans="1:21">
      <c r="A1625" s="55" t="s">
        <v>2759</v>
      </c>
      <c r="B1625" s="53" t="s">
        <v>405</v>
      </c>
      <c r="C1625" s="53" t="s">
        <v>262</v>
      </c>
      <c r="D1625" s="51" t="s">
        <v>98</v>
      </c>
      <c r="E1625" s="53">
        <v>23</v>
      </c>
      <c r="F1625" s="53">
        <v>31</v>
      </c>
      <c r="G1625" s="53">
        <v>68</v>
      </c>
      <c r="H1625" s="53">
        <v>82</v>
      </c>
      <c r="I1625" s="53">
        <v>61</v>
      </c>
      <c r="J1625" s="53">
        <v>41</v>
      </c>
      <c r="K1625" s="53">
        <v>306</v>
      </c>
      <c r="L1625" s="45">
        <v>137790</v>
      </c>
      <c r="M1625" s="45">
        <v>72315</v>
      </c>
      <c r="N1625" s="45">
        <v>65475</v>
      </c>
      <c r="O1625" s="57">
        <v>16.692067639161042</v>
      </c>
      <c r="P1625" s="57">
        <v>22.498004209304014</v>
      </c>
      <c r="Q1625" s="57">
        <v>49.350460846215256</v>
      </c>
      <c r="R1625" s="57">
        <v>59.51084984396546</v>
      </c>
      <c r="S1625" s="57">
        <v>44.270266347340154</v>
      </c>
      <c r="T1625" s="57">
        <v>29.75542492198273</v>
      </c>
      <c r="U1625" s="57">
        <v>222.07707380796862</v>
      </c>
    </row>
    <row r="1626" spans="1:21">
      <c r="A1626" s="55" t="s">
        <v>2760</v>
      </c>
      <c r="B1626" s="53" t="s">
        <v>405</v>
      </c>
      <c r="C1626" s="53" t="s">
        <v>262</v>
      </c>
      <c r="D1626" s="51" t="s">
        <v>301</v>
      </c>
      <c r="E1626" s="53">
        <v>12</v>
      </c>
      <c r="F1626" s="53">
        <v>10</v>
      </c>
      <c r="G1626" s="53">
        <v>18</v>
      </c>
      <c r="H1626" s="53">
        <v>5</v>
      </c>
      <c r="I1626" s="53">
        <v>0</v>
      </c>
      <c r="J1626" s="53">
        <v>0</v>
      </c>
      <c r="K1626" s="53">
        <v>45</v>
      </c>
      <c r="L1626" s="45">
        <v>137790</v>
      </c>
      <c r="M1626" s="45">
        <v>72315</v>
      </c>
      <c r="N1626" s="45">
        <v>65475</v>
      </c>
      <c r="O1626" s="57">
        <v>8.7089048552144561</v>
      </c>
      <c r="P1626" s="57">
        <v>7.257420712678714</v>
      </c>
      <c r="Q1626" s="57">
        <v>13.063357282821686</v>
      </c>
      <c r="R1626" s="57">
        <v>3.628710356339357</v>
      </c>
      <c r="S1626" s="57" t="s">
        <v>297</v>
      </c>
      <c r="T1626" s="57" t="s">
        <v>297</v>
      </c>
      <c r="U1626" s="57">
        <v>32.658393207054218</v>
      </c>
    </row>
    <row r="1627" spans="1:21">
      <c r="A1627" s="55" t="s">
        <v>2761</v>
      </c>
      <c r="B1627" s="53" t="s">
        <v>405</v>
      </c>
      <c r="C1627" s="53" t="s">
        <v>262</v>
      </c>
      <c r="D1627" s="51" t="s">
        <v>303</v>
      </c>
      <c r="E1627" s="53">
        <v>20</v>
      </c>
      <c r="F1627" s="53">
        <v>15</v>
      </c>
      <c r="G1627" s="53">
        <v>40</v>
      </c>
      <c r="H1627" s="53">
        <v>35</v>
      </c>
      <c r="I1627" s="53">
        <v>30</v>
      </c>
      <c r="J1627" s="53">
        <v>16</v>
      </c>
      <c r="K1627" s="53">
        <v>156</v>
      </c>
      <c r="L1627" s="45">
        <v>137790</v>
      </c>
      <c r="M1627" s="45">
        <v>72315</v>
      </c>
      <c r="N1627" s="45">
        <v>65475</v>
      </c>
      <c r="O1627" s="57">
        <v>14.514841425357428</v>
      </c>
      <c r="P1627" s="57">
        <v>10.88613106901807</v>
      </c>
      <c r="Q1627" s="57">
        <v>29.029682850714856</v>
      </c>
      <c r="R1627" s="57">
        <v>25.400972494375502</v>
      </c>
      <c r="S1627" s="57">
        <v>21.77226213803614</v>
      </c>
      <c r="T1627" s="57">
        <v>11.611873140285942</v>
      </c>
      <c r="U1627" s="57">
        <v>113.21576311778794</v>
      </c>
    </row>
    <row r="1628" spans="1:21">
      <c r="A1628" s="55" t="s">
        <v>2762</v>
      </c>
      <c r="B1628" s="53" t="s">
        <v>405</v>
      </c>
      <c r="C1628" s="53" t="s">
        <v>262</v>
      </c>
      <c r="D1628" s="51" t="s">
        <v>127</v>
      </c>
      <c r="E1628" s="53">
        <v>23</v>
      </c>
      <c r="F1628" s="53">
        <v>6</v>
      </c>
      <c r="G1628" s="53">
        <v>15</v>
      </c>
      <c r="H1628" s="53">
        <v>11</v>
      </c>
      <c r="I1628" s="53">
        <v>10</v>
      </c>
      <c r="J1628" s="53">
        <v>0</v>
      </c>
      <c r="K1628" s="53">
        <v>65</v>
      </c>
      <c r="L1628" s="45">
        <v>137790</v>
      </c>
      <c r="M1628" s="45">
        <v>72315</v>
      </c>
      <c r="N1628" s="45">
        <v>65475</v>
      </c>
      <c r="O1628" s="57">
        <v>16.692067639161042</v>
      </c>
      <c r="P1628" s="57">
        <v>4.3544524276072281</v>
      </c>
      <c r="Q1628" s="57">
        <v>10.88613106901807</v>
      </c>
      <c r="R1628" s="57">
        <v>7.983162783946586</v>
      </c>
      <c r="S1628" s="57">
        <v>7.257420712678714</v>
      </c>
      <c r="T1628" s="57" t="s">
        <v>297</v>
      </c>
      <c r="U1628" s="57">
        <v>47.173234632411642</v>
      </c>
    </row>
    <row r="1629" spans="1:21">
      <c r="A1629" s="55" t="s">
        <v>2763</v>
      </c>
      <c r="B1629" s="53" t="s">
        <v>405</v>
      </c>
      <c r="C1629" s="53" t="s">
        <v>262</v>
      </c>
      <c r="D1629" s="51" t="s">
        <v>131</v>
      </c>
      <c r="E1629" s="53">
        <v>12</v>
      </c>
      <c r="F1629" s="53">
        <v>13</v>
      </c>
      <c r="G1629" s="53">
        <v>31</v>
      </c>
      <c r="H1629" s="53">
        <v>17</v>
      </c>
      <c r="I1629" s="53">
        <v>17</v>
      </c>
      <c r="J1629" s="53">
        <v>14</v>
      </c>
      <c r="K1629" s="53">
        <v>104</v>
      </c>
      <c r="L1629" s="45">
        <v>137790</v>
      </c>
      <c r="M1629" s="45">
        <v>72315</v>
      </c>
      <c r="N1629" s="45">
        <v>65475</v>
      </c>
      <c r="O1629" s="57">
        <v>16.594067620825555</v>
      </c>
      <c r="P1629" s="57">
        <v>17.976906589227685</v>
      </c>
      <c r="Q1629" s="57">
        <v>42.868008020466014</v>
      </c>
      <c r="R1629" s="57">
        <v>23.508262462836203</v>
      </c>
      <c r="S1629" s="57">
        <v>23.508262462836203</v>
      </c>
      <c r="T1629" s="57">
        <v>19.359745557629815</v>
      </c>
      <c r="U1629" s="57">
        <v>143.81525271382148</v>
      </c>
    </row>
    <row r="1630" spans="1:21">
      <c r="A1630" s="55" t="s">
        <v>2764</v>
      </c>
      <c r="B1630" s="53" t="s">
        <v>405</v>
      </c>
      <c r="C1630" s="53" t="s">
        <v>262</v>
      </c>
      <c r="D1630" s="51" t="s">
        <v>160</v>
      </c>
      <c r="E1630" s="53">
        <v>5</v>
      </c>
      <c r="F1630" s="53">
        <v>0</v>
      </c>
      <c r="G1630" s="53">
        <v>0</v>
      </c>
      <c r="H1630" s="53">
        <v>0</v>
      </c>
      <c r="I1630" s="53">
        <v>0</v>
      </c>
      <c r="J1630" s="53">
        <v>0</v>
      </c>
      <c r="K1630" s="53">
        <v>5</v>
      </c>
      <c r="L1630" s="45">
        <v>137790</v>
      </c>
      <c r="M1630" s="45">
        <v>72315</v>
      </c>
      <c r="N1630" s="45">
        <v>65475</v>
      </c>
      <c r="O1630" s="57">
        <v>3.628710356339357</v>
      </c>
      <c r="P1630" s="57" t="s">
        <v>297</v>
      </c>
      <c r="Q1630" s="57" t="s">
        <v>297</v>
      </c>
      <c r="R1630" s="57" t="s">
        <v>297</v>
      </c>
      <c r="S1630" s="57" t="s">
        <v>297</v>
      </c>
      <c r="T1630" s="57" t="s">
        <v>297</v>
      </c>
      <c r="U1630" s="57">
        <v>3.628710356339357</v>
      </c>
    </row>
    <row r="1631" spans="1:21">
      <c r="A1631" s="55" t="s">
        <v>2765</v>
      </c>
      <c r="B1631" s="53" t="s">
        <v>405</v>
      </c>
      <c r="C1631" s="53" t="s">
        <v>262</v>
      </c>
      <c r="D1631" s="51" t="s">
        <v>163</v>
      </c>
      <c r="E1631" s="53">
        <v>77</v>
      </c>
      <c r="F1631" s="53">
        <v>60</v>
      </c>
      <c r="G1631" s="53">
        <v>166</v>
      </c>
      <c r="H1631" s="53">
        <v>182</v>
      </c>
      <c r="I1631" s="53">
        <v>53</v>
      </c>
      <c r="J1631" s="53">
        <v>9</v>
      </c>
      <c r="K1631" s="53">
        <v>547</v>
      </c>
      <c r="L1631" s="45">
        <v>137790</v>
      </c>
      <c r="M1631" s="45">
        <v>72315</v>
      </c>
      <c r="N1631" s="45">
        <v>65475</v>
      </c>
      <c r="O1631" s="57">
        <v>117.60213822069493</v>
      </c>
      <c r="P1631" s="57">
        <v>91.638029782359681</v>
      </c>
      <c r="Q1631" s="57">
        <v>253.53188239786178</v>
      </c>
      <c r="R1631" s="57">
        <v>277.96869033982438</v>
      </c>
      <c r="S1631" s="57">
        <v>80.946926307751042</v>
      </c>
      <c r="T1631" s="57">
        <v>13.745704467353951</v>
      </c>
      <c r="U1631" s="57">
        <v>835.43337151584569</v>
      </c>
    </row>
    <row r="1632" spans="1:21">
      <c r="A1632" s="55" t="s">
        <v>2766</v>
      </c>
      <c r="B1632" s="53" t="s">
        <v>405</v>
      </c>
      <c r="C1632" s="53" t="s">
        <v>262</v>
      </c>
      <c r="D1632" s="51" t="s">
        <v>141</v>
      </c>
      <c r="E1632" s="53">
        <v>19</v>
      </c>
      <c r="F1632" s="53">
        <v>6</v>
      </c>
      <c r="G1632" s="53">
        <v>15</v>
      </c>
      <c r="H1632" s="53">
        <v>14</v>
      </c>
      <c r="I1632" s="53">
        <v>5</v>
      </c>
      <c r="J1632" s="53">
        <v>0</v>
      </c>
      <c r="K1632" s="53">
        <v>59</v>
      </c>
      <c r="L1632" s="45">
        <v>137790</v>
      </c>
      <c r="M1632" s="45">
        <v>72315</v>
      </c>
      <c r="N1632" s="45">
        <v>65475</v>
      </c>
      <c r="O1632" s="57">
        <v>13.789099354089558</v>
      </c>
      <c r="P1632" s="57">
        <v>4.3544524276072281</v>
      </c>
      <c r="Q1632" s="57">
        <v>10.88613106901807</v>
      </c>
      <c r="R1632" s="57">
        <v>10.1603889977502</v>
      </c>
      <c r="S1632" s="57">
        <v>3.628710356339357</v>
      </c>
      <c r="T1632" s="57" t="s">
        <v>297</v>
      </c>
      <c r="U1632" s="57">
        <v>42.818782204804414</v>
      </c>
    </row>
    <row r="1633" spans="1:21">
      <c r="A1633" s="55" t="s">
        <v>2767</v>
      </c>
      <c r="B1633" s="53" t="s">
        <v>405</v>
      </c>
      <c r="C1633" s="53" t="s">
        <v>262</v>
      </c>
      <c r="D1633" s="51" t="s">
        <v>145</v>
      </c>
      <c r="E1633" s="53">
        <v>28</v>
      </c>
      <c r="F1633" s="53">
        <v>14</v>
      </c>
      <c r="G1633" s="53">
        <v>43</v>
      </c>
      <c r="H1633" s="53">
        <v>46</v>
      </c>
      <c r="I1633" s="53">
        <v>25</v>
      </c>
      <c r="J1633" s="53">
        <v>20</v>
      </c>
      <c r="K1633" s="53">
        <v>176</v>
      </c>
      <c r="L1633" s="45">
        <v>137790</v>
      </c>
      <c r="M1633" s="45">
        <v>72315</v>
      </c>
      <c r="N1633" s="45">
        <v>65475</v>
      </c>
      <c r="O1633" s="57">
        <v>38.719491115259629</v>
      </c>
      <c r="P1633" s="57">
        <v>19.359745557629815</v>
      </c>
      <c r="Q1633" s="57">
        <v>59.46207564129157</v>
      </c>
      <c r="R1633" s="57">
        <v>63.610592546497962</v>
      </c>
      <c r="S1633" s="57">
        <v>34.570974210053237</v>
      </c>
      <c r="T1633" s="57">
        <v>27.656779368042592</v>
      </c>
      <c r="U1633" s="57">
        <v>243.37965843877481</v>
      </c>
    </row>
    <row r="1634" spans="1:21">
      <c r="A1634" s="55" t="s">
        <v>2747</v>
      </c>
      <c r="B1634" s="53" t="s">
        <v>405</v>
      </c>
      <c r="C1634" s="53" t="s">
        <v>262</v>
      </c>
      <c r="D1634" s="51" t="s">
        <v>200</v>
      </c>
      <c r="E1634" s="53">
        <v>5</v>
      </c>
      <c r="F1634" s="53">
        <v>5</v>
      </c>
      <c r="G1634" s="53">
        <v>8</v>
      </c>
      <c r="H1634" s="53">
        <v>12</v>
      </c>
      <c r="I1634" s="53">
        <v>15</v>
      </c>
      <c r="J1634" s="53">
        <v>8</v>
      </c>
      <c r="K1634" s="53">
        <v>53</v>
      </c>
      <c r="L1634" s="45">
        <v>137790</v>
      </c>
      <c r="M1634" s="45">
        <v>72315</v>
      </c>
      <c r="N1634" s="45">
        <v>65475</v>
      </c>
      <c r="O1634" s="57">
        <v>3.628710356339357</v>
      </c>
      <c r="P1634" s="57">
        <v>3.628710356339357</v>
      </c>
      <c r="Q1634" s="57">
        <v>5.805936570142971</v>
      </c>
      <c r="R1634" s="57">
        <v>8.7089048552144561</v>
      </c>
      <c r="S1634" s="57">
        <v>10.88613106901807</v>
      </c>
      <c r="T1634" s="57">
        <v>5.805936570142971</v>
      </c>
      <c r="U1634" s="57">
        <v>38.464329777197186</v>
      </c>
    </row>
    <row r="1635" spans="1:21">
      <c r="A1635" s="55" t="s">
        <v>2768</v>
      </c>
      <c r="B1635" s="53" t="s">
        <v>405</v>
      </c>
      <c r="C1635" s="53" t="s">
        <v>263</v>
      </c>
      <c r="D1635" s="51" t="s">
        <v>200</v>
      </c>
      <c r="E1635" s="53">
        <v>29</v>
      </c>
      <c r="F1635" s="53">
        <v>8</v>
      </c>
      <c r="G1635" s="53">
        <v>48</v>
      </c>
      <c r="H1635" s="53">
        <v>71</v>
      </c>
      <c r="I1635" s="53">
        <v>39</v>
      </c>
      <c r="J1635" s="53">
        <v>40</v>
      </c>
      <c r="K1635" s="53">
        <v>235</v>
      </c>
      <c r="L1635" s="45">
        <v>336280</v>
      </c>
      <c r="M1635" s="45">
        <v>173843</v>
      </c>
      <c r="N1635" s="45">
        <v>162437</v>
      </c>
      <c r="O1635" s="57">
        <v>8.6237659093612464</v>
      </c>
      <c r="P1635" s="57">
        <v>2.3789699060306888</v>
      </c>
      <c r="Q1635" s="57">
        <v>14.273819436184132</v>
      </c>
      <c r="R1635" s="57">
        <v>21.113357916022363</v>
      </c>
      <c r="S1635" s="57">
        <v>11.597478291899607</v>
      </c>
      <c r="T1635" s="57">
        <v>11.894849530153444</v>
      </c>
      <c r="U1635" s="57">
        <v>69.882240989651478</v>
      </c>
    </row>
    <row r="1636" spans="1:21">
      <c r="A1636" s="55" t="s">
        <v>2769</v>
      </c>
      <c r="B1636" s="53" t="s">
        <v>405</v>
      </c>
      <c r="C1636" s="53" t="s">
        <v>263</v>
      </c>
      <c r="D1636" s="51" t="s">
        <v>53</v>
      </c>
      <c r="E1636" s="53">
        <v>205</v>
      </c>
      <c r="F1636" s="53">
        <v>223</v>
      </c>
      <c r="G1636" s="53">
        <v>543</v>
      </c>
      <c r="H1636" s="53">
        <v>653</v>
      </c>
      <c r="I1636" s="53">
        <v>514</v>
      </c>
      <c r="J1636" s="53">
        <v>295</v>
      </c>
      <c r="K1636" s="53">
        <v>2433</v>
      </c>
      <c r="L1636" s="45">
        <v>336280</v>
      </c>
      <c r="M1636" s="45">
        <v>173843</v>
      </c>
      <c r="N1636" s="45">
        <v>162437</v>
      </c>
      <c r="O1636" s="57">
        <v>117.92249328417022</v>
      </c>
      <c r="P1636" s="57">
        <v>128.27666342619492</v>
      </c>
      <c r="Q1636" s="57">
        <v>312.35079928441178</v>
      </c>
      <c r="R1636" s="57">
        <v>375.62628348567387</v>
      </c>
      <c r="S1636" s="57">
        <v>295.6690807222609</v>
      </c>
      <c r="T1636" s="57">
        <v>169.69334399429368</v>
      </c>
      <c r="U1636" s="57">
        <v>1399.5386641970053</v>
      </c>
    </row>
    <row r="1637" spans="1:21">
      <c r="A1637" s="55" t="s">
        <v>2770</v>
      </c>
      <c r="B1637" s="53" t="s">
        <v>405</v>
      </c>
      <c r="C1637" s="53" t="s">
        <v>263</v>
      </c>
      <c r="D1637" s="51" t="s">
        <v>59</v>
      </c>
      <c r="E1637" s="53">
        <v>40</v>
      </c>
      <c r="F1637" s="53">
        <v>29</v>
      </c>
      <c r="G1637" s="53">
        <v>53</v>
      </c>
      <c r="H1637" s="53">
        <v>66</v>
      </c>
      <c r="I1637" s="53">
        <v>29</v>
      </c>
      <c r="J1637" s="53">
        <v>19</v>
      </c>
      <c r="K1637" s="53">
        <v>236</v>
      </c>
      <c r="L1637" s="45">
        <v>336280</v>
      </c>
      <c r="M1637" s="45">
        <v>173843</v>
      </c>
      <c r="N1637" s="45">
        <v>162437</v>
      </c>
      <c r="O1637" s="57">
        <v>11.894849530153444</v>
      </c>
      <c r="P1637" s="57">
        <v>8.6237659093612464</v>
      </c>
      <c r="Q1637" s="57">
        <v>15.760675627453312</v>
      </c>
      <c r="R1637" s="57">
        <v>19.626501724753183</v>
      </c>
      <c r="S1637" s="57">
        <v>8.6237659093612464</v>
      </c>
      <c r="T1637" s="57">
        <v>5.6500535268228855</v>
      </c>
      <c r="U1637" s="57">
        <v>70.179612227905324</v>
      </c>
    </row>
    <row r="1638" spans="1:21">
      <c r="A1638" s="55" t="s">
        <v>2771</v>
      </c>
      <c r="B1638" s="53" t="s">
        <v>405</v>
      </c>
      <c r="C1638" s="53" t="s">
        <v>263</v>
      </c>
      <c r="D1638" s="51" t="s">
        <v>68</v>
      </c>
      <c r="E1638" s="53">
        <v>24</v>
      </c>
      <c r="F1638" s="53">
        <v>26</v>
      </c>
      <c r="G1638" s="53">
        <v>41</v>
      </c>
      <c r="H1638" s="53">
        <v>48</v>
      </c>
      <c r="I1638" s="53">
        <v>59</v>
      </c>
      <c r="J1638" s="53">
        <v>44</v>
      </c>
      <c r="K1638" s="53">
        <v>242</v>
      </c>
      <c r="L1638" s="45">
        <v>336280</v>
      </c>
      <c r="M1638" s="45">
        <v>173843</v>
      </c>
      <c r="N1638" s="45">
        <v>162437</v>
      </c>
      <c r="O1638" s="57">
        <v>13.805560189366266</v>
      </c>
      <c r="P1638" s="57">
        <v>14.956023538480123</v>
      </c>
      <c r="Q1638" s="57">
        <v>23.58449865683404</v>
      </c>
      <c r="R1638" s="57">
        <v>27.611120378732533</v>
      </c>
      <c r="S1638" s="57">
        <v>33.938668798858735</v>
      </c>
      <c r="T1638" s="57">
        <v>25.310193680504824</v>
      </c>
      <c r="U1638" s="57">
        <v>139.20606524277653</v>
      </c>
    </row>
    <row r="1639" spans="1:21">
      <c r="A1639" s="55" t="s">
        <v>2772</v>
      </c>
      <c r="B1639" s="53" t="s">
        <v>405</v>
      </c>
      <c r="C1639" s="53" t="s">
        <v>263</v>
      </c>
      <c r="D1639" s="51" t="s">
        <v>63</v>
      </c>
      <c r="E1639" s="53">
        <v>199</v>
      </c>
      <c r="F1639" s="53">
        <v>138</v>
      </c>
      <c r="G1639" s="53">
        <v>307</v>
      </c>
      <c r="H1639" s="53">
        <v>260</v>
      </c>
      <c r="I1639" s="53">
        <v>162</v>
      </c>
      <c r="J1639" s="53">
        <v>80</v>
      </c>
      <c r="K1639" s="53">
        <v>1146</v>
      </c>
      <c r="L1639" s="45">
        <v>336280</v>
      </c>
      <c r="M1639" s="45">
        <v>173843</v>
      </c>
      <c r="N1639" s="45">
        <v>162437</v>
      </c>
      <c r="O1639" s="57">
        <v>59.17687641251338</v>
      </c>
      <c r="P1639" s="57">
        <v>41.03723087902938</v>
      </c>
      <c r="Q1639" s="57">
        <v>91.292970143927676</v>
      </c>
      <c r="R1639" s="57">
        <v>77.316521945997394</v>
      </c>
      <c r="S1639" s="57">
        <v>48.17414059712145</v>
      </c>
      <c r="T1639" s="57">
        <v>23.789699060306887</v>
      </c>
      <c r="U1639" s="57">
        <v>340.78743903889614</v>
      </c>
    </row>
    <row r="1640" spans="1:21">
      <c r="A1640" s="55" t="s">
        <v>2773</v>
      </c>
      <c r="B1640" s="53" t="s">
        <v>405</v>
      </c>
      <c r="C1640" s="53" t="s">
        <v>263</v>
      </c>
      <c r="D1640" s="51" t="s">
        <v>311</v>
      </c>
      <c r="E1640" s="53">
        <v>53</v>
      </c>
      <c r="F1640" s="53">
        <v>36</v>
      </c>
      <c r="G1640" s="53">
        <v>93</v>
      </c>
      <c r="H1640" s="53">
        <v>121</v>
      </c>
      <c r="I1640" s="53">
        <v>75</v>
      </c>
      <c r="J1640" s="53">
        <v>32</v>
      </c>
      <c r="K1640" s="53">
        <v>410</v>
      </c>
      <c r="L1640" s="45">
        <v>336280</v>
      </c>
      <c r="M1640" s="45">
        <v>173843</v>
      </c>
      <c r="N1640" s="45">
        <v>162437</v>
      </c>
      <c r="O1640" s="57">
        <v>15.760675627453312</v>
      </c>
      <c r="P1640" s="57">
        <v>10.7053645771381</v>
      </c>
      <c r="Q1640" s="57">
        <v>27.655525157606753</v>
      </c>
      <c r="R1640" s="57">
        <v>35.981919828714169</v>
      </c>
      <c r="S1640" s="57">
        <v>22.302842869037708</v>
      </c>
      <c r="T1640" s="57">
        <v>9.5158796241227552</v>
      </c>
      <c r="U1640" s="57">
        <v>121.9222076840728</v>
      </c>
    </row>
    <row r="1641" spans="1:21">
      <c r="A1641" s="55" t="s">
        <v>2774</v>
      </c>
      <c r="B1641" s="53" t="s">
        <v>405</v>
      </c>
      <c r="C1641" s="53" t="s">
        <v>263</v>
      </c>
      <c r="D1641" s="51" t="s">
        <v>292</v>
      </c>
      <c r="E1641" s="53">
        <v>6</v>
      </c>
      <c r="F1641" s="53">
        <v>11</v>
      </c>
      <c r="G1641" s="53">
        <v>21</v>
      </c>
      <c r="H1641" s="53">
        <v>30</v>
      </c>
      <c r="I1641" s="53">
        <v>23</v>
      </c>
      <c r="J1641" s="53">
        <v>19</v>
      </c>
      <c r="K1641" s="53">
        <v>110</v>
      </c>
      <c r="L1641" s="45">
        <v>336280</v>
      </c>
      <c r="M1641" s="45">
        <v>173843</v>
      </c>
      <c r="N1641" s="45">
        <v>162437</v>
      </c>
      <c r="O1641" s="57">
        <v>1.7842274295230165</v>
      </c>
      <c r="P1641" s="57">
        <v>3.2710836207921967</v>
      </c>
      <c r="Q1641" s="57">
        <v>6.2447960033305572</v>
      </c>
      <c r="R1641" s="57">
        <v>8.9211371476150827</v>
      </c>
      <c r="S1641" s="57">
        <v>6.8395384798382297</v>
      </c>
      <c r="T1641" s="57">
        <v>5.6500535268228855</v>
      </c>
      <c r="U1641" s="57">
        <v>32.710836207921972</v>
      </c>
    </row>
    <row r="1642" spans="1:21">
      <c r="A1642" s="55" t="s">
        <v>2775</v>
      </c>
      <c r="B1642" s="53" t="s">
        <v>405</v>
      </c>
      <c r="C1642" s="53" t="s">
        <v>263</v>
      </c>
      <c r="D1642" s="51" t="s">
        <v>201</v>
      </c>
      <c r="E1642" s="53">
        <v>53</v>
      </c>
      <c r="F1642" s="53">
        <v>32</v>
      </c>
      <c r="G1642" s="53">
        <v>48</v>
      </c>
      <c r="H1642" s="53">
        <v>51</v>
      </c>
      <c r="I1642" s="53">
        <v>27</v>
      </c>
      <c r="J1642" s="53">
        <v>19</v>
      </c>
      <c r="K1642" s="53">
        <v>230</v>
      </c>
      <c r="L1642" s="45">
        <v>336280</v>
      </c>
      <c r="M1642" s="45">
        <v>173843</v>
      </c>
      <c r="N1642" s="45">
        <v>162437</v>
      </c>
      <c r="O1642" s="57">
        <v>15.760675627453312</v>
      </c>
      <c r="P1642" s="57">
        <v>9.5158796241227552</v>
      </c>
      <c r="Q1642" s="57">
        <v>14.273819436184132</v>
      </c>
      <c r="R1642" s="57">
        <v>15.165933150945639</v>
      </c>
      <c r="S1642" s="57">
        <v>8.0290234328535739</v>
      </c>
      <c r="T1642" s="57">
        <v>5.6500535268228855</v>
      </c>
      <c r="U1642" s="57">
        <v>68.395384798382295</v>
      </c>
    </row>
    <row r="1643" spans="1:21">
      <c r="A1643" s="55" t="s">
        <v>2776</v>
      </c>
      <c r="B1643" s="53" t="s">
        <v>405</v>
      </c>
      <c r="C1643" s="53" t="s">
        <v>263</v>
      </c>
      <c r="D1643" s="51" t="s">
        <v>150</v>
      </c>
      <c r="E1643" s="53">
        <v>10</v>
      </c>
      <c r="F1643" s="53">
        <v>0</v>
      </c>
      <c r="G1643" s="53">
        <v>5</v>
      </c>
      <c r="H1643" s="53">
        <v>0</v>
      </c>
      <c r="I1643" s="53">
        <v>10</v>
      </c>
      <c r="J1643" s="53">
        <v>0</v>
      </c>
      <c r="K1643" s="53">
        <v>25</v>
      </c>
      <c r="L1643" s="45">
        <v>336280</v>
      </c>
      <c r="M1643" s="45">
        <v>173843</v>
      </c>
      <c r="N1643" s="45">
        <v>162437</v>
      </c>
      <c r="O1643" s="57">
        <v>2.9737123825383609</v>
      </c>
      <c r="P1643" s="57" t="s">
        <v>297</v>
      </c>
      <c r="Q1643" s="57">
        <v>1.4868561912691804</v>
      </c>
      <c r="R1643" s="57" t="s">
        <v>297</v>
      </c>
      <c r="S1643" s="57">
        <v>2.9737123825383609</v>
      </c>
      <c r="T1643" s="57" t="s">
        <v>297</v>
      </c>
      <c r="U1643" s="57">
        <v>7.4342809563459022</v>
      </c>
    </row>
    <row r="1644" spans="1:21">
      <c r="A1644" s="55" t="s">
        <v>2777</v>
      </c>
      <c r="B1644" s="53" t="s">
        <v>405</v>
      </c>
      <c r="C1644" s="53" t="s">
        <v>263</v>
      </c>
      <c r="D1644" s="51" t="s">
        <v>94</v>
      </c>
      <c r="E1644" s="53">
        <v>14</v>
      </c>
      <c r="F1644" s="53">
        <v>11</v>
      </c>
      <c r="G1644" s="53">
        <v>25</v>
      </c>
      <c r="H1644" s="53">
        <v>30</v>
      </c>
      <c r="I1644" s="53">
        <v>22</v>
      </c>
      <c r="J1644" s="53">
        <v>5</v>
      </c>
      <c r="K1644" s="53">
        <v>107</v>
      </c>
      <c r="L1644" s="45">
        <v>336280</v>
      </c>
      <c r="M1644" s="45">
        <v>173843</v>
      </c>
      <c r="N1644" s="45">
        <v>162437</v>
      </c>
      <c r="O1644" s="57">
        <v>4.1631973355537051</v>
      </c>
      <c r="P1644" s="57">
        <v>3.2710836207921967</v>
      </c>
      <c r="Q1644" s="57">
        <v>7.4342809563459022</v>
      </c>
      <c r="R1644" s="57">
        <v>8.9211371476150827</v>
      </c>
      <c r="S1644" s="57">
        <v>6.5421672415843934</v>
      </c>
      <c r="T1644" s="57">
        <v>1.4868561912691804</v>
      </c>
      <c r="U1644" s="57">
        <v>31.818722493160465</v>
      </c>
    </row>
    <row r="1645" spans="1:21">
      <c r="A1645" s="55" t="s">
        <v>2778</v>
      </c>
      <c r="B1645" s="53" t="s">
        <v>405</v>
      </c>
      <c r="C1645" s="53" t="s">
        <v>263</v>
      </c>
      <c r="D1645" s="51" t="s">
        <v>153</v>
      </c>
      <c r="E1645" s="53">
        <v>8</v>
      </c>
      <c r="F1645" s="53">
        <v>5</v>
      </c>
      <c r="G1645" s="53">
        <v>10</v>
      </c>
      <c r="H1645" s="53">
        <v>5</v>
      </c>
      <c r="I1645" s="53">
        <v>0</v>
      </c>
      <c r="J1645" s="53">
        <v>0</v>
      </c>
      <c r="K1645" s="53">
        <v>28</v>
      </c>
      <c r="L1645" s="45">
        <v>336280</v>
      </c>
      <c r="M1645" s="45">
        <v>173843</v>
      </c>
      <c r="N1645" s="45">
        <v>162437</v>
      </c>
      <c r="O1645" s="57">
        <v>2.3789699060306888</v>
      </c>
      <c r="P1645" s="57">
        <v>1.4868561912691804</v>
      </c>
      <c r="Q1645" s="57">
        <v>2.9737123825383609</v>
      </c>
      <c r="R1645" s="57">
        <v>1.4868561912691804</v>
      </c>
      <c r="S1645" s="57" t="s">
        <v>297</v>
      </c>
      <c r="T1645" s="57" t="s">
        <v>297</v>
      </c>
      <c r="U1645" s="57">
        <v>8.3263946711074102</v>
      </c>
    </row>
    <row r="1646" spans="1:21">
      <c r="A1646" s="55" t="s">
        <v>2779</v>
      </c>
      <c r="B1646" s="53" t="s">
        <v>405</v>
      </c>
      <c r="C1646" s="53" t="s">
        <v>263</v>
      </c>
      <c r="D1646" s="51" t="s">
        <v>154</v>
      </c>
      <c r="E1646" s="53">
        <v>176</v>
      </c>
      <c r="F1646" s="53">
        <v>79</v>
      </c>
      <c r="G1646" s="53">
        <v>111</v>
      </c>
      <c r="H1646" s="53">
        <v>62</v>
      </c>
      <c r="I1646" s="53">
        <v>26</v>
      </c>
      <c r="J1646" s="53">
        <v>15</v>
      </c>
      <c r="K1646" s="53">
        <v>469</v>
      </c>
      <c r="L1646" s="45">
        <v>336280</v>
      </c>
      <c r="M1646" s="45">
        <v>173843</v>
      </c>
      <c r="N1646" s="45">
        <v>162437</v>
      </c>
      <c r="O1646" s="57">
        <v>52.337337932675148</v>
      </c>
      <c r="P1646" s="57">
        <v>23.492327822053053</v>
      </c>
      <c r="Q1646" s="57">
        <v>33.008207446175803</v>
      </c>
      <c r="R1646" s="57">
        <v>18.437016771737838</v>
      </c>
      <c r="S1646" s="57">
        <v>7.7316521945997385</v>
      </c>
      <c r="T1646" s="57">
        <v>4.4605685738075413</v>
      </c>
      <c r="U1646" s="57">
        <v>139.46711074104911</v>
      </c>
    </row>
    <row r="1647" spans="1:21">
      <c r="A1647" s="55" t="s">
        <v>2780</v>
      </c>
      <c r="B1647" s="53" t="s">
        <v>405</v>
      </c>
      <c r="C1647" s="53" t="s">
        <v>263</v>
      </c>
      <c r="D1647" s="51" t="s">
        <v>98</v>
      </c>
      <c r="E1647" s="53">
        <v>72</v>
      </c>
      <c r="F1647" s="53">
        <v>62</v>
      </c>
      <c r="G1647" s="53">
        <v>151</v>
      </c>
      <c r="H1647" s="53">
        <v>156</v>
      </c>
      <c r="I1647" s="53">
        <v>88</v>
      </c>
      <c r="J1647" s="53">
        <v>52</v>
      </c>
      <c r="K1647" s="53">
        <v>581</v>
      </c>
      <c r="L1647" s="45">
        <v>336280</v>
      </c>
      <c r="M1647" s="45">
        <v>173843</v>
      </c>
      <c r="N1647" s="45">
        <v>162437</v>
      </c>
      <c r="O1647" s="57">
        <v>21.410729154276201</v>
      </c>
      <c r="P1647" s="57">
        <v>18.437016771737838</v>
      </c>
      <c r="Q1647" s="57">
        <v>44.903056976329246</v>
      </c>
      <c r="R1647" s="57">
        <v>46.389913167598429</v>
      </c>
      <c r="S1647" s="57">
        <v>26.168668966337574</v>
      </c>
      <c r="T1647" s="57">
        <v>15.463304389199477</v>
      </c>
      <c r="U1647" s="57">
        <v>172.77268942547875</v>
      </c>
    </row>
    <row r="1648" spans="1:21">
      <c r="A1648" s="55" t="s">
        <v>2781</v>
      </c>
      <c r="B1648" s="53" t="s">
        <v>405</v>
      </c>
      <c r="C1648" s="53" t="s">
        <v>263</v>
      </c>
      <c r="D1648" s="51" t="s">
        <v>301</v>
      </c>
      <c r="E1648" s="53">
        <v>18</v>
      </c>
      <c r="F1648" s="53">
        <v>19</v>
      </c>
      <c r="G1648" s="53">
        <v>19</v>
      </c>
      <c r="H1648" s="53">
        <v>20</v>
      </c>
      <c r="I1648" s="53">
        <v>5</v>
      </c>
      <c r="J1648" s="53">
        <v>0</v>
      </c>
      <c r="K1648" s="53">
        <v>81</v>
      </c>
      <c r="L1648" s="45">
        <v>336280</v>
      </c>
      <c r="M1648" s="45">
        <v>173843</v>
      </c>
      <c r="N1648" s="45">
        <v>162437</v>
      </c>
      <c r="O1648" s="57">
        <v>5.3526822885690502</v>
      </c>
      <c r="P1648" s="57">
        <v>5.6500535268228855</v>
      </c>
      <c r="Q1648" s="57">
        <v>5.6500535268228855</v>
      </c>
      <c r="R1648" s="57">
        <v>5.9474247650767218</v>
      </c>
      <c r="S1648" s="57">
        <v>1.4868561912691804</v>
      </c>
      <c r="T1648" s="57" t="s">
        <v>297</v>
      </c>
      <c r="U1648" s="57">
        <v>24.087070298560725</v>
      </c>
    </row>
    <row r="1649" spans="1:21">
      <c r="A1649" s="55" t="s">
        <v>2782</v>
      </c>
      <c r="B1649" s="53" t="s">
        <v>405</v>
      </c>
      <c r="C1649" s="53" t="s">
        <v>263</v>
      </c>
      <c r="D1649" s="51" t="s">
        <v>303</v>
      </c>
      <c r="E1649" s="53">
        <v>55</v>
      </c>
      <c r="F1649" s="53">
        <v>38</v>
      </c>
      <c r="G1649" s="53">
        <v>96</v>
      </c>
      <c r="H1649" s="53">
        <v>98</v>
      </c>
      <c r="I1649" s="53">
        <v>58</v>
      </c>
      <c r="J1649" s="53">
        <v>25</v>
      </c>
      <c r="K1649" s="53">
        <v>370</v>
      </c>
      <c r="L1649" s="45">
        <v>336280</v>
      </c>
      <c r="M1649" s="45">
        <v>173843</v>
      </c>
      <c r="N1649" s="45">
        <v>162437</v>
      </c>
      <c r="O1649" s="57">
        <v>16.355418103960986</v>
      </c>
      <c r="P1649" s="57">
        <v>11.300107053645771</v>
      </c>
      <c r="Q1649" s="57">
        <v>28.547638872368264</v>
      </c>
      <c r="R1649" s="57">
        <v>29.14238134887594</v>
      </c>
      <c r="S1649" s="57">
        <v>17.247531818722493</v>
      </c>
      <c r="T1649" s="57">
        <v>7.4342809563459022</v>
      </c>
      <c r="U1649" s="57">
        <v>110.02735815391935</v>
      </c>
    </row>
    <row r="1650" spans="1:21">
      <c r="A1650" s="55" t="s">
        <v>2783</v>
      </c>
      <c r="B1650" s="53" t="s">
        <v>405</v>
      </c>
      <c r="C1650" s="53" t="s">
        <v>263</v>
      </c>
      <c r="D1650" s="51" t="s">
        <v>127</v>
      </c>
      <c r="E1650" s="53">
        <v>27</v>
      </c>
      <c r="F1650" s="53">
        <v>10</v>
      </c>
      <c r="G1650" s="53">
        <v>23</v>
      </c>
      <c r="H1650" s="53">
        <v>14</v>
      </c>
      <c r="I1650" s="53">
        <v>16</v>
      </c>
      <c r="J1650" s="53">
        <v>5</v>
      </c>
      <c r="K1650" s="53">
        <v>95</v>
      </c>
      <c r="L1650" s="45">
        <v>336280</v>
      </c>
      <c r="M1650" s="45">
        <v>173843</v>
      </c>
      <c r="N1650" s="45">
        <v>162437</v>
      </c>
      <c r="O1650" s="57">
        <v>8.0290234328535739</v>
      </c>
      <c r="P1650" s="57">
        <v>2.9737123825383609</v>
      </c>
      <c r="Q1650" s="57">
        <v>6.8395384798382297</v>
      </c>
      <c r="R1650" s="57">
        <v>4.1631973355537051</v>
      </c>
      <c r="S1650" s="57">
        <v>4.7579398120613776</v>
      </c>
      <c r="T1650" s="57">
        <v>1.4868561912691804</v>
      </c>
      <c r="U1650" s="57">
        <v>28.250267634114429</v>
      </c>
    </row>
    <row r="1651" spans="1:21">
      <c r="A1651" s="55" t="s">
        <v>2784</v>
      </c>
      <c r="B1651" s="53" t="s">
        <v>405</v>
      </c>
      <c r="C1651" s="53" t="s">
        <v>263</v>
      </c>
      <c r="D1651" s="51" t="s">
        <v>131</v>
      </c>
      <c r="E1651" s="53">
        <v>19</v>
      </c>
      <c r="F1651" s="53">
        <v>30</v>
      </c>
      <c r="G1651" s="53">
        <v>49</v>
      </c>
      <c r="H1651" s="53">
        <v>47</v>
      </c>
      <c r="I1651" s="53">
        <v>39</v>
      </c>
      <c r="J1651" s="53">
        <v>20</v>
      </c>
      <c r="K1651" s="53">
        <v>204</v>
      </c>
      <c r="L1651" s="45">
        <v>336280</v>
      </c>
      <c r="M1651" s="45">
        <v>173843</v>
      </c>
      <c r="N1651" s="45">
        <v>162437</v>
      </c>
      <c r="O1651" s="57">
        <v>10.929401816581628</v>
      </c>
      <c r="P1651" s="57">
        <v>17.256950236707834</v>
      </c>
      <c r="Q1651" s="57">
        <v>28.186352053289461</v>
      </c>
      <c r="R1651" s="57">
        <v>27.035888704175608</v>
      </c>
      <c r="S1651" s="57">
        <v>22.434035307720183</v>
      </c>
      <c r="T1651" s="57">
        <v>11.504633491138557</v>
      </c>
      <c r="U1651" s="57">
        <v>117.34726160961327</v>
      </c>
    </row>
    <row r="1652" spans="1:21">
      <c r="A1652" s="55" t="s">
        <v>2785</v>
      </c>
      <c r="B1652" s="53" t="s">
        <v>405</v>
      </c>
      <c r="C1652" s="53" t="s">
        <v>263</v>
      </c>
      <c r="D1652" s="51" t="s">
        <v>160</v>
      </c>
      <c r="E1652" s="53">
        <v>17</v>
      </c>
      <c r="F1652" s="53">
        <v>5</v>
      </c>
      <c r="G1652" s="53">
        <v>5</v>
      </c>
      <c r="H1652" s="53">
        <v>0</v>
      </c>
      <c r="I1652" s="53">
        <v>0</v>
      </c>
      <c r="J1652" s="53">
        <v>0</v>
      </c>
      <c r="K1652" s="53">
        <v>27</v>
      </c>
      <c r="L1652" s="45">
        <v>336280</v>
      </c>
      <c r="M1652" s="45">
        <v>173843</v>
      </c>
      <c r="N1652" s="45">
        <v>162437</v>
      </c>
      <c r="O1652" s="57">
        <v>5.0553110503152139</v>
      </c>
      <c r="P1652" s="57">
        <v>1.4868561912691804</v>
      </c>
      <c r="Q1652" s="57">
        <v>1.4868561912691804</v>
      </c>
      <c r="R1652" s="57" t="s">
        <v>297</v>
      </c>
      <c r="S1652" s="57" t="s">
        <v>297</v>
      </c>
      <c r="T1652" s="57" t="s">
        <v>297</v>
      </c>
      <c r="U1652" s="57">
        <v>8.0290234328535739</v>
      </c>
    </row>
    <row r="1653" spans="1:21">
      <c r="A1653" s="55" t="s">
        <v>2786</v>
      </c>
      <c r="B1653" s="53" t="s">
        <v>405</v>
      </c>
      <c r="C1653" s="53" t="s">
        <v>263</v>
      </c>
      <c r="D1653" s="51" t="s">
        <v>163</v>
      </c>
      <c r="E1653" s="53">
        <v>121</v>
      </c>
      <c r="F1653" s="53">
        <v>144</v>
      </c>
      <c r="G1653" s="53">
        <v>252</v>
      </c>
      <c r="H1653" s="53">
        <v>192</v>
      </c>
      <c r="I1653" s="53">
        <v>74</v>
      </c>
      <c r="J1653" s="53">
        <v>30</v>
      </c>
      <c r="K1653" s="53">
        <v>813</v>
      </c>
      <c r="L1653" s="45">
        <v>336280</v>
      </c>
      <c r="M1653" s="45">
        <v>173843</v>
      </c>
      <c r="N1653" s="45">
        <v>162437</v>
      </c>
      <c r="O1653" s="57">
        <v>74.490417823525419</v>
      </c>
      <c r="P1653" s="57">
        <v>88.649753442873234</v>
      </c>
      <c r="Q1653" s="57">
        <v>155.13706852502818</v>
      </c>
      <c r="R1653" s="57">
        <v>118.19967125716433</v>
      </c>
      <c r="S1653" s="57">
        <v>45.55612329703208</v>
      </c>
      <c r="T1653" s="57">
        <v>18.468698633931922</v>
      </c>
      <c r="U1653" s="57">
        <v>500.50173297955519</v>
      </c>
    </row>
    <row r="1654" spans="1:21">
      <c r="A1654" s="55" t="s">
        <v>2787</v>
      </c>
      <c r="B1654" s="53" t="s">
        <v>405</v>
      </c>
      <c r="C1654" s="53" t="s">
        <v>263</v>
      </c>
      <c r="D1654" s="51" t="s">
        <v>141</v>
      </c>
      <c r="E1654" s="53">
        <v>39</v>
      </c>
      <c r="F1654" s="53">
        <v>14</v>
      </c>
      <c r="G1654" s="53">
        <v>26</v>
      </c>
      <c r="H1654" s="53">
        <v>28</v>
      </c>
      <c r="I1654" s="53">
        <v>13</v>
      </c>
      <c r="J1654" s="53">
        <v>5</v>
      </c>
      <c r="K1654" s="53">
        <v>125</v>
      </c>
      <c r="L1654" s="45">
        <v>336280</v>
      </c>
      <c r="M1654" s="45">
        <v>173843</v>
      </c>
      <c r="N1654" s="45">
        <v>162437</v>
      </c>
      <c r="O1654" s="57">
        <v>11.597478291899607</v>
      </c>
      <c r="P1654" s="57">
        <v>4.1631973355537051</v>
      </c>
      <c r="Q1654" s="57">
        <v>7.7316521945997385</v>
      </c>
      <c r="R1654" s="57">
        <v>8.3263946711074102</v>
      </c>
      <c r="S1654" s="57">
        <v>3.8658260972998693</v>
      </c>
      <c r="T1654" s="57">
        <v>1.4868561912691804</v>
      </c>
      <c r="U1654" s="57">
        <v>37.171404781729507</v>
      </c>
    </row>
    <row r="1655" spans="1:21">
      <c r="A1655" s="55" t="s">
        <v>2788</v>
      </c>
      <c r="B1655" s="53" t="s">
        <v>405</v>
      </c>
      <c r="C1655" s="53" t="s">
        <v>263</v>
      </c>
      <c r="D1655" s="51" t="s">
        <v>145</v>
      </c>
      <c r="E1655" s="53">
        <v>51</v>
      </c>
      <c r="F1655" s="53">
        <v>29</v>
      </c>
      <c r="G1655" s="53">
        <v>91</v>
      </c>
      <c r="H1655" s="53">
        <v>92</v>
      </c>
      <c r="I1655" s="53">
        <v>66</v>
      </c>
      <c r="J1655" s="53">
        <v>31</v>
      </c>
      <c r="K1655" s="53">
        <v>360</v>
      </c>
      <c r="L1655" s="45">
        <v>336280</v>
      </c>
      <c r="M1655" s="45">
        <v>173843</v>
      </c>
      <c r="N1655" s="45">
        <v>162437</v>
      </c>
      <c r="O1655" s="57">
        <v>29.336815402403317</v>
      </c>
      <c r="P1655" s="57">
        <v>16.681718562150905</v>
      </c>
      <c r="Q1655" s="57">
        <v>52.346082384680429</v>
      </c>
      <c r="R1655" s="57">
        <v>52.921314059237361</v>
      </c>
      <c r="S1655" s="57">
        <v>37.965290520757236</v>
      </c>
      <c r="T1655" s="57">
        <v>17.832181911264762</v>
      </c>
      <c r="U1655" s="57">
        <v>207.08340284049399</v>
      </c>
    </row>
    <row r="1656" spans="1:21">
      <c r="A1656" s="55" t="s">
        <v>2768</v>
      </c>
      <c r="B1656" s="53" t="s">
        <v>405</v>
      </c>
      <c r="C1656" s="53" t="s">
        <v>263</v>
      </c>
      <c r="D1656" s="51" t="s">
        <v>200</v>
      </c>
      <c r="E1656" s="53">
        <v>7</v>
      </c>
      <c r="F1656" s="53">
        <v>5</v>
      </c>
      <c r="G1656" s="53">
        <v>19</v>
      </c>
      <c r="H1656" s="53">
        <v>25</v>
      </c>
      <c r="I1656" s="53">
        <v>25</v>
      </c>
      <c r="J1656" s="53">
        <v>19</v>
      </c>
      <c r="K1656" s="53">
        <v>100</v>
      </c>
      <c r="L1656" s="45">
        <v>336280</v>
      </c>
      <c r="M1656" s="45">
        <v>173843</v>
      </c>
      <c r="N1656" s="45">
        <v>162437</v>
      </c>
      <c r="O1656" s="57">
        <v>2.0815986677768525</v>
      </c>
      <c r="P1656" s="57">
        <v>1.4868561912691804</v>
      </c>
      <c r="Q1656" s="57">
        <v>5.6500535268228855</v>
      </c>
      <c r="R1656" s="57">
        <v>7.4342809563459022</v>
      </c>
      <c r="S1656" s="57">
        <v>7.4342809563459022</v>
      </c>
      <c r="T1656" s="57">
        <v>5.6500535268228855</v>
      </c>
      <c r="U1656" s="57">
        <v>29.737123825383609</v>
      </c>
    </row>
    <row r="1657" spans="1:21">
      <c r="A1657" s="55" t="s">
        <v>2789</v>
      </c>
      <c r="B1657" s="53" t="s">
        <v>405</v>
      </c>
      <c r="C1657" s="53" t="s">
        <v>264</v>
      </c>
      <c r="D1657" s="51" t="s">
        <v>200</v>
      </c>
      <c r="E1657" s="53">
        <v>0</v>
      </c>
      <c r="F1657" s="53">
        <v>0</v>
      </c>
      <c r="G1657" s="53">
        <v>0</v>
      </c>
      <c r="H1657" s="53">
        <v>5</v>
      </c>
      <c r="I1657" s="53">
        <v>0</v>
      </c>
      <c r="J1657" s="53">
        <v>0</v>
      </c>
      <c r="K1657" s="53">
        <v>5</v>
      </c>
      <c r="L1657" s="45">
        <v>21220</v>
      </c>
      <c r="M1657" s="45">
        <v>10749</v>
      </c>
      <c r="N1657" s="45">
        <v>10471</v>
      </c>
      <c r="O1657" s="57" t="s">
        <v>297</v>
      </c>
      <c r="P1657" s="57" t="s">
        <v>297</v>
      </c>
      <c r="Q1657" s="57" t="s">
        <v>297</v>
      </c>
      <c r="R1657" s="57">
        <v>23.562676720075402</v>
      </c>
      <c r="S1657" s="57" t="s">
        <v>297</v>
      </c>
      <c r="T1657" s="57" t="s">
        <v>297</v>
      </c>
      <c r="U1657" s="57">
        <v>23.562676720075402</v>
      </c>
    </row>
    <row r="1658" spans="1:21">
      <c r="A1658" s="55" t="s">
        <v>2790</v>
      </c>
      <c r="B1658" s="53" t="s">
        <v>405</v>
      </c>
      <c r="C1658" s="53" t="s">
        <v>264</v>
      </c>
      <c r="D1658" s="51" t="s">
        <v>53</v>
      </c>
      <c r="E1658" s="53">
        <v>5</v>
      </c>
      <c r="F1658" s="53">
        <v>34</v>
      </c>
      <c r="G1658" s="53">
        <v>35</v>
      </c>
      <c r="H1658" s="53">
        <v>37</v>
      </c>
      <c r="I1658" s="53">
        <v>33</v>
      </c>
      <c r="J1658" s="53">
        <v>25</v>
      </c>
      <c r="K1658" s="53">
        <v>169</v>
      </c>
      <c r="L1658" s="45">
        <v>21220</v>
      </c>
      <c r="M1658" s="45">
        <v>10749</v>
      </c>
      <c r="N1658" s="45">
        <v>10471</v>
      </c>
      <c r="O1658" s="57">
        <v>46.515954972555583</v>
      </c>
      <c r="P1658" s="57">
        <v>316.30849381337799</v>
      </c>
      <c r="Q1658" s="57">
        <v>325.61168480788911</v>
      </c>
      <c r="R1658" s="57">
        <v>344.21806679691139</v>
      </c>
      <c r="S1658" s="57">
        <v>307.00530281886682</v>
      </c>
      <c r="T1658" s="57">
        <v>232.57977486277792</v>
      </c>
      <c r="U1658" s="57">
        <v>1572.239278072379</v>
      </c>
    </row>
    <row r="1659" spans="1:21">
      <c r="A1659" s="55" t="s">
        <v>2791</v>
      </c>
      <c r="B1659" s="53" t="s">
        <v>405</v>
      </c>
      <c r="C1659" s="53" t="s">
        <v>264</v>
      </c>
      <c r="D1659" s="51" t="s">
        <v>59</v>
      </c>
      <c r="E1659" s="53">
        <v>5</v>
      </c>
      <c r="F1659" s="53">
        <v>5</v>
      </c>
      <c r="G1659" s="53">
        <v>0</v>
      </c>
      <c r="H1659" s="53">
        <v>5</v>
      </c>
      <c r="I1659" s="53">
        <v>0</v>
      </c>
      <c r="J1659" s="53">
        <v>0</v>
      </c>
      <c r="K1659" s="53">
        <v>15</v>
      </c>
      <c r="L1659" s="45">
        <v>21220</v>
      </c>
      <c r="M1659" s="45">
        <v>10749</v>
      </c>
      <c r="N1659" s="45">
        <v>10471</v>
      </c>
      <c r="O1659" s="57">
        <v>23.562676720075402</v>
      </c>
      <c r="P1659" s="57">
        <v>23.562676720075402</v>
      </c>
      <c r="Q1659" s="57" t="s">
        <v>297</v>
      </c>
      <c r="R1659" s="57">
        <v>23.562676720075402</v>
      </c>
      <c r="S1659" s="57" t="s">
        <v>297</v>
      </c>
      <c r="T1659" s="57" t="s">
        <v>297</v>
      </c>
      <c r="U1659" s="57">
        <v>70.688030160226205</v>
      </c>
    </row>
    <row r="1660" spans="1:21">
      <c r="A1660" s="55" t="s">
        <v>2792</v>
      </c>
      <c r="B1660" s="53" t="s">
        <v>405</v>
      </c>
      <c r="C1660" s="53" t="s">
        <v>264</v>
      </c>
      <c r="D1660" s="51" t="s">
        <v>68</v>
      </c>
      <c r="E1660" s="53">
        <v>0</v>
      </c>
      <c r="F1660" s="53">
        <v>0</v>
      </c>
      <c r="G1660" s="53">
        <v>0</v>
      </c>
      <c r="H1660" s="53">
        <v>0</v>
      </c>
      <c r="I1660" s="53">
        <v>0</v>
      </c>
      <c r="J1660" s="53">
        <v>0</v>
      </c>
      <c r="K1660" s="53">
        <v>0</v>
      </c>
      <c r="L1660" s="45">
        <v>21220</v>
      </c>
      <c r="M1660" s="45">
        <v>10749</v>
      </c>
      <c r="N1660" s="45">
        <v>10471</v>
      </c>
      <c r="O1660" s="57" t="s">
        <v>297</v>
      </c>
      <c r="P1660" s="57" t="s">
        <v>297</v>
      </c>
      <c r="Q1660" s="57" t="s">
        <v>297</v>
      </c>
      <c r="R1660" s="57" t="s">
        <v>297</v>
      </c>
      <c r="S1660" s="57" t="s">
        <v>297</v>
      </c>
      <c r="T1660" s="57" t="s">
        <v>297</v>
      </c>
      <c r="U1660" s="57" t="s">
        <v>297</v>
      </c>
    </row>
    <row r="1661" spans="1:21">
      <c r="A1661" s="55" t="s">
        <v>2793</v>
      </c>
      <c r="B1661" s="53" t="s">
        <v>405</v>
      </c>
      <c r="C1661" s="53" t="s">
        <v>264</v>
      </c>
      <c r="D1661" s="51" t="s">
        <v>63</v>
      </c>
      <c r="E1661" s="53">
        <v>13</v>
      </c>
      <c r="F1661" s="53">
        <v>11</v>
      </c>
      <c r="G1661" s="53">
        <v>21</v>
      </c>
      <c r="H1661" s="53">
        <v>25</v>
      </c>
      <c r="I1661" s="53">
        <v>17</v>
      </c>
      <c r="J1661" s="53">
        <v>5</v>
      </c>
      <c r="K1661" s="53">
        <v>92</v>
      </c>
      <c r="L1661" s="45">
        <v>21220</v>
      </c>
      <c r="M1661" s="45">
        <v>10749</v>
      </c>
      <c r="N1661" s="45">
        <v>10471</v>
      </c>
      <c r="O1661" s="57">
        <v>61.262959472196044</v>
      </c>
      <c r="P1661" s="57">
        <v>51.837888784165884</v>
      </c>
      <c r="Q1661" s="57">
        <v>98.963242224316687</v>
      </c>
      <c r="R1661" s="57">
        <v>117.81338360037699</v>
      </c>
      <c r="S1661" s="57">
        <v>80.113100848256352</v>
      </c>
      <c r="T1661" s="57">
        <v>23.562676720075402</v>
      </c>
      <c r="U1661" s="57">
        <v>433.55325164938733</v>
      </c>
    </row>
    <row r="1662" spans="1:21">
      <c r="A1662" s="55" t="s">
        <v>2794</v>
      </c>
      <c r="B1662" s="53" t="s">
        <v>405</v>
      </c>
      <c r="C1662" s="53" t="s">
        <v>264</v>
      </c>
      <c r="D1662" s="51" t="s">
        <v>311</v>
      </c>
      <c r="E1662" s="53">
        <v>0</v>
      </c>
      <c r="F1662" s="53">
        <v>5</v>
      </c>
      <c r="G1662" s="53">
        <v>11</v>
      </c>
      <c r="H1662" s="53">
        <v>10</v>
      </c>
      <c r="I1662" s="53">
        <v>5</v>
      </c>
      <c r="J1662" s="53">
        <v>0</v>
      </c>
      <c r="K1662" s="53">
        <v>31</v>
      </c>
      <c r="L1662" s="45">
        <v>21220</v>
      </c>
      <c r="M1662" s="45">
        <v>10749</v>
      </c>
      <c r="N1662" s="45">
        <v>10471</v>
      </c>
      <c r="O1662" s="57" t="s">
        <v>297</v>
      </c>
      <c r="P1662" s="57">
        <v>23.562676720075402</v>
      </c>
      <c r="Q1662" s="57">
        <v>51.837888784165884</v>
      </c>
      <c r="R1662" s="57">
        <v>47.125353440150803</v>
      </c>
      <c r="S1662" s="57">
        <v>23.562676720075402</v>
      </c>
      <c r="T1662" s="57" t="s">
        <v>297</v>
      </c>
      <c r="U1662" s="57">
        <v>146.08859566446748</v>
      </c>
    </row>
    <row r="1663" spans="1:21">
      <c r="A1663" s="55" t="s">
        <v>2795</v>
      </c>
      <c r="B1663" s="53" t="s">
        <v>405</v>
      </c>
      <c r="C1663" s="53" t="s">
        <v>264</v>
      </c>
      <c r="D1663" s="51" t="s">
        <v>292</v>
      </c>
      <c r="E1663" s="53">
        <v>0</v>
      </c>
      <c r="F1663" s="53">
        <v>0</v>
      </c>
      <c r="G1663" s="53">
        <v>0</v>
      </c>
      <c r="H1663" s="53">
        <v>0</v>
      </c>
      <c r="I1663" s="53">
        <v>0</v>
      </c>
      <c r="J1663" s="53">
        <v>0</v>
      </c>
      <c r="K1663" s="53">
        <v>0</v>
      </c>
      <c r="L1663" s="45">
        <v>21220</v>
      </c>
      <c r="M1663" s="45">
        <v>10749</v>
      </c>
      <c r="N1663" s="45">
        <v>10471</v>
      </c>
      <c r="O1663" s="57" t="s">
        <v>297</v>
      </c>
      <c r="P1663" s="57" t="s">
        <v>297</v>
      </c>
      <c r="Q1663" s="57" t="s">
        <v>297</v>
      </c>
      <c r="R1663" s="57" t="s">
        <v>297</v>
      </c>
      <c r="S1663" s="57" t="s">
        <v>297</v>
      </c>
      <c r="T1663" s="57" t="s">
        <v>297</v>
      </c>
      <c r="U1663" s="57" t="s">
        <v>297</v>
      </c>
    </row>
    <row r="1664" spans="1:21">
      <c r="A1664" s="55" t="s">
        <v>2796</v>
      </c>
      <c r="B1664" s="53" t="s">
        <v>405</v>
      </c>
      <c r="C1664" s="53" t="s">
        <v>264</v>
      </c>
      <c r="D1664" s="51" t="s">
        <v>201</v>
      </c>
      <c r="E1664" s="53">
        <v>0</v>
      </c>
      <c r="F1664" s="53">
        <v>5</v>
      </c>
      <c r="G1664" s="53">
        <v>5</v>
      </c>
      <c r="H1664" s="53">
        <v>10</v>
      </c>
      <c r="I1664" s="53">
        <v>0</v>
      </c>
      <c r="J1664" s="53">
        <v>0</v>
      </c>
      <c r="K1664" s="53">
        <v>20</v>
      </c>
      <c r="L1664" s="45">
        <v>21220</v>
      </c>
      <c r="M1664" s="45">
        <v>10749</v>
      </c>
      <c r="N1664" s="45">
        <v>10471</v>
      </c>
      <c r="O1664" s="57" t="s">
        <v>297</v>
      </c>
      <c r="P1664" s="57">
        <v>23.562676720075402</v>
      </c>
      <c r="Q1664" s="57">
        <v>23.562676720075402</v>
      </c>
      <c r="R1664" s="57">
        <v>47.125353440150803</v>
      </c>
      <c r="S1664" s="57" t="s">
        <v>297</v>
      </c>
      <c r="T1664" s="57" t="s">
        <v>297</v>
      </c>
      <c r="U1664" s="57">
        <v>94.250706880301607</v>
      </c>
    </row>
    <row r="1665" spans="1:21">
      <c r="A1665" s="55" t="s">
        <v>2797</v>
      </c>
      <c r="B1665" s="53" t="s">
        <v>405</v>
      </c>
      <c r="C1665" s="53" t="s">
        <v>264</v>
      </c>
      <c r="D1665" s="51" t="s">
        <v>150</v>
      </c>
      <c r="E1665" s="53">
        <v>0</v>
      </c>
      <c r="F1665" s="53">
        <v>0</v>
      </c>
      <c r="G1665" s="53">
        <v>0</v>
      </c>
      <c r="H1665" s="53">
        <v>0</v>
      </c>
      <c r="I1665" s="53">
        <v>0</v>
      </c>
      <c r="J1665" s="53">
        <v>0</v>
      </c>
      <c r="K1665" s="53">
        <v>0</v>
      </c>
      <c r="L1665" s="45">
        <v>21220</v>
      </c>
      <c r="M1665" s="45">
        <v>10749</v>
      </c>
      <c r="N1665" s="45">
        <v>10471</v>
      </c>
      <c r="O1665" s="57" t="s">
        <v>297</v>
      </c>
      <c r="P1665" s="57" t="s">
        <v>297</v>
      </c>
      <c r="Q1665" s="57" t="s">
        <v>297</v>
      </c>
      <c r="R1665" s="57" t="s">
        <v>297</v>
      </c>
      <c r="S1665" s="57" t="s">
        <v>297</v>
      </c>
      <c r="T1665" s="57" t="s">
        <v>297</v>
      </c>
      <c r="U1665" s="57" t="s">
        <v>297</v>
      </c>
    </row>
    <row r="1666" spans="1:21">
      <c r="A1666" s="55" t="s">
        <v>2798</v>
      </c>
      <c r="B1666" s="53" t="s">
        <v>405</v>
      </c>
      <c r="C1666" s="53" t="s">
        <v>264</v>
      </c>
      <c r="D1666" s="51" t="s">
        <v>94</v>
      </c>
      <c r="E1666" s="53">
        <v>0</v>
      </c>
      <c r="F1666" s="53">
        <v>0</v>
      </c>
      <c r="G1666" s="53">
        <v>0</v>
      </c>
      <c r="H1666" s="53">
        <v>0</v>
      </c>
      <c r="I1666" s="53">
        <v>5</v>
      </c>
      <c r="J1666" s="53">
        <v>0</v>
      </c>
      <c r="K1666" s="53">
        <v>5</v>
      </c>
      <c r="L1666" s="45">
        <v>21220</v>
      </c>
      <c r="M1666" s="45">
        <v>10749</v>
      </c>
      <c r="N1666" s="45">
        <v>10471</v>
      </c>
      <c r="O1666" s="57" t="s">
        <v>297</v>
      </c>
      <c r="P1666" s="57" t="s">
        <v>297</v>
      </c>
      <c r="Q1666" s="57" t="s">
        <v>297</v>
      </c>
      <c r="R1666" s="57" t="s">
        <v>297</v>
      </c>
      <c r="S1666" s="57">
        <v>23.562676720075402</v>
      </c>
      <c r="T1666" s="57" t="s">
        <v>297</v>
      </c>
      <c r="U1666" s="57">
        <v>23.562676720075402</v>
      </c>
    </row>
    <row r="1667" spans="1:21">
      <c r="A1667" s="55" t="s">
        <v>2799</v>
      </c>
      <c r="B1667" s="53" t="s">
        <v>405</v>
      </c>
      <c r="C1667" s="53" t="s">
        <v>264</v>
      </c>
      <c r="D1667" s="51" t="s">
        <v>153</v>
      </c>
      <c r="E1667" s="53">
        <v>0</v>
      </c>
      <c r="F1667" s="53">
        <v>0</v>
      </c>
      <c r="G1667" s="53">
        <v>0</v>
      </c>
      <c r="H1667" s="53">
        <v>0</v>
      </c>
      <c r="I1667" s="53">
        <v>0</v>
      </c>
      <c r="J1667" s="53">
        <v>0</v>
      </c>
      <c r="K1667" s="53">
        <v>0</v>
      </c>
      <c r="L1667" s="45">
        <v>21220</v>
      </c>
      <c r="M1667" s="45">
        <v>10749</v>
      </c>
      <c r="N1667" s="45">
        <v>10471</v>
      </c>
      <c r="O1667" s="57" t="s">
        <v>297</v>
      </c>
      <c r="P1667" s="57" t="s">
        <v>297</v>
      </c>
      <c r="Q1667" s="57" t="s">
        <v>297</v>
      </c>
      <c r="R1667" s="57" t="s">
        <v>297</v>
      </c>
      <c r="S1667" s="57" t="s">
        <v>297</v>
      </c>
      <c r="T1667" s="57" t="s">
        <v>297</v>
      </c>
      <c r="U1667" s="57" t="s">
        <v>297</v>
      </c>
    </row>
    <row r="1668" spans="1:21">
      <c r="A1668" s="55" t="s">
        <v>2800</v>
      </c>
      <c r="B1668" s="53" t="s">
        <v>405</v>
      </c>
      <c r="C1668" s="53" t="s">
        <v>264</v>
      </c>
      <c r="D1668" s="51" t="s">
        <v>154</v>
      </c>
      <c r="E1668" s="53">
        <v>11</v>
      </c>
      <c r="F1668" s="53">
        <v>5</v>
      </c>
      <c r="G1668" s="53">
        <v>5</v>
      </c>
      <c r="H1668" s="53">
        <v>0</v>
      </c>
      <c r="I1668" s="53">
        <v>0</v>
      </c>
      <c r="J1668" s="53">
        <v>0</v>
      </c>
      <c r="K1668" s="53">
        <v>21</v>
      </c>
      <c r="L1668" s="45">
        <v>21220</v>
      </c>
      <c r="M1668" s="45">
        <v>10749</v>
      </c>
      <c r="N1668" s="45">
        <v>10471</v>
      </c>
      <c r="O1668" s="57">
        <v>51.837888784165884</v>
      </c>
      <c r="P1668" s="57">
        <v>23.562676720075402</v>
      </c>
      <c r="Q1668" s="57">
        <v>23.562676720075402</v>
      </c>
      <c r="R1668" s="57" t="s">
        <v>297</v>
      </c>
      <c r="S1668" s="57" t="s">
        <v>297</v>
      </c>
      <c r="T1668" s="57" t="s">
        <v>297</v>
      </c>
      <c r="U1668" s="57">
        <v>98.963242224316687</v>
      </c>
    </row>
    <row r="1669" spans="1:21">
      <c r="A1669" s="55" t="s">
        <v>2801</v>
      </c>
      <c r="B1669" s="53" t="s">
        <v>405</v>
      </c>
      <c r="C1669" s="53" t="s">
        <v>264</v>
      </c>
      <c r="D1669" s="51" t="s">
        <v>98</v>
      </c>
      <c r="E1669" s="53">
        <v>5</v>
      </c>
      <c r="F1669" s="53">
        <v>0</v>
      </c>
      <c r="G1669" s="53">
        <v>5</v>
      </c>
      <c r="H1669" s="53">
        <v>10</v>
      </c>
      <c r="I1669" s="53">
        <v>5</v>
      </c>
      <c r="J1669" s="53">
        <v>0</v>
      </c>
      <c r="K1669" s="53">
        <v>25</v>
      </c>
      <c r="L1669" s="45">
        <v>21220</v>
      </c>
      <c r="M1669" s="45">
        <v>10749</v>
      </c>
      <c r="N1669" s="45">
        <v>10471</v>
      </c>
      <c r="O1669" s="57">
        <v>23.562676720075402</v>
      </c>
      <c r="P1669" s="57" t="s">
        <v>297</v>
      </c>
      <c r="Q1669" s="57">
        <v>23.562676720075402</v>
      </c>
      <c r="R1669" s="57">
        <v>47.125353440150803</v>
      </c>
      <c r="S1669" s="57">
        <v>23.562676720075402</v>
      </c>
      <c r="T1669" s="57" t="s">
        <v>297</v>
      </c>
      <c r="U1669" s="57">
        <v>117.81338360037699</v>
      </c>
    </row>
    <row r="1670" spans="1:21">
      <c r="A1670" s="55" t="s">
        <v>2802</v>
      </c>
      <c r="B1670" s="53" t="s">
        <v>405</v>
      </c>
      <c r="C1670" s="53" t="s">
        <v>264</v>
      </c>
      <c r="D1670" s="51" t="s">
        <v>301</v>
      </c>
      <c r="E1670" s="53">
        <v>0</v>
      </c>
      <c r="F1670" s="53">
        <v>0</v>
      </c>
      <c r="G1670" s="53">
        <v>0</v>
      </c>
      <c r="H1670" s="53">
        <v>0</v>
      </c>
      <c r="I1670" s="53">
        <v>0</v>
      </c>
      <c r="J1670" s="53">
        <v>0</v>
      </c>
      <c r="K1670" s="53">
        <v>0</v>
      </c>
      <c r="L1670" s="45">
        <v>21220</v>
      </c>
      <c r="M1670" s="45">
        <v>10749</v>
      </c>
      <c r="N1670" s="45">
        <v>10471</v>
      </c>
      <c r="O1670" s="57" t="s">
        <v>297</v>
      </c>
      <c r="P1670" s="57" t="s">
        <v>297</v>
      </c>
      <c r="Q1670" s="57" t="s">
        <v>297</v>
      </c>
      <c r="R1670" s="57" t="s">
        <v>297</v>
      </c>
      <c r="S1670" s="57" t="s">
        <v>297</v>
      </c>
      <c r="T1670" s="57" t="s">
        <v>297</v>
      </c>
      <c r="U1670" s="57" t="s">
        <v>297</v>
      </c>
    </row>
    <row r="1671" spans="1:21">
      <c r="A1671" s="55" t="s">
        <v>2803</v>
      </c>
      <c r="B1671" s="53" t="s">
        <v>405</v>
      </c>
      <c r="C1671" s="53" t="s">
        <v>264</v>
      </c>
      <c r="D1671" s="51" t="s">
        <v>303</v>
      </c>
      <c r="E1671" s="53">
        <v>0</v>
      </c>
      <c r="F1671" s="53">
        <v>5</v>
      </c>
      <c r="G1671" s="53">
        <v>5</v>
      </c>
      <c r="H1671" s="53">
        <v>5</v>
      </c>
      <c r="I1671" s="53">
        <v>0</v>
      </c>
      <c r="J1671" s="53">
        <v>0</v>
      </c>
      <c r="K1671" s="53">
        <v>15</v>
      </c>
      <c r="L1671" s="45">
        <v>21220</v>
      </c>
      <c r="M1671" s="45">
        <v>10749</v>
      </c>
      <c r="N1671" s="45">
        <v>10471</v>
      </c>
      <c r="O1671" s="57" t="s">
        <v>297</v>
      </c>
      <c r="P1671" s="57">
        <v>23.562676720075402</v>
      </c>
      <c r="Q1671" s="57">
        <v>23.562676720075402</v>
      </c>
      <c r="R1671" s="57">
        <v>23.562676720075402</v>
      </c>
      <c r="S1671" s="57" t="s">
        <v>297</v>
      </c>
      <c r="T1671" s="57" t="s">
        <v>297</v>
      </c>
      <c r="U1671" s="57">
        <v>70.688030160226205</v>
      </c>
    </row>
    <row r="1672" spans="1:21">
      <c r="A1672" s="55" t="s">
        <v>2804</v>
      </c>
      <c r="B1672" s="53" t="s">
        <v>405</v>
      </c>
      <c r="C1672" s="53" t="s">
        <v>264</v>
      </c>
      <c r="D1672" s="51" t="s">
        <v>127</v>
      </c>
      <c r="E1672" s="53">
        <v>0</v>
      </c>
      <c r="F1672" s="53">
        <v>0</v>
      </c>
      <c r="G1672" s="53">
        <v>5</v>
      </c>
      <c r="H1672" s="53">
        <v>0</v>
      </c>
      <c r="I1672" s="53">
        <v>0</v>
      </c>
      <c r="J1672" s="53">
        <v>0</v>
      </c>
      <c r="K1672" s="53">
        <v>5</v>
      </c>
      <c r="L1672" s="45">
        <v>21220</v>
      </c>
      <c r="M1672" s="45">
        <v>10749</v>
      </c>
      <c r="N1672" s="45">
        <v>10471</v>
      </c>
      <c r="O1672" s="57" t="s">
        <v>297</v>
      </c>
      <c r="P1672" s="57" t="s">
        <v>297</v>
      </c>
      <c r="Q1672" s="57">
        <v>23.562676720075402</v>
      </c>
      <c r="R1672" s="57" t="s">
        <v>297</v>
      </c>
      <c r="S1672" s="57" t="s">
        <v>297</v>
      </c>
      <c r="T1672" s="57" t="s">
        <v>297</v>
      </c>
      <c r="U1672" s="57">
        <v>23.562676720075402</v>
      </c>
    </row>
    <row r="1673" spans="1:21">
      <c r="A1673" s="55" t="s">
        <v>2805</v>
      </c>
      <c r="B1673" s="53" t="s">
        <v>405</v>
      </c>
      <c r="C1673" s="53" t="s">
        <v>264</v>
      </c>
      <c r="D1673" s="51" t="s">
        <v>131</v>
      </c>
      <c r="E1673" s="53">
        <v>0</v>
      </c>
      <c r="F1673" s="53">
        <v>0</v>
      </c>
      <c r="G1673" s="53">
        <v>6</v>
      </c>
      <c r="H1673" s="53">
        <v>5</v>
      </c>
      <c r="I1673" s="53">
        <v>0</v>
      </c>
      <c r="J1673" s="53">
        <v>0</v>
      </c>
      <c r="K1673" s="53">
        <v>11</v>
      </c>
      <c r="L1673" s="45">
        <v>21220</v>
      </c>
      <c r="M1673" s="45">
        <v>10749</v>
      </c>
      <c r="N1673" s="45">
        <v>10471</v>
      </c>
      <c r="O1673" s="57" t="s">
        <v>297</v>
      </c>
      <c r="P1673" s="57" t="s">
        <v>297</v>
      </c>
      <c r="Q1673" s="57">
        <v>55.81914596706671</v>
      </c>
      <c r="R1673" s="57">
        <v>46.515954972555583</v>
      </c>
      <c r="S1673" s="57" t="s">
        <v>297</v>
      </c>
      <c r="T1673" s="57" t="s">
        <v>297</v>
      </c>
      <c r="U1673" s="57">
        <v>102.33510093962229</v>
      </c>
    </row>
    <row r="1674" spans="1:21">
      <c r="A1674" s="55" t="s">
        <v>2806</v>
      </c>
      <c r="B1674" s="53" t="s">
        <v>405</v>
      </c>
      <c r="C1674" s="53" t="s">
        <v>264</v>
      </c>
      <c r="D1674" s="51" t="s">
        <v>160</v>
      </c>
      <c r="E1674" s="53">
        <v>0</v>
      </c>
      <c r="F1674" s="53">
        <v>0</v>
      </c>
      <c r="G1674" s="53">
        <v>0</v>
      </c>
      <c r="H1674" s="53">
        <v>0</v>
      </c>
      <c r="I1674" s="53">
        <v>0</v>
      </c>
      <c r="J1674" s="53">
        <v>0</v>
      </c>
      <c r="K1674" s="53">
        <v>0</v>
      </c>
      <c r="L1674" s="45">
        <v>21220</v>
      </c>
      <c r="M1674" s="45">
        <v>10749</v>
      </c>
      <c r="N1674" s="45">
        <v>10471</v>
      </c>
      <c r="O1674" s="57" t="s">
        <v>297</v>
      </c>
      <c r="P1674" s="57" t="s">
        <v>297</v>
      </c>
      <c r="Q1674" s="57" t="s">
        <v>297</v>
      </c>
      <c r="R1674" s="57" t="s">
        <v>297</v>
      </c>
      <c r="S1674" s="57" t="s">
        <v>297</v>
      </c>
      <c r="T1674" s="57" t="s">
        <v>297</v>
      </c>
      <c r="U1674" s="57" t="s">
        <v>297</v>
      </c>
    </row>
    <row r="1675" spans="1:21">
      <c r="A1675" s="55" t="s">
        <v>2807</v>
      </c>
      <c r="B1675" s="53" t="s">
        <v>405</v>
      </c>
      <c r="C1675" s="53" t="s">
        <v>264</v>
      </c>
      <c r="D1675" s="51" t="s">
        <v>163</v>
      </c>
      <c r="E1675" s="53">
        <v>12</v>
      </c>
      <c r="F1675" s="53">
        <v>9</v>
      </c>
      <c r="G1675" s="53">
        <v>25</v>
      </c>
      <c r="H1675" s="53">
        <v>29</v>
      </c>
      <c r="I1675" s="53">
        <v>6</v>
      </c>
      <c r="J1675" s="53">
        <v>0</v>
      </c>
      <c r="K1675" s="53">
        <v>81</v>
      </c>
      <c r="L1675" s="45">
        <v>21220</v>
      </c>
      <c r="M1675" s="45">
        <v>10749</v>
      </c>
      <c r="N1675" s="45">
        <v>10471</v>
      </c>
      <c r="O1675" s="57">
        <v>114.6022347435775</v>
      </c>
      <c r="P1675" s="57">
        <v>85.95167605768313</v>
      </c>
      <c r="Q1675" s="57">
        <v>238.75465571578644</v>
      </c>
      <c r="R1675" s="57">
        <v>276.95540063031228</v>
      </c>
      <c r="S1675" s="57">
        <v>57.301117371788749</v>
      </c>
      <c r="T1675" s="57" t="s">
        <v>297</v>
      </c>
      <c r="U1675" s="57">
        <v>773.56508451914817</v>
      </c>
    </row>
    <row r="1676" spans="1:21">
      <c r="A1676" s="55" t="s">
        <v>2808</v>
      </c>
      <c r="B1676" s="53" t="s">
        <v>405</v>
      </c>
      <c r="C1676" s="53" t="s">
        <v>264</v>
      </c>
      <c r="D1676" s="51" t="s">
        <v>141</v>
      </c>
      <c r="E1676" s="53">
        <v>0</v>
      </c>
      <c r="F1676" s="53">
        <v>0</v>
      </c>
      <c r="G1676" s="53">
        <v>0</v>
      </c>
      <c r="H1676" s="53">
        <v>0</v>
      </c>
      <c r="I1676" s="53">
        <v>0</v>
      </c>
      <c r="J1676" s="53">
        <v>0</v>
      </c>
      <c r="K1676" s="53">
        <v>0</v>
      </c>
      <c r="L1676" s="45">
        <v>21220</v>
      </c>
      <c r="M1676" s="45">
        <v>10749</v>
      </c>
      <c r="N1676" s="45">
        <v>10471</v>
      </c>
      <c r="O1676" s="57" t="s">
        <v>297</v>
      </c>
      <c r="P1676" s="57" t="s">
        <v>297</v>
      </c>
      <c r="Q1676" s="57" t="s">
        <v>297</v>
      </c>
      <c r="R1676" s="57" t="s">
        <v>297</v>
      </c>
      <c r="S1676" s="57" t="s">
        <v>297</v>
      </c>
      <c r="T1676" s="57" t="s">
        <v>297</v>
      </c>
      <c r="U1676" s="57" t="s">
        <v>297</v>
      </c>
    </row>
    <row r="1677" spans="1:21">
      <c r="A1677" s="55" t="s">
        <v>2809</v>
      </c>
      <c r="B1677" s="53" t="s">
        <v>405</v>
      </c>
      <c r="C1677" s="53" t="s">
        <v>264</v>
      </c>
      <c r="D1677" s="51" t="s">
        <v>145</v>
      </c>
      <c r="E1677" s="53">
        <v>5</v>
      </c>
      <c r="F1677" s="53">
        <v>5</v>
      </c>
      <c r="G1677" s="53">
        <v>6</v>
      </c>
      <c r="H1677" s="53">
        <v>5</v>
      </c>
      <c r="I1677" s="53">
        <v>6</v>
      </c>
      <c r="J1677" s="53">
        <v>0</v>
      </c>
      <c r="K1677" s="53">
        <v>27</v>
      </c>
      <c r="L1677" s="45">
        <v>21220</v>
      </c>
      <c r="M1677" s="45">
        <v>10749</v>
      </c>
      <c r="N1677" s="45">
        <v>10471</v>
      </c>
      <c r="O1677" s="57">
        <v>46.515954972555583</v>
      </c>
      <c r="P1677" s="57">
        <v>46.515954972555583</v>
      </c>
      <c r="Q1677" s="57">
        <v>55.81914596706671</v>
      </c>
      <c r="R1677" s="57">
        <v>46.515954972555583</v>
      </c>
      <c r="S1677" s="57">
        <v>55.81914596706671</v>
      </c>
      <c r="T1677" s="57" t="s">
        <v>297</v>
      </c>
      <c r="U1677" s="57">
        <v>251.18615685180015</v>
      </c>
    </row>
    <row r="1678" spans="1:21">
      <c r="A1678" s="55" t="s">
        <v>2810</v>
      </c>
      <c r="B1678" s="53" t="s">
        <v>405</v>
      </c>
      <c r="C1678" s="53" t="s">
        <v>265</v>
      </c>
      <c r="D1678" s="51" t="s">
        <v>200</v>
      </c>
      <c r="E1678" s="53">
        <v>13</v>
      </c>
      <c r="F1678" s="53">
        <v>7</v>
      </c>
      <c r="G1678" s="53">
        <v>18</v>
      </c>
      <c r="H1678" s="53">
        <v>27</v>
      </c>
      <c r="I1678" s="53">
        <v>22</v>
      </c>
      <c r="J1678" s="53">
        <v>25</v>
      </c>
      <c r="K1678" s="53">
        <v>112</v>
      </c>
      <c r="L1678" s="45">
        <v>145600</v>
      </c>
      <c r="M1678" s="45">
        <v>74850</v>
      </c>
      <c r="N1678" s="45">
        <v>70750</v>
      </c>
      <c r="O1678" s="57">
        <v>8.9285714285714288</v>
      </c>
      <c r="P1678" s="57">
        <v>4.8076923076923075</v>
      </c>
      <c r="Q1678" s="57">
        <v>12.362637362637363</v>
      </c>
      <c r="R1678" s="57">
        <v>18.543956043956044</v>
      </c>
      <c r="S1678" s="57">
        <v>15.109890109890109</v>
      </c>
      <c r="T1678" s="57">
        <v>17.170329670329672</v>
      </c>
      <c r="U1678" s="57">
        <v>76.92307692307692</v>
      </c>
    </row>
    <row r="1679" spans="1:21">
      <c r="A1679" s="55" t="s">
        <v>2811</v>
      </c>
      <c r="B1679" s="53" t="s">
        <v>405</v>
      </c>
      <c r="C1679" s="53" t="s">
        <v>265</v>
      </c>
      <c r="D1679" s="51" t="s">
        <v>53</v>
      </c>
      <c r="E1679" s="53">
        <v>158</v>
      </c>
      <c r="F1679" s="53">
        <v>117</v>
      </c>
      <c r="G1679" s="53">
        <v>302</v>
      </c>
      <c r="H1679" s="53">
        <v>341</v>
      </c>
      <c r="I1679" s="53">
        <v>225</v>
      </c>
      <c r="J1679" s="53">
        <v>137</v>
      </c>
      <c r="K1679" s="53">
        <v>1280</v>
      </c>
      <c r="L1679" s="45">
        <v>145600</v>
      </c>
      <c r="M1679" s="45">
        <v>74850</v>
      </c>
      <c r="N1679" s="45">
        <v>70750</v>
      </c>
      <c r="O1679" s="57">
        <v>211.0888443553774</v>
      </c>
      <c r="P1679" s="57">
        <v>156.31262525050099</v>
      </c>
      <c r="Q1679" s="57">
        <v>403.47361389445558</v>
      </c>
      <c r="R1679" s="57">
        <v>455.57782231128925</v>
      </c>
      <c r="S1679" s="57">
        <v>300.60120240480961</v>
      </c>
      <c r="T1679" s="57">
        <v>183.03273213092854</v>
      </c>
      <c r="U1679" s="57">
        <v>1710.0868403473614</v>
      </c>
    </row>
    <row r="1680" spans="1:21">
      <c r="A1680" s="55" t="s">
        <v>2812</v>
      </c>
      <c r="B1680" s="53" t="s">
        <v>405</v>
      </c>
      <c r="C1680" s="53" t="s">
        <v>265</v>
      </c>
      <c r="D1680" s="51" t="s">
        <v>59</v>
      </c>
      <c r="E1680" s="53">
        <v>17</v>
      </c>
      <c r="F1680" s="53">
        <v>7</v>
      </c>
      <c r="G1680" s="53">
        <v>34</v>
      </c>
      <c r="H1680" s="53">
        <v>47</v>
      </c>
      <c r="I1680" s="53">
        <v>12</v>
      </c>
      <c r="J1680" s="53">
        <v>5</v>
      </c>
      <c r="K1680" s="53">
        <v>122</v>
      </c>
      <c r="L1680" s="45">
        <v>145600</v>
      </c>
      <c r="M1680" s="45">
        <v>74850</v>
      </c>
      <c r="N1680" s="45">
        <v>70750</v>
      </c>
      <c r="O1680" s="57">
        <v>11.675824175824175</v>
      </c>
      <c r="P1680" s="57">
        <v>4.8076923076923075</v>
      </c>
      <c r="Q1680" s="57">
        <v>23.35164835164835</v>
      </c>
      <c r="R1680" s="57">
        <v>32.280219780219781</v>
      </c>
      <c r="S1680" s="57">
        <v>8.2417582417582409</v>
      </c>
      <c r="T1680" s="57">
        <v>3.4340659340659339</v>
      </c>
      <c r="U1680" s="57">
        <v>83.791208791208788</v>
      </c>
    </row>
    <row r="1681" spans="1:21">
      <c r="A1681" s="55" t="s">
        <v>2813</v>
      </c>
      <c r="B1681" s="53" t="s">
        <v>405</v>
      </c>
      <c r="C1681" s="53" t="s">
        <v>265</v>
      </c>
      <c r="D1681" s="51" t="s">
        <v>68</v>
      </c>
      <c r="E1681" s="53">
        <v>8</v>
      </c>
      <c r="F1681" s="53">
        <v>5</v>
      </c>
      <c r="G1681" s="53">
        <v>6</v>
      </c>
      <c r="H1681" s="53">
        <v>16</v>
      </c>
      <c r="I1681" s="53">
        <v>6</v>
      </c>
      <c r="J1681" s="53">
        <v>10</v>
      </c>
      <c r="K1681" s="53">
        <v>51</v>
      </c>
      <c r="L1681" s="45">
        <v>145600</v>
      </c>
      <c r="M1681" s="45">
        <v>74850</v>
      </c>
      <c r="N1681" s="45">
        <v>70750</v>
      </c>
      <c r="O1681" s="57">
        <v>10.688042752171008</v>
      </c>
      <c r="P1681" s="57">
        <v>6.6800267201068806</v>
      </c>
      <c r="Q1681" s="57">
        <v>8.0160320641282556</v>
      </c>
      <c r="R1681" s="57">
        <v>21.376085504342015</v>
      </c>
      <c r="S1681" s="57">
        <v>8.0160320641282556</v>
      </c>
      <c r="T1681" s="57">
        <v>13.360053440213761</v>
      </c>
      <c r="U1681" s="57">
        <v>68.136272545090179</v>
      </c>
    </row>
    <row r="1682" spans="1:21">
      <c r="A1682" s="55" t="s">
        <v>2814</v>
      </c>
      <c r="B1682" s="53" t="s">
        <v>405</v>
      </c>
      <c r="C1682" s="53" t="s">
        <v>265</v>
      </c>
      <c r="D1682" s="51" t="s">
        <v>63</v>
      </c>
      <c r="E1682" s="53">
        <v>92</v>
      </c>
      <c r="F1682" s="53">
        <v>78</v>
      </c>
      <c r="G1682" s="53">
        <v>207</v>
      </c>
      <c r="H1682" s="53">
        <v>198</v>
      </c>
      <c r="I1682" s="53">
        <v>148</v>
      </c>
      <c r="J1682" s="53">
        <v>62</v>
      </c>
      <c r="K1682" s="53">
        <v>785</v>
      </c>
      <c r="L1682" s="45">
        <v>145600</v>
      </c>
      <c r="M1682" s="45">
        <v>74850</v>
      </c>
      <c r="N1682" s="45">
        <v>70750</v>
      </c>
      <c r="O1682" s="57">
        <v>63.18681318681319</v>
      </c>
      <c r="P1682" s="57">
        <v>53.571428571428577</v>
      </c>
      <c r="Q1682" s="57">
        <v>142.17032967032966</v>
      </c>
      <c r="R1682" s="57">
        <v>135.98901098901098</v>
      </c>
      <c r="S1682" s="57">
        <v>101.64835164835165</v>
      </c>
      <c r="T1682" s="57">
        <v>42.582417582417584</v>
      </c>
      <c r="U1682" s="57">
        <v>539.14835164835165</v>
      </c>
    </row>
    <row r="1683" spans="1:21">
      <c r="A1683" s="55" t="s">
        <v>2815</v>
      </c>
      <c r="B1683" s="53" t="s">
        <v>405</v>
      </c>
      <c r="C1683" s="53" t="s">
        <v>265</v>
      </c>
      <c r="D1683" s="51" t="s">
        <v>311</v>
      </c>
      <c r="E1683" s="53">
        <v>19</v>
      </c>
      <c r="F1683" s="53">
        <v>17</v>
      </c>
      <c r="G1683" s="53">
        <v>55</v>
      </c>
      <c r="H1683" s="53">
        <v>49</v>
      </c>
      <c r="I1683" s="53">
        <v>36</v>
      </c>
      <c r="J1683" s="53">
        <v>10</v>
      </c>
      <c r="K1683" s="53">
        <v>186</v>
      </c>
      <c r="L1683" s="45">
        <v>145600</v>
      </c>
      <c r="M1683" s="45">
        <v>74850</v>
      </c>
      <c r="N1683" s="45">
        <v>70750</v>
      </c>
      <c r="O1683" s="57">
        <v>13.049450549450551</v>
      </c>
      <c r="P1683" s="57">
        <v>11.675824175824175</v>
      </c>
      <c r="Q1683" s="57">
        <v>37.774725274725277</v>
      </c>
      <c r="R1683" s="57">
        <v>33.653846153846153</v>
      </c>
      <c r="S1683" s="57">
        <v>24.725274725274726</v>
      </c>
      <c r="T1683" s="57">
        <v>6.8681318681318677</v>
      </c>
      <c r="U1683" s="57">
        <v>127.74725274725274</v>
      </c>
    </row>
    <row r="1684" spans="1:21">
      <c r="A1684" s="55" t="s">
        <v>2816</v>
      </c>
      <c r="B1684" s="53" t="s">
        <v>405</v>
      </c>
      <c r="C1684" s="53" t="s">
        <v>265</v>
      </c>
      <c r="D1684" s="51" t="s">
        <v>292</v>
      </c>
      <c r="E1684" s="53">
        <v>5</v>
      </c>
      <c r="F1684" s="53">
        <v>5</v>
      </c>
      <c r="G1684" s="53">
        <v>5</v>
      </c>
      <c r="H1684" s="53">
        <v>17</v>
      </c>
      <c r="I1684" s="53">
        <v>10</v>
      </c>
      <c r="J1684" s="53">
        <v>5</v>
      </c>
      <c r="K1684" s="53">
        <v>47</v>
      </c>
      <c r="L1684" s="45">
        <v>145600</v>
      </c>
      <c r="M1684" s="45">
        <v>74850</v>
      </c>
      <c r="N1684" s="45">
        <v>70750</v>
      </c>
      <c r="O1684" s="57">
        <v>3.4340659340659339</v>
      </c>
      <c r="P1684" s="57">
        <v>3.4340659340659339</v>
      </c>
      <c r="Q1684" s="57">
        <v>3.4340659340659339</v>
      </c>
      <c r="R1684" s="57">
        <v>11.675824175824175</v>
      </c>
      <c r="S1684" s="57">
        <v>6.8681318681318677</v>
      </c>
      <c r="T1684" s="57">
        <v>3.4340659340659339</v>
      </c>
      <c r="U1684" s="57">
        <v>32.280219780219781</v>
      </c>
    </row>
    <row r="1685" spans="1:21">
      <c r="A1685" s="55" t="s">
        <v>2817</v>
      </c>
      <c r="B1685" s="53" t="s">
        <v>405</v>
      </c>
      <c r="C1685" s="53" t="s">
        <v>265</v>
      </c>
      <c r="D1685" s="51" t="s">
        <v>201</v>
      </c>
      <c r="E1685" s="53">
        <v>22</v>
      </c>
      <c r="F1685" s="53">
        <v>18</v>
      </c>
      <c r="G1685" s="53">
        <v>41</v>
      </c>
      <c r="H1685" s="53">
        <v>32</v>
      </c>
      <c r="I1685" s="53">
        <v>23</v>
      </c>
      <c r="J1685" s="53">
        <v>14</v>
      </c>
      <c r="K1685" s="53">
        <v>150</v>
      </c>
      <c r="L1685" s="45">
        <v>145600</v>
      </c>
      <c r="M1685" s="45">
        <v>74850</v>
      </c>
      <c r="N1685" s="45">
        <v>70750</v>
      </c>
      <c r="O1685" s="57">
        <v>15.109890109890109</v>
      </c>
      <c r="P1685" s="57">
        <v>12.362637362637363</v>
      </c>
      <c r="Q1685" s="57">
        <v>28.159340659340657</v>
      </c>
      <c r="R1685" s="57">
        <v>21.978021978021978</v>
      </c>
      <c r="S1685" s="57">
        <v>15.796703296703297</v>
      </c>
      <c r="T1685" s="57">
        <v>9.615384615384615</v>
      </c>
      <c r="U1685" s="57">
        <v>103.02197802197803</v>
      </c>
    </row>
    <row r="1686" spans="1:21">
      <c r="A1686" s="55" t="s">
        <v>2818</v>
      </c>
      <c r="B1686" s="53" t="s">
        <v>405</v>
      </c>
      <c r="C1686" s="53" t="s">
        <v>265</v>
      </c>
      <c r="D1686" s="51" t="s">
        <v>150</v>
      </c>
      <c r="E1686" s="53">
        <v>0</v>
      </c>
      <c r="F1686" s="53">
        <v>0</v>
      </c>
      <c r="G1686" s="53">
        <v>5</v>
      </c>
      <c r="H1686" s="53">
        <v>0</v>
      </c>
      <c r="I1686" s="53">
        <v>5</v>
      </c>
      <c r="J1686" s="53">
        <v>0</v>
      </c>
      <c r="K1686" s="53">
        <v>10</v>
      </c>
      <c r="L1686" s="45">
        <v>145600</v>
      </c>
      <c r="M1686" s="45">
        <v>74850</v>
      </c>
      <c r="N1686" s="45">
        <v>70750</v>
      </c>
      <c r="O1686" s="57" t="s">
        <v>297</v>
      </c>
      <c r="P1686" s="57" t="s">
        <v>297</v>
      </c>
      <c r="Q1686" s="57">
        <v>3.4340659340659339</v>
      </c>
      <c r="R1686" s="57" t="s">
        <v>297</v>
      </c>
      <c r="S1686" s="57">
        <v>3.4340659340659339</v>
      </c>
      <c r="T1686" s="57" t="s">
        <v>297</v>
      </c>
      <c r="U1686" s="57">
        <v>6.8681318681318677</v>
      </c>
    </row>
    <row r="1687" spans="1:21">
      <c r="A1687" s="55" t="s">
        <v>2819</v>
      </c>
      <c r="B1687" s="53" t="s">
        <v>405</v>
      </c>
      <c r="C1687" s="53" t="s">
        <v>265</v>
      </c>
      <c r="D1687" s="51" t="s">
        <v>94</v>
      </c>
      <c r="E1687" s="53">
        <v>10</v>
      </c>
      <c r="F1687" s="53">
        <v>0</v>
      </c>
      <c r="G1687" s="53">
        <v>24</v>
      </c>
      <c r="H1687" s="53">
        <v>20</v>
      </c>
      <c r="I1687" s="53">
        <v>5</v>
      </c>
      <c r="J1687" s="53">
        <v>0</v>
      </c>
      <c r="K1687" s="53">
        <v>59</v>
      </c>
      <c r="L1687" s="45">
        <v>145600</v>
      </c>
      <c r="M1687" s="45">
        <v>74850</v>
      </c>
      <c r="N1687" s="45">
        <v>70750</v>
      </c>
      <c r="O1687" s="57">
        <v>6.8681318681318677</v>
      </c>
      <c r="P1687" s="57" t="s">
        <v>297</v>
      </c>
      <c r="Q1687" s="57">
        <v>16.483516483516482</v>
      </c>
      <c r="R1687" s="57">
        <v>13.736263736263735</v>
      </c>
      <c r="S1687" s="57">
        <v>3.4340659340659339</v>
      </c>
      <c r="T1687" s="57" t="s">
        <v>297</v>
      </c>
      <c r="U1687" s="57">
        <v>40.521978021978022</v>
      </c>
    </row>
    <row r="1688" spans="1:21">
      <c r="A1688" s="55" t="s">
        <v>2820</v>
      </c>
      <c r="B1688" s="53" t="s">
        <v>405</v>
      </c>
      <c r="C1688" s="53" t="s">
        <v>265</v>
      </c>
      <c r="D1688" s="51" t="s">
        <v>153</v>
      </c>
      <c r="E1688" s="53">
        <v>13</v>
      </c>
      <c r="F1688" s="53">
        <v>0</v>
      </c>
      <c r="G1688" s="53">
        <v>5</v>
      </c>
      <c r="H1688" s="53">
        <v>0</v>
      </c>
      <c r="I1688" s="53">
        <v>0</v>
      </c>
      <c r="J1688" s="53">
        <v>0</v>
      </c>
      <c r="K1688" s="53">
        <v>18</v>
      </c>
      <c r="L1688" s="45">
        <v>145600</v>
      </c>
      <c r="M1688" s="45">
        <v>74850</v>
      </c>
      <c r="N1688" s="45">
        <v>70750</v>
      </c>
      <c r="O1688" s="57">
        <v>8.9285714285714288</v>
      </c>
      <c r="P1688" s="57" t="s">
        <v>297</v>
      </c>
      <c r="Q1688" s="57">
        <v>3.4340659340659339</v>
      </c>
      <c r="R1688" s="57" t="s">
        <v>297</v>
      </c>
      <c r="S1688" s="57" t="s">
        <v>297</v>
      </c>
      <c r="T1688" s="57" t="s">
        <v>297</v>
      </c>
      <c r="U1688" s="57">
        <v>12.362637362637363</v>
      </c>
    </row>
    <row r="1689" spans="1:21">
      <c r="A1689" s="55" t="s">
        <v>2821</v>
      </c>
      <c r="B1689" s="53" t="s">
        <v>405</v>
      </c>
      <c r="C1689" s="53" t="s">
        <v>265</v>
      </c>
      <c r="D1689" s="51" t="s">
        <v>154</v>
      </c>
      <c r="E1689" s="53">
        <v>56</v>
      </c>
      <c r="F1689" s="53">
        <v>26</v>
      </c>
      <c r="G1689" s="53">
        <v>35</v>
      </c>
      <c r="H1689" s="53">
        <v>24</v>
      </c>
      <c r="I1689" s="53">
        <v>12</v>
      </c>
      <c r="J1689" s="53">
        <v>5</v>
      </c>
      <c r="K1689" s="53">
        <v>158</v>
      </c>
      <c r="L1689" s="45">
        <v>145600</v>
      </c>
      <c r="M1689" s="45">
        <v>74850</v>
      </c>
      <c r="N1689" s="45">
        <v>70750</v>
      </c>
      <c r="O1689" s="57">
        <v>38.46153846153846</v>
      </c>
      <c r="P1689" s="57">
        <v>17.857142857142858</v>
      </c>
      <c r="Q1689" s="57">
        <v>24.03846153846154</v>
      </c>
      <c r="R1689" s="57">
        <v>16.483516483516482</v>
      </c>
      <c r="S1689" s="57">
        <v>8.2417582417582409</v>
      </c>
      <c r="T1689" s="57">
        <v>3.4340659340659339</v>
      </c>
      <c r="U1689" s="57">
        <v>108.5164835164835</v>
      </c>
    </row>
    <row r="1690" spans="1:21">
      <c r="A1690" s="55" t="s">
        <v>2822</v>
      </c>
      <c r="B1690" s="53" t="s">
        <v>405</v>
      </c>
      <c r="C1690" s="53" t="s">
        <v>265</v>
      </c>
      <c r="D1690" s="51" t="s">
        <v>98</v>
      </c>
      <c r="E1690" s="53">
        <v>43</v>
      </c>
      <c r="F1690" s="53">
        <v>26</v>
      </c>
      <c r="G1690" s="53">
        <v>81</v>
      </c>
      <c r="H1690" s="53">
        <v>91</v>
      </c>
      <c r="I1690" s="53">
        <v>58</v>
      </c>
      <c r="J1690" s="53">
        <v>44</v>
      </c>
      <c r="K1690" s="53">
        <v>343</v>
      </c>
      <c r="L1690" s="45">
        <v>145600</v>
      </c>
      <c r="M1690" s="45">
        <v>74850</v>
      </c>
      <c r="N1690" s="45">
        <v>70750</v>
      </c>
      <c r="O1690" s="57">
        <v>29.532967032967033</v>
      </c>
      <c r="P1690" s="57">
        <v>17.857142857142858</v>
      </c>
      <c r="Q1690" s="57">
        <v>55.631868131868139</v>
      </c>
      <c r="R1690" s="57">
        <v>62.5</v>
      </c>
      <c r="S1690" s="57">
        <v>39.835164835164839</v>
      </c>
      <c r="T1690" s="57">
        <v>30.219780219780219</v>
      </c>
      <c r="U1690" s="57">
        <v>235.57692307692307</v>
      </c>
    </row>
    <row r="1691" spans="1:21">
      <c r="A1691" s="55" t="s">
        <v>2823</v>
      </c>
      <c r="B1691" s="53" t="s">
        <v>405</v>
      </c>
      <c r="C1691" s="53" t="s">
        <v>265</v>
      </c>
      <c r="D1691" s="51" t="s">
        <v>301</v>
      </c>
      <c r="E1691" s="53">
        <v>5</v>
      </c>
      <c r="F1691" s="53">
        <v>5</v>
      </c>
      <c r="G1691" s="53">
        <v>16</v>
      </c>
      <c r="H1691" s="53">
        <v>17</v>
      </c>
      <c r="I1691" s="53">
        <v>0</v>
      </c>
      <c r="J1691" s="53">
        <v>0</v>
      </c>
      <c r="K1691" s="53">
        <v>43</v>
      </c>
      <c r="L1691" s="45">
        <v>145600</v>
      </c>
      <c r="M1691" s="45">
        <v>74850</v>
      </c>
      <c r="N1691" s="45">
        <v>70750</v>
      </c>
      <c r="O1691" s="57">
        <v>3.4340659340659339</v>
      </c>
      <c r="P1691" s="57">
        <v>3.4340659340659339</v>
      </c>
      <c r="Q1691" s="57">
        <v>10.989010989010989</v>
      </c>
      <c r="R1691" s="57">
        <v>11.675824175824175</v>
      </c>
      <c r="S1691" s="57" t="s">
        <v>297</v>
      </c>
      <c r="T1691" s="57" t="s">
        <v>297</v>
      </c>
      <c r="U1691" s="57">
        <v>29.532967032967033</v>
      </c>
    </row>
    <row r="1692" spans="1:21">
      <c r="A1692" s="55" t="s">
        <v>2824</v>
      </c>
      <c r="B1692" s="53" t="s">
        <v>405</v>
      </c>
      <c r="C1692" s="53" t="s">
        <v>265</v>
      </c>
      <c r="D1692" s="51" t="s">
        <v>303</v>
      </c>
      <c r="E1692" s="53">
        <v>22</v>
      </c>
      <c r="F1692" s="53">
        <v>21</v>
      </c>
      <c r="G1692" s="53">
        <v>55</v>
      </c>
      <c r="H1692" s="53">
        <v>45</v>
      </c>
      <c r="I1692" s="53">
        <v>36</v>
      </c>
      <c r="J1692" s="53">
        <v>23</v>
      </c>
      <c r="K1692" s="53">
        <v>202</v>
      </c>
      <c r="L1692" s="45">
        <v>145600</v>
      </c>
      <c r="M1692" s="45">
        <v>74850</v>
      </c>
      <c r="N1692" s="45">
        <v>70750</v>
      </c>
      <c r="O1692" s="57">
        <v>15.109890109890109</v>
      </c>
      <c r="P1692" s="57">
        <v>14.423076923076925</v>
      </c>
      <c r="Q1692" s="57">
        <v>37.774725274725277</v>
      </c>
      <c r="R1692" s="57">
        <v>30.906593406593405</v>
      </c>
      <c r="S1692" s="57">
        <v>24.725274725274726</v>
      </c>
      <c r="T1692" s="57">
        <v>15.796703296703297</v>
      </c>
      <c r="U1692" s="57">
        <v>138.73626373626374</v>
      </c>
    </row>
    <row r="1693" spans="1:21">
      <c r="A1693" s="55" t="s">
        <v>2825</v>
      </c>
      <c r="B1693" s="53" t="s">
        <v>405</v>
      </c>
      <c r="C1693" s="53" t="s">
        <v>265</v>
      </c>
      <c r="D1693" s="51" t="s">
        <v>127</v>
      </c>
      <c r="E1693" s="53">
        <v>15</v>
      </c>
      <c r="F1693" s="53">
        <v>5</v>
      </c>
      <c r="G1693" s="53">
        <v>17</v>
      </c>
      <c r="H1693" s="53">
        <v>10</v>
      </c>
      <c r="I1693" s="53">
        <v>8</v>
      </c>
      <c r="J1693" s="53">
        <v>0</v>
      </c>
      <c r="K1693" s="53">
        <v>55</v>
      </c>
      <c r="L1693" s="45">
        <v>145600</v>
      </c>
      <c r="M1693" s="45">
        <v>74850</v>
      </c>
      <c r="N1693" s="45">
        <v>70750</v>
      </c>
      <c r="O1693" s="57">
        <v>10.302197802197803</v>
      </c>
      <c r="P1693" s="57">
        <v>3.4340659340659339</v>
      </c>
      <c r="Q1693" s="57">
        <v>11.675824175824175</v>
      </c>
      <c r="R1693" s="57">
        <v>6.8681318681318677</v>
      </c>
      <c r="S1693" s="57">
        <v>5.4945054945054945</v>
      </c>
      <c r="T1693" s="57" t="s">
        <v>297</v>
      </c>
      <c r="U1693" s="57">
        <v>37.774725274725277</v>
      </c>
    </row>
    <row r="1694" spans="1:21">
      <c r="A1694" s="55" t="s">
        <v>2826</v>
      </c>
      <c r="B1694" s="53" t="s">
        <v>405</v>
      </c>
      <c r="C1694" s="53" t="s">
        <v>265</v>
      </c>
      <c r="D1694" s="51" t="s">
        <v>131</v>
      </c>
      <c r="E1694" s="53">
        <v>22</v>
      </c>
      <c r="F1694" s="53">
        <v>8</v>
      </c>
      <c r="G1694" s="53">
        <v>28</v>
      </c>
      <c r="H1694" s="53">
        <v>36</v>
      </c>
      <c r="I1694" s="53">
        <v>31</v>
      </c>
      <c r="J1694" s="53">
        <v>5</v>
      </c>
      <c r="K1694" s="53">
        <v>130</v>
      </c>
      <c r="L1694" s="45">
        <v>145600</v>
      </c>
      <c r="M1694" s="45">
        <v>74850</v>
      </c>
      <c r="N1694" s="45">
        <v>70750</v>
      </c>
      <c r="O1694" s="57">
        <v>29.392117568470272</v>
      </c>
      <c r="P1694" s="57">
        <v>10.688042752171008</v>
      </c>
      <c r="Q1694" s="57">
        <v>37.40814963259853</v>
      </c>
      <c r="R1694" s="57">
        <v>48.096192384769545</v>
      </c>
      <c r="S1694" s="57">
        <v>41.416165664662657</v>
      </c>
      <c r="T1694" s="57">
        <v>6.6800267201068806</v>
      </c>
      <c r="U1694" s="57">
        <v>173.6806947227789</v>
      </c>
    </row>
    <row r="1695" spans="1:21">
      <c r="A1695" s="55" t="s">
        <v>2827</v>
      </c>
      <c r="B1695" s="53" t="s">
        <v>405</v>
      </c>
      <c r="C1695" s="53" t="s">
        <v>265</v>
      </c>
      <c r="D1695" s="51" t="s">
        <v>160</v>
      </c>
      <c r="E1695" s="53">
        <v>11</v>
      </c>
      <c r="F1695" s="53">
        <v>0</v>
      </c>
      <c r="G1695" s="53">
        <v>5</v>
      </c>
      <c r="H1695" s="53">
        <v>0</v>
      </c>
      <c r="I1695" s="53">
        <v>0</v>
      </c>
      <c r="J1695" s="53">
        <v>0</v>
      </c>
      <c r="K1695" s="53">
        <v>16</v>
      </c>
      <c r="L1695" s="45">
        <v>145600</v>
      </c>
      <c r="M1695" s="45">
        <v>74850</v>
      </c>
      <c r="N1695" s="45">
        <v>70750</v>
      </c>
      <c r="O1695" s="57">
        <v>7.5549450549450547</v>
      </c>
      <c r="P1695" s="57" t="s">
        <v>297</v>
      </c>
      <c r="Q1695" s="57">
        <v>3.4340659340659339</v>
      </c>
      <c r="R1695" s="57" t="s">
        <v>297</v>
      </c>
      <c r="S1695" s="57" t="s">
        <v>297</v>
      </c>
      <c r="T1695" s="57" t="s">
        <v>297</v>
      </c>
      <c r="U1695" s="57">
        <v>10.989010989010989</v>
      </c>
    </row>
    <row r="1696" spans="1:21">
      <c r="A1696" s="55" t="s">
        <v>2828</v>
      </c>
      <c r="B1696" s="53" t="s">
        <v>405</v>
      </c>
      <c r="C1696" s="53" t="s">
        <v>265</v>
      </c>
      <c r="D1696" s="51" t="s">
        <v>163</v>
      </c>
      <c r="E1696" s="53">
        <v>87</v>
      </c>
      <c r="F1696" s="53">
        <v>90</v>
      </c>
      <c r="G1696" s="53">
        <v>201</v>
      </c>
      <c r="H1696" s="53">
        <v>200</v>
      </c>
      <c r="I1696" s="53">
        <v>63</v>
      </c>
      <c r="J1696" s="53">
        <v>16</v>
      </c>
      <c r="K1696" s="53">
        <v>657</v>
      </c>
      <c r="L1696" s="45">
        <v>145600</v>
      </c>
      <c r="M1696" s="45">
        <v>74850</v>
      </c>
      <c r="N1696" s="45">
        <v>70750</v>
      </c>
      <c r="O1696" s="57">
        <v>122.96819787985865</v>
      </c>
      <c r="P1696" s="57">
        <v>127.20848056537103</v>
      </c>
      <c r="Q1696" s="57">
        <v>284.09893992932865</v>
      </c>
      <c r="R1696" s="57">
        <v>282.68551236749113</v>
      </c>
      <c r="S1696" s="57">
        <v>89.045936395759711</v>
      </c>
      <c r="T1696" s="57">
        <v>22.614840989399294</v>
      </c>
      <c r="U1696" s="57">
        <v>928.62190812720848</v>
      </c>
    </row>
    <row r="1697" spans="1:21">
      <c r="A1697" s="55" t="s">
        <v>2829</v>
      </c>
      <c r="B1697" s="53" t="s">
        <v>405</v>
      </c>
      <c r="C1697" s="53" t="s">
        <v>265</v>
      </c>
      <c r="D1697" s="51" t="s">
        <v>141</v>
      </c>
      <c r="E1697" s="53">
        <v>6</v>
      </c>
      <c r="F1697" s="53">
        <v>0</v>
      </c>
      <c r="G1697" s="53">
        <v>5</v>
      </c>
      <c r="H1697" s="53">
        <v>11</v>
      </c>
      <c r="I1697" s="53">
        <v>10</v>
      </c>
      <c r="J1697" s="53">
        <v>5</v>
      </c>
      <c r="K1697" s="53">
        <v>37</v>
      </c>
      <c r="L1697" s="45">
        <v>145600</v>
      </c>
      <c r="M1697" s="45">
        <v>74850</v>
      </c>
      <c r="N1697" s="45">
        <v>70750</v>
      </c>
      <c r="O1697" s="57">
        <v>4.1208791208791204</v>
      </c>
      <c r="P1697" s="57" t="s">
        <v>297</v>
      </c>
      <c r="Q1697" s="57">
        <v>3.4340659340659339</v>
      </c>
      <c r="R1697" s="57">
        <v>7.5549450549450547</v>
      </c>
      <c r="S1697" s="57">
        <v>6.8681318681318677</v>
      </c>
      <c r="T1697" s="57">
        <v>3.4340659340659339</v>
      </c>
      <c r="U1697" s="57">
        <v>25.412087912087912</v>
      </c>
    </row>
    <row r="1698" spans="1:21">
      <c r="A1698" s="55" t="s">
        <v>2830</v>
      </c>
      <c r="B1698" s="53" t="s">
        <v>405</v>
      </c>
      <c r="C1698" s="53" t="s">
        <v>265</v>
      </c>
      <c r="D1698" s="51" t="s">
        <v>145</v>
      </c>
      <c r="E1698" s="53">
        <v>17</v>
      </c>
      <c r="F1698" s="53">
        <v>13</v>
      </c>
      <c r="G1698" s="53">
        <v>26</v>
      </c>
      <c r="H1698" s="53">
        <v>41</v>
      </c>
      <c r="I1698" s="53">
        <v>23</v>
      </c>
      <c r="J1698" s="53">
        <v>24</v>
      </c>
      <c r="K1698" s="53">
        <v>144</v>
      </c>
      <c r="L1698" s="45">
        <v>145600</v>
      </c>
      <c r="M1698" s="45">
        <v>74850</v>
      </c>
      <c r="N1698" s="45">
        <v>70750</v>
      </c>
      <c r="O1698" s="57">
        <v>22.712090848363392</v>
      </c>
      <c r="P1698" s="57">
        <v>17.368069472277892</v>
      </c>
      <c r="Q1698" s="57">
        <v>34.736138944555783</v>
      </c>
      <c r="R1698" s="57">
        <v>54.776219104876418</v>
      </c>
      <c r="S1698" s="57">
        <v>30.728122912491649</v>
      </c>
      <c r="T1698" s="57">
        <v>32.064128256513023</v>
      </c>
      <c r="U1698" s="57">
        <v>192.38476953907818</v>
      </c>
    </row>
    <row r="1699" spans="1:21">
      <c r="A1699" s="55" t="s">
        <v>2810</v>
      </c>
      <c r="B1699" s="53" t="s">
        <v>405</v>
      </c>
      <c r="C1699" s="53" t="s">
        <v>265</v>
      </c>
      <c r="D1699" s="51" t="s">
        <v>200</v>
      </c>
      <c r="E1699" s="53">
        <v>5</v>
      </c>
      <c r="F1699" s="53">
        <v>6</v>
      </c>
      <c r="G1699" s="53">
        <v>8</v>
      </c>
      <c r="H1699" s="53">
        <v>8</v>
      </c>
      <c r="I1699" s="53">
        <v>8</v>
      </c>
      <c r="J1699" s="53">
        <v>10</v>
      </c>
      <c r="K1699" s="53">
        <v>45</v>
      </c>
      <c r="L1699" s="45">
        <v>145600</v>
      </c>
      <c r="M1699" s="45">
        <v>74850</v>
      </c>
      <c r="N1699" s="45">
        <v>70750</v>
      </c>
      <c r="O1699" s="57">
        <v>3.4340659340659339</v>
      </c>
      <c r="P1699" s="57">
        <v>4.1208791208791204</v>
      </c>
      <c r="Q1699" s="57">
        <v>5.4945054945054945</v>
      </c>
      <c r="R1699" s="57">
        <v>5.4945054945054945</v>
      </c>
      <c r="S1699" s="57">
        <v>5.4945054945054945</v>
      </c>
      <c r="T1699" s="57">
        <v>6.8681318681318677</v>
      </c>
      <c r="U1699" s="57">
        <v>30.906593406593405</v>
      </c>
    </row>
    <row r="1700" spans="1:21">
      <c r="A1700" s="55" t="s">
        <v>2831</v>
      </c>
      <c r="B1700" s="53" t="s">
        <v>405</v>
      </c>
      <c r="C1700" s="53" t="s">
        <v>266</v>
      </c>
      <c r="D1700" s="51" t="s">
        <v>200</v>
      </c>
      <c r="E1700" s="53">
        <v>14</v>
      </c>
      <c r="F1700" s="53">
        <v>8</v>
      </c>
      <c r="G1700" s="53">
        <v>18</v>
      </c>
      <c r="H1700" s="53">
        <v>21</v>
      </c>
      <c r="I1700" s="53">
        <v>23</v>
      </c>
      <c r="J1700" s="53">
        <v>38</v>
      </c>
      <c r="K1700" s="53">
        <v>122</v>
      </c>
      <c r="L1700" s="45">
        <v>173700</v>
      </c>
      <c r="M1700" s="45">
        <v>90358</v>
      </c>
      <c r="N1700" s="45">
        <v>83342</v>
      </c>
      <c r="O1700" s="57">
        <v>8.0598733448474373</v>
      </c>
      <c r="P1700" s="57">
        <v>4.6056419113413929</v>
      </c>
      <c r="Q1700" s="57">
        <v>10.362694300518134</v>
      </c>
      <c r="R1700" s="57">
        <v>12.089810017271157</v>
      </c>
      <c r="S1700" s="57">
        <v>13.241220495106507</v>
      </c>
      <c r="T1700" s="57">
        <v>21.876799078871617</v>
      </c>
      <c r="U1700" s="57">
        <v>70.236039147956248</v>
      </c>
    </row>
    <row r="1701" spans="1:21">
      <c r="A1701" s="55" t="s">
        <v>2832</v>
      </c>
      <c r="B1701" s="53" t="s">
        <v>405</v>
      </c>
      <c r="C1701" s="53" t="s">
        <v>266</v>
      </c>
      <c r="D1701" s="51" t="s">
        <v>53</v>
      </c>
      <c r="E1701" s="53">
        <v>94</v>
      </c>
      <c r="F1701" s="53">
        <v>142</v>
      </c>
      <c r="G1701" s="53">
        <v>320</v>
      </c>
      <c r="H1701" s="53">
        <v>400</v>
      </c>
      <c r="I1701" s="53">
        <v>296</v>
      </c>
      <c r="J1701" s="53">
        <v>188</v>
      </c>
      <c r="K1701" s="53">
        <v>1440</v>
      </c>
      <c r="L1701" s="45">
        <v>173700</v>
      </c>
      <c r="M1701" s="45">
        <v>90358</v>
      </c>
      <c r="N1701" s="45">
        <v>83342</v>
      </c>
      <c r="O1701" s="57">
        <v>104.03063370149849</v>
      </c>
      <c r="P1701" s="57">
        <v>157.15265942141261</v>
      </c>
      <c r="Q1701" s="57">
        <v>354.14683813276076</v>
      </c>
      <c r="R1701" s="57">
        <v>442.68354766595098</v>
      </c>
      <c r="S1701" s="57">
        <v>327.58582527280373</v>
      </c>
      <c r="T1701" s="57">
        <v>208.06126740299698</v>
      </c>
      <c r="U1701" s="57">
        <v>1593.6607715974237</v>
      </c>
    </row>
    <row r="1702" spans="1:21">
      <c r="A1702" s="55" t="s">
        <v>2833</v>
      </c>
      <c r="B1702" s="53" t="s">
        <v>405</v>
      </c>
      <c r="C1702" s="53" t="s">
        <v>266</v>
      </c>
      <c r="D1702" s="51" t="s">
        <v>59</v>
      </c>
      <c r="E1702" s="53">
        <v>18</v>
      </c>
      <c r="F1702" s="53">
        <v>10</v>
      </c>
      <c r="G1702" s="53">
        <v>26</v>
      </c>
      <c r="H1702" s="53">
        <v>41</v>
      </c>
      <c r="I1702" s="53">
        <v>15</v>
      </c>
      <c r="J1702" s="53">
        <v>5</v>
      </c>
      <c r="K1702" s="53">
        <v>115</v>
      </c>
      <c r="L1702" s="45">
        <v>173700</v>
      </c>
      <c r="M1702" s="45">
        <v>90358</v>
      </c>
      <c r="N1702" s="45">
        <v>83342</v>
      </c>
      <c r="O1702" s="57">
        <v>10.362694300518134</v>
      </c>
      <c r="P1702" s="57">
        <v>5.7570523891767413</v>
      </c>
      <c r="Q1702" s="57">
        <v>14.96833621185953</v>
      </c>
      <c r="R1702" s="57">
        <v>23.60391479562464</v>
      </c>
      <c r="S1702" s="57">
        <v>8.6355785837651116</v>
      </c>
      <c r="T1702" s="57">
        <v>2.8785261945883707</v>
      </c>
      <c r="U1702" s="57">
        <v>66.206102475532532</v>
      </c>
    </row>
    <row r="1703" spans="1:21">
      <c r="A1703" s="55" t="s">
        <v>2834</v>
      </c>
      <c r="B1703" s="53" t="s">
        <v>405</v>
      </c>
      <c r="C1703" s="53" t="s">
        <v>266</v>
      </c>
      <c r="D1703" s="51" t="s">
        <v>68</v>
      </c>
      <c r="E1703" s="53">
        <v>10</v>
      </c>
      <c r="F1703" s="53">
        <v>9</v>
      </c>
      <c r="G1703" s="53">
        <v>28</v>
      </c>
      <c r="H1703" s="53">
        <v>25</v>
      </c>
      <c r="I1703" s="53">
        <v>35</v>
      </c>
      <c r="J1703" s="53">
        <v>21</v>
      </c>
      <c r="K1703" s="53">
        <v>128</v>
      </c>
      <c r="L1703" s="45">
        <v>173700</v>
      </c>
      <c r="M1703" s="45">
        <v>90358</v>
      </c>
      <c r="N1703" s="45">
        <v>83342</v>
      </c>
      <c r="O1703" s="57">
        <v>11.067088691648774</v>
      </c>
      <c r="P1703" s="57">
        <v>9.9603798224838975</v>
      </c>
      <c r="Q1703" s="57">
        <v>30.987848336616569</v>
      </c>
      <c r="R1703" s="57">
        <v>27.667721729121936</v>
      </c>
      <c r="S1703" s="57">
        <v>38.734810420770714</v>
      </c>
      <c r="T1703" s="57">
        <v>23.240886252462428</v>
      </c>
      <c r="U1703" s="57">
        <v>141.65873525310431</v>
      </c>
    </row>
    <row r="1704" spans="1:21">
      <c r="A1704" s="55" t="s">
        <v>2835</v>
      </c>
      <c r="B1704" s="53" t="s">
        <v>405</v>
      </c>
      <c r="C1704" s="53" t="s">
        <v>266</v>
      </c>
      <c r="D1704" s="51" t="s">
        <v>63</v>
      </c>
      <c r="E1704" s="53">
        <v>96</v>
      </c>
      <c r="F1704" s="53">
        <v>84</v>
      </c>
      <c r="G1704" s="53">
        <v>174</v>
      </c>
      <c r="H1704" s="53">
        <v>196</v>
      </c>
      <c r="I1704" s="53">
        <v>131</v>
      </c>
      <c r="J1704" s="53">
        <v>51</v>
      </c>
      <c r="K1704" s="53">
        <v>732</v>
      </c>
      <c r="L1704" s="45">
        <v>173700</v>
      </c>
      <c r="M1704" s="45">
        <v>90358</v>
      </c>
      <c r="N1704" s="45">
        <v>83342</v>
      </c>
      <c r="O1704" s="57">
        <v>55.267702936096725</v>
      </c>
      <c r="P1704" s="57">
        <v>48.359240069084628</v>
      </c>
      <c r="Q1704" s="57">
        <v>100.17271157167531</v>
      </c>
      <c r="R1704" s="57">
        <v>112.83822682786413</v>
      </c>
      <c r="S1704" s="57">
        <v>75.417386298215305</v>
      </c>
      <c r="T1704" s="57">
        <v>29.360967184801382</v>
      </c>
      <c r="U1704" s="57">
        <v>421.41623488773746</v>
      </c>
    </row>
    <row r="1705" spans="1:21">
      <c r="A1705" s="55" t="s">
        <v>2836</v>
      </c>
      <c r="B1705" s="53" t="s">
        <v>405</v>
      </c>
      <c r="C1705" s="53" t="s">
        <v>266</v>
      </c>
      <c r="D1705" s="51" t="s">
        <v>311</v>
      </c>
      <c r="E1705" s="53">
        <v>39</v>
      </c>
      <c r="F1705" s="53">
        <v>31</v>
      </c>
      <c r="G1705" s="53">
        <v>72</v>
      </c>
      <c r="H1705" s="53">
        <v>72</v>
      </c>
      <c r="I1705" s="53">
        <v>38</v>
      </c>
      <c r="J1705" s="53">
        <v>14</v>
      </c>
      <c r="K1705" s="53">
        <v>266</v>
      </c>
      <c r="L1705" s="45">
        <v>173700</v>
      </c>
      <c r="M1705" s="45">
        <v>90358</v>
      </c>
      <c r="N1705" s="45">
        <v>83342</v>
      </c>
      <c r="O1705" s="57">
        <v>22.452504317789291</v>
      </c>
      <c r="P1705" s="57">
        <v>17.846862406447897</v>
      </c>
      <c r="Q1705" s="57">
        <v>41.450777202072537</v>
      </c>
      <c r="R1705" s="57">
        <v>41.450777202072537</v>
      </c>
      <c r="S1705" s="57">
        <v>21.876799078871617</v>
      </c>
      <c r="T1705" s="57">
        <v>8.0598733448474373</v>
      </c>
      <c r="U1705" s="57">
        <v>153.13759355210132</v>
      </c>
    </row>
    <row r="1706" spans="1:21">
      <c r="A1706" s="55" t="s">
        <v>2837</v>
      </c>
      <c r="B1706" s="53" t="s">
        <v>405</v>
      </c>
      <c r="C1706" s="53" t="s">
        <v>266</v>
      </c>
      <c r="D1706" s="51" t="s">
        <v>292</v>
      </c>
      <c r="E1706" s="53">
        <v>5</v>
      </c>
      <c r="F1706" s="53">
        <v>5</v>
      </c>
      <c r="G1706" s="53">
        <v>14</v>
      </c>
      <c r="H1706" s="53">
        <v>16</v>
      </c>
      <c r="I1706" s="53">
        <v>11</v>
      </c>
      <c r="J1706" s="53">
        <v>6</v>
      </c>
      <c r="K1706" s="53">
        <v>57</v>
      </c>
      <c r="L1706" s="45">
        <v>173700</v>
      </c>
      <c r="M1706" s="45">
        <v>90358</v>
      </c>
      <c r="N1706" s="45">
        <v>83342</v>
      </c>
      <c r="O1706" s="57">
        <v>2.8785261945883707</v>
      </c>
      <c r="P1706" s="57">
        <v>2.8785261945883707</v>
      </c>
      <c r="Q1706" s="57">
        <v>8.0598733448474373</v>
      </c>
      <c r="R1706" s="57">
        <v>9.2112838226827858</v>
      </c>
      <c r="S1706" s="57">
        <v>6.3327576280944156</v>
      </c>
      <c r="T1706" s="57">
        <v>3.4542314335060453</v>
      </c>
      <c r="U1706" s="57">
        <v>32.815198618307427</v>
      </c>
    </row>
    <row r="1707" spans="1:21">
      <c r="A1707" s="55" t="s">
        <v>2838</v>
      </c>
      <c r="B1707" s="53" t="s">
        <v>405</v>
      </c>
      <c r="C1707" s="53" t="s">
        <v>266</v>
      </c>
      <c r="D1707" s="51" t="s">
        <v>201</v>
      </c>
      <c r="E1707" s="53">
        <v>20</v>
      </c>
      <c r="F1707" s="53">
        <v>20</v>
      </c>
      <c r="G1707" s="53">
        <v>30</v>
      </c>
      <c r="H1707" s="53">
        <v>39</v>
      </c>
      <c r="I1707" s="53">
        <v>20</v>
      </c>
      <c r="J1707" s="53">
        <v>19</v>
      </c>
      <c r="K1707" s="53">
        <v>148</v>
      </c>
      <c r="L1707" s="45">
        <v>173700</v>
      </c>
      <c r="M1707" s="45">
        <v>90358</v>
      </c>
      <c r="N1707" s="45">
        <v>83342</v>
      </c>
      <c r="O1707" s="57">
        <v>11.514104778353483</v>
      </c>
      <c r="P1707" s="57">
        <v>11.514104778353483</v>
      </c>
      <c r="Q1707" s="57">
        <v>17.271157167530223</v>
      </c>
      <c r="R1707" s="57">
        <v>22.452504317789291</v>
      </c>
      <c r="S1707" s="57">
        <v>11.514104778353483</v>
      </c>
      <c r="T1707" s="57">
        <v>10.938399539435808</v>
      </c>
      <c r="U1707" s="57">
        <v>85.204375359815771</v>
      </c>
    </row>
    <row r="1708" spans="1:21">
      <c r="A1708" s="55" t="s">
        <v>2839</v>
      </c>
      <c r="B1708" s="53" t="s">
        <v>405</v>
      </c>
      <c r="C1708" s="53" t="s">
        <v>266</v>
      </c>
      <c r="D1708" s="51" t="s">
        <v>150</v>
      </c>
      <c r="E1708" s="53">
        <v>0</v>
      </c>
      <c r="F1708" s="53">
        <v>0</v>
      </c>
      <c r="G1708" s="53">
        <v>0</v>
      </c>
      <c r="H1708" s="53">
        <v>5</v>
      </c>
      <c r="I1708" s="53">
        <v>5</v>
      </c>
      <c r="J1708" s="53">
        <v>5</v>
      </c>
      <c r="K1708" s="53">
        <v>15</v>
      </c>
      <c r="L1708" s="45">
        <v>173700</v>
      </c>
      <c r="M1708" s="45">
        <v>90358</v>
      </c>
      <c r="N1708" s="45">
        <v>83342</v>
      </c>
      <c r="O1708" s="57" t="s">
        <v>297</v>
      </c>
      <c r="P1708" s="57" t="s">
        <v>297</v>
      </c>
      <c r="Q1708" s="57" t="s">
        <v>297</v>
      </c>
      <c r="R1708" s="57">
        <v>2.8785261945883707</v>
      </c>
      <c r="S1708" s="57">
        <v>2.8785261945883707</v>
      </c>
      <c r="T1708" s="57">
        <v>2.8785261945883707</v>
      </c>
      <c r="U1708" s="57">
        <v>8.6355785837651116</v>
      </c>
    </row>
    <row r="1709" spans="1:21">
      <c r="A1709" s="55" t="s">
        <v>2840</v>
      </c>
      <c r="B1709" s="53" t="s">
        <v>405</v>
      </c>
      <c r="C1709" s="53" t="s">
        <v>266</v>
      </c>
      <c r="D1709" s="51" t="s">
        <v>94</v>
      </c>
      <c r="E1709" s="53">
        <v>10</v>
      </c>
      <c r="F1709" s="53">
        <v>10</v>
      </c>
      <c r="G1709" s="53">
        <v>23</v>
      </c>
      <c r="H1709" s="53">
        <v>29</v>
      </c>
      <c r="I1709" s="53">
        <v>17</v>
      </c>
      <c r="J1709" s="53">
        <v>5</v>
      </c>
      <c r="K1709" s="53">
        <v>94</v>
      </c>
      <c r="L1709" s="45">
        <v>173700</v>
      </c>
      <c r="M1709" s="45">
        <v>90358</v>
      </c>
      <c r="N1709" s="45">
        <v>83342</v>
      </c>
      <c r="O1709" s="57">
        <v>5.7570523891767413</v>
      </c>
      <c r="P1709" s="57">
        <v>5.7570523891767413</v>
      </c>
      <c r="Q1709" s="57">
        <v>13.241220495106507</v>
      </c>
      <c r="R1709" s="57">
        <v>16.695451928612549</v>
      </c>
      <c r="S1709" s="57">
        <v>9.78698906160046</v>
      </c>
      <c r="T1709" s="57">
        <v>2.8785261945883707</v>
      </c>
      <c r="U1709" s="57">
        <v>54.11629245826137</v>
      </c>
    </row>
    <row r="1710" spans="1:21">
      <c r="A1710" s="55" t="s">
        <v>2841</v>
      </c>
      <c r="B1710" s="53" t="s">
        <v>405</v>
      </c>
      <c r="C1710" s="53" t="s">
        <v>266</v>
      </c>
      <c r="D1710" s="51" t="s">
        <v>153</v>
      </c>
      <c r="E1710" s="53">
        <v>10</v>
      </c>
      <c r="F1710" s="53">
        <v>5</v>
      </c>
      <c r="G1710" s="53">
        <v>5</v>
      </c>
      <c r="H1710" s="53">
        <v>0</v>
      </c>
      <c r="I1710" s="53">
        <v>0</v>
      </c>
      <c r="J1710" s="53">
        <v>0</v>
      </c>
      <c r="K1710" s="53">
        <v>20</v>
      </c>
      <c r="L1710" s="45">
        <v>173700</v>
      </c>
      <c r="M1710" s="45">
        <v>90358</v>
      </c>
      <c r="N1710" s="45">
        <v>83342</v>
      </c>
      <c r="O1710" s="57">
        <v>5.7570523891767413</v>
      </c>
      <c r="P1710" s="57">
        <v>2.8785261945883707</v>
      </c>
      <c r="Q1710" s="57">
        <v>2.8785261945883707</v>
      </c>
      <c r="R1710" s="57" t="s">
        <v>297</v>
      </c>
      <c r="S1710" s="57" t="s">
        <v>297</v>
      </c>
      <c r="T1710" s="57" t="s">
        <v>297</v>
      </c>
      <c r="U1710" s="57">
        <v>11.514104778353483</v>
      </c>
    </row>
    <row r="1711" spans="1:21">
      <c r="A1711" s="55" t="s">
        <v>2842</v>
      </c>
      <c r="B1711" s="53" t="s">
        <v>405</v>
      </c>
      <c r="C1711" s="53" t="s">
        <v>266</v>
      </c>
      <c r="D1711" s="51" t="s">
        <v>154</v>
      </c>
      <c r="E1711" s="53">
        <v>98</v>
      </c>
      <c r="F1711" s="53">
        <v>44</v>
      </c>
      <c r="G1711" s="53">
        <v>51</v>
      </c>
      <c r="H1711" s="53">
        <v>41</v>
      </c>
      <c r="I1711" s="53">
        <v>10</v>
      </c>
      <c r="J1711" s="53">
        <v>14</v>
      </c>
      <c r="K1711" s="53">
        <v>258</v>
      </c>
      <c r="L1711" s="45">
        <v>173700</v>
      </c>
      <c r="M1711" s="45">
        <v>90358</v>
      </c>
      <c r="N1711" s="45">
        <v>83342</v>
      </c>
      <c r="O1711" s="57">
        <v>56.419113413932067</v>
      </c>
      <c r="P1711" s="57">
        <v>25.331030512377662</v>
      </c>
      <c r="Q1711" s="57">
        <v>29.360967184801382</v>
      </c>
      <c r="R1711" s="57">
        <v>23.60391479562464</v>
      </c>
      <c r="S1711" s="57">
        <v>5.7570523891767413</v>
      </c>
      <c r="T1711" s="57">
        <v>8.0598733448474373</v>
      </c>
      <c r="U1711" s="57">
        <v>148.53195164075993</v>
      </c>
    </row>
    <row r="1712" spans="1:21">
      <c r="A1712" s="55" t="s">
        <v>2843</v>
      </c>
      <c r="B1712" s="53" t="s">
        <v>405</v>
      </c>
      <c r="C1712" s="53" t="s">
        <v>266</v>
      </c>
      <c r="D1712" s="51" t="s">
        <v>98</v>
      </c>
      <c r="E1712" s="53">
        <v>44</v>
      </c>
      <c r="F1712" s="53">
        <v>45</v>
      </c>
      <c r="G1712" s="53">
        <v>102</v>
      </c>
      <c r="H1712" s="53">
        <v>102</v>
      </c>
      <c r="I1712" s="53">
        <v>55</v>
      </c>
      <c r="J1712" s="53">
        <v>46</v>
      </c>
      <c r="K1712" s="53">
        <v>394</v>
      </c>
      <c r="L1712" s="45">
        <v>173700</v>
      </c>
      <c r="M1712" s="45">
        <v>90358</v>
      </c>
      <c r="N1712" s="45">
        <v>83342</v>
      </c>
      <c r="O1712" s="57">
        <v>25.331030512377662</v>
      </c>
      <c r="P1712" s="57">
        <v>25.906735751295336</v>
      </c>
      <c r="Q1712" s="57">
        <v>58.721934369602764</v>
      </c>
      <c r="R1712" s="57">
        <v>58.721934369602764</v>
      </c>
      <c r="S1712" s="57">
        <v>31.663788140472079</v>
      </c>
      <c r="T1712" s="57">
        <v>26.482440990213014</v>
      </c>
      <c r="U1712" s="57">
        <v>226.82786413356359</v>
      </c>
    </row>
    <row r="1713" spans="1:21">
      <c r="A1713" s="55" t="s">
        <v>2844</v>
      </c>
      <c r="B1713" s="53" t="s">
        <v>405</v>
      </c>
      <c r="C1713" s="53" t="s">
        <v>266</v>
      </c>
      <c r="D1713" s="51" t="s">
        <v>301</v>
      </c>
      <c r="E1713" s="53">
        <v>18</v>
      </c>
      <c r="F1713" s="53">
        <v>19</v>
      </c>
      <c r="G1713" s="53">
        <v>15</v>
      </c>
      <c r="H1713" s="53">
        <v>6</v>
      </c>
      <c r="I1713" s="53">
        <v>0</v>
      </c>
      <c r="J1713" s="53">
        <v>0</v>
      </c>
      <c r="K1713" s="53">
        <v>58</v>
      </c>
      <c r="L1713" s="45">
        <v>173700</v>
      </c>
      <c r="M1713" s="45">
        <v>90358</v>
      </c>
      <c r="N1713" s="45">
        <v>83342</v>
      </c>
      <c r="O1713" s="57">
        <v>10.362694300518134</v>
      </c>
      <c r="P1713" s="57">
        <v>10.938399539435808</v>
      </c>
      <c r="Q1713" s="57">
        <v>8.6355785837651116</v>
      </c>
      <c r="R1713" s="57">
        <v>3.4542314335060453</v>
      </c>
      <c r="S1713" s="57" t="s">
        <v>297</v>
      </c>
      <c r="T1713" s="57" t="s">
        <v>297</v>
      </c>
      <c r="U1713" s="57">
        <v>33.390903857225098</v>
      </c>
    </row>
    <row r="1714" spans="1:21">
      <c r="A1714" s="55" t="s">
        <v>2845</v>
      </c>
      <c r="B1714" s="53" t="s">
        <v>405</v>
      </c>
      <c r="C1714" s="53" t="s">
        <v>266</v>
      </c>
      <c r="D1714" s="51" t="s">
        <v>303</v>
      </c>
      <c r="E1714" s="53">
        <v>18</v>
      </c>
      <c r="F1714" s="53">
        <v>21</v>
      </c>
      <c r="G1714" s="53">
        <v>54</v>
      </c>
      <c r="H1714" s="53">
        <v>44</v>
      </c>
      <c r="I1714" s="53">
        <v>37</v>
      </c>
      <c r="J1714" s="53">
        <v>25</v>
      </c>
      <c r="K1714" s="53">
        <v>199</v>
      </c>
      <c r="L1714" s="45">
        <v>173700</v>
      </c>
      <c r="M1714" s="45">
        <v>90358</v>
      </c>
      <c r="N1714" s="45">
        <v>83342</v>
      </c>
      <c r="O1714" s="57">
        <v>10.362694300518134</v>
      </c>
      <c r="P1714" s="57">
        <v>12.089810017271157</v>
      </c>
      <c r="Q1714" s="57">
        <v>31.088082901554401</v>
      </c>
      <c r="R1714" s="57">
        <v>25.331030512377662</v>
      </c>
      <c r="S1714" s="57">
        <v>21.301093839953943</v>
      </c>
      <c r="T1714" s="57">
        <v>14.392630972941856</v>
      </c>
      <c r="U1714" s="57">
        <v>114.56534254461715</v>
      </c>
    </row>
    <row r="1715" spans="1:21">
      <c r="A1715" s="55" t="s">
        <v>2846</v>
      </c>
      <c r="B1715" s="53" t="s">
        <v>405</v>
      </c>
      <c r="C1715" s="53" t="s">
        <v>266</v>
      </c>
      <c r="D1715" s="51" t="s">
        <v>127</v>
      </c>
      <c r="E1715" s="53">
        <v>16</v>
      </c>
      <c r="F1715" s="53">
        <v>10</v>
      </c>
      <c r="G1715" s="53">
        <v>6</v>
      </c>
      <c r="H1715" s="53">
        <v>10</v>
      </c>
      <c r="I1715" s="53">
        <v>0</v>
      </c>
      <c r="J1715" s="53">
        <v>0</v>
      </c>
      <c r="K1715" s="53">
        <v>42</v>
      </c>
      <c r="L1715" s="45">
        <v>173700</v>
      </c>
      <c r="M1715" s="45">
        <v>90358</v>
      </c>
      <c r="N1715" s="45">
        <v>83342</v>
      </c>
      <c r="O1715" s="57">
        <v>9.2112838226827858</v>
      </c>
      <c r="P1715" s="57">
        <v>5.7570523891767413</v>
      </c>
      <c r="Q1715" s="57">
        <v>3.4542314335060453</v>
      </c>
      <c r="R1715" s="57">
        <v>5.7570523891767413</v>
      </c>
      <c r="S1715" s="57" t="s">
        <v>297</v>
      </c>
      <c r="T1715" s="57" t="s">
        <v>297</v>
      </c>
      <c r="U1715" s="57">
        <v>24.179620034542314</v>
      </c>
    </row>
    <row r="1716" spans="1:21">
      <c r="A1716" s="55" t="s">
        <v>2847</v>
      </c>
      <c r="B1716" s="53" t="s">
        <v>405</v>
      </c>
      <c r="C1716" s="53" t="s">
        <v>266</v>
      </c>
      <c r="D1716" s="51" t="s">
        <v>131</v>
      </c>
      <c r="E1716" s="53">
        <v>13</v>
      </c>
      <c r="F1716" s="53">
        <v>16</v>
      </c>
      <c r="G1716" s="53">
        <v>17</v>
      </c>
      <c r="H1716" s="53">
        <v>31</v>
      </c>
      <c r="I1716" s="53">
        <v>25</v>
      </c>
      <c r="J1716" s="53">
        <v>12</v>
      </c>
      <c r="K1716" s="53">
        <v>114</v>
      </c>
      <c r="L1716" s="45">
        <v>173700</v>
      </c>
      <c r="M1716" s="45">
        <v>90358</v>
      </c>
      <c r="N1716" s="45">
        <v>83342</v>
      </c>
      <c r="O1716" s="57">
        <v>14.387215299143408</v>
      </c>
      <c r="P1716" s="57">
        <v>17.707341906638039</v>
      </c>
      <c r="Q1716" s="57">
        <v>18.814050775802915</v>
      </c>
      <c r="R1716" s="57">
        <v>34.307974944111201</v>
      </c>
      <c r="S1716" s="57">
        <v>27.667721729121936</v>
      </c>
      <c r="T1716" s="57">
        <v>13.28050642997853</v>
      </c>
      <c r="U1716" s="57">
        <v>126.16481108479603</v>
      </c>
    </row>
    <row r="1717" spans="1:21">
      <c r="A1717" s="55" t="s">
        <v>2848</v>
      </c>
      <c r="B1717" s="53" t="s">
        <v>405</v>
      </c>
      <c r="C1717" s="53" t="s">
        <v>266</v>
      </c>
      <c r="D1717" s="51" t="s">
        <v>160</v>
      </c>
      <c r="E1717" s="53">
        <v>12</v>
      </c>
      <c r="F1717" s="53">
        <v>0</v>
      </c>
      <c r="G1717" s="53">
        <v>0</v>
      </c>
      <c r="H1717" s="53">
        <v>0</v>
      </c>
      <c r="I1717" s="53">
        <v>0</v>
      </c>
      <c r="J1717" s="53">
        <v>0</v>
      </c>
      <c r="K1717" s="53">
        <v>12</v>
      </c>
      <c r="L1717" s="45">
        <v>173700</v>
      </c>
      <c r="M1717" s="45">
        <v>90358</v>
      </c>
      <c r="N1717" s="45">
        <v>83342</v>
      </c>
      <c r="O1717" s="57">
        <v>6.9084628670120907</v>
      </c>
      <c r="P1717" s="57" t="s">
        <v>297</v>
      </c>
      <c r="Q1717" s="57" t="s">
        <v>297</v>
      </c>
      <c r="R1717" s="57" t="s">
        <v>297</v>
      </c>
      <c r="S1717" s="57" t="s">
        <v>297</v>
      </c>
      <c r="T1717" s="57" t="s">
        <v>297</v>
      </c>
      <c r="U1717" s="57">
        <v>6.9084628670120907</v>
      </c>
    </row>
    <row r="1718" spans="1:21">
      <c r="A1718" s="55" t="s">
        <v>2849</v>
      </c>
      <c r="B1718" s="53" t="s">
        <v>405</v>
      </c>
      <c r="C1718" s="53" t="s">
        <v>266</v>
      </c>
      <c r="D1718" s="51" t="s">
        <v>163</v>
      </c>
      <c r="E1718" s="53">
        <v>64</v>
      </c>
      <c r="F1718" s="53">
        <v>60</v>
      </c>
      <c r="G1718" s="53">
        <v>120</v>
      </c>
      <c r="H1718" s="53">
        <v>118</v>
      </c>
      <c r="I1718" s="53">
        <v>55</v>
      </c>
      <c r="J1718" s="53">
        <v>22</v>
      </c>
      <c r="K1718" s="53">
        <v>439</v>
      </c>
      <c r="L1718" s="45">
        <v>173700</v>
      </c>
      <c r="M1718" s="45">
        <v>90358</v>
      </c>
      <c r="N1718" s="45">
        <v>83342</v>
      </c>
      <c r="O1718" s="57">
        <v>76.792013630582417</v>
      </c>
      <c r="P1718" s="57">
        <v>71.992512778671014</v>
      </c>
      <c r="Q1718" s="57">
        <v>143.98502555734203</v>
      </c>
      <c r="R1718" s="57">
        <v>141.58527513138634</v>
      </c>
      <c r="S1718" s="57">
        <v>65.993136713781766</v>
      </c>
      <c r="T1718" s="57">
        <v>26.397254685512706</v>
      </c>
      <c r="U1718" s="57">
        <v>526.74521849727626</v>
      </c>
    </row>
    <row r="1719" spans="1:21">
      <c r="A1719" s="55" t="s">
        <v>2850</v>
      </c>
      <c r="B1719" s="53" t="s">
        <v>405</v>
      </c>
      <c r="C1719" s="53" t="s">
        <v>266</v>
      </c>
      <c r="D1719" s="51" t="s">
        <v>141</v>
      </c>
      <c r="E1719" s="53">
        <v>14</v>
      </c>
      <c r="F1719" s="53">
        <v>5</v>
      </c>
      <c r="G1719" s="53">
        <v>11</v>
      </c>
      <c r="H1719" s="53">
        <v>14</v>
      </c>
      <c r="I1719" s="53">
        <v>11</v>
      </c>
      <c r="J1719" s="53">
        <v>5</v>
      </c>
      <c r="K1719" s="53">
        <v>60</v>
      </c>
      <c r="L1719" s="45">
        <v>173700</v>
      </c>
      <c r="M1719" s="45">
        <v>90358</v>
      </c>
      <c r="N1719" s="45">
        <v>83342</v>
      </c>
      <c r="O1719" s="57">
        <v>8.0598733448474373</v>
      </c>
      <c r="P1719" s="57">
        <v>2.8785261945883707</v>
      </c>
      <c r="Q1719" s="57">
        <v>6.3327576280944156</v>
      </c>
      <c r="R1719" s="57">
        <v>8.0598733448474373</v>
      </c>
      <c r="S1719" s="57">
        <v>6.3327576280944156</v>
      </c>
      <c r="T1719" s="57">
        <v>2.8785261945883707</v>
      </c>
      <c r="U1719" s="57">
        <v>34.542314335060446</v>
      </c>
    </row>
    <row r="1720" spans="1:21">
      <c r="A1720" s="55" t="s">
        <v>2851</v>
      </c>
      <c r="B1720" s="53" t="s">
        <v>405</v>
      </c>
      <c r="C1720" s="53" t="s">
        <v>266</v>
      </c>
      <c r="D1720" s="51" t="s">
        <v>145</v>
      </c>
      <c r="E1720" s="53">
        <v>21</v>
      </c>
      <c r="F1720" s="53">
        <v>13</v>
      </c>
      <c r="G1720" s="53">
        <v>33</v>
      </c>
      <c r="H1720" s="53">
        <v>62</v>
      </c>
      <c r="I1720" s="53">
        <v>32</v>
      </c>
      <c r="J1720" s="53">
        <v>20</v>
      </c>
      <c r="K1720" s="53">
        <v>181</v>
      </c>
      <c r="L1720" s="45">
        <v>173700</v>
      </c>
      <c r="M1720" s="45">
        <v>90358</v>
      </c>
      <c r="N1720" s="45">
        <v>83342</v>
      </c>
      <c r="O1720" s="57">
        <v>23.240886252462428</v>
      </c>
      <c r="P1720" s="57">
        <v>14.387215299143408</v>
      </c>
      <c r="Q1720" s="57">
        <v>36.521392682440954</v>
      </c>
      <c r="R1720" s="57">
        <v>68.615949888222403</v>
      </c>
      <c r="S1720" s="57">
        <v>35.414683813276078</v>
      </c>
      <c r="T1720" s="57">
        <v>22.134177383297548</v>
      </c>
      <c r="U1720" s="57">
        <v>200.31430531884283</v>
      </c>
    </row>
    <row r="1721" spans="1:21">
      <c r="A1721" s="55" t="s">
        <v>2831</v>
      </c>
      <c r="B1721" s="53" t="s">
        <v>405</v>
      </c>
      <c r="C1721" s="53" t="s">
        <v>266</v>
      </c>
      <c r="D1721" s="51" t="s">
        <v>200</v>
      </c>
      <c r="E1721" s="53">
        <v>6</v>
      </c>
      <c r="F1721" s="53">
        <v>5</v>
      </c>
      <c r="G1721" s="53">
        <v>7</v>
      </c>
      <c r="H1721" s="53">
        <v>15</v>
      </c>
      <c r="I1721" s="53">
        <v>9</v>
      </c>
      <c r="J1721" s="53">
        <v>15</v>
      </c>
      <c r="K1721" s="53">
        <v>57</v>
      </c>
      <c r="L1721" s="45">
        <v>173700</v>
      </c>
      <c r="M1721" s="45">
        <v>90358</v>
      </c>
      <c r="N1721" s="45">
        <v>83342</v>
      </c>
      <c r="O1721" s="57">
        <v>3.4542314335060453</v>
      </c>
      <c r="P1721" s="57">
        <v>2.8785261945883707</v>
      </c>
      <c r="Q1721" s="57">
        <v>4.0299366724237187</v>
      </c>
      <c r="R1721" s="57">
        <v>8.6355785837651116</v>
      </c>
      <c r="S1721" s="57">
        <v>5.1813471502590671</v>
      </c>
      <c r="T1721" s="57">
        <v>8.6355785837651116</v>
      </c>
      <c r="U1721" s="57">
        <v>32.815198618307427</v>
      </c>
    </row>
    <row r="1722" spans="1:21">
      <c r="A1722" s="55" t="s">
        <v>2852</v>
      </c>
      <c r="B1722" s="53" t="s">
        <v>405</v>
      </c>
      <c r="C1722" s="53" t="s">
        <v>267</v>
      </c>
      <c r="D1722" s="51" t="s">
        <v>200</v>
      </c>
      <c r="E1722" s="53">
        <v>14</v>
      </c>
      <c r="F1722" s="53">
        <v>10</v>
      </c>
      <c r="G1722" s="53">
        <v>15</v>
      </c>
      <c r="H1722" s="53">
        <v>13</v>
      </c>
      <c r="I1722" s="53">
        <v>18</v>
      </c>
      <c r="J1722" s="53">
        <v>15</v>
      </c>
      <c r="K1722" s="53">
        <v>85</v>
      </c>
      <c r="L1722" s="45">
        <v>113690</v>
      </c>
      <c r="M1722" s="45">
        <v>58753</v>
      </c>
      <c r="N1722" s="45">
        <v>54937</v>
      </c>
      <c r="O1722" s="57">
        <v>12.314187703403993</v>
      </c>
      <c r="P1722" s="57">
        <v>8.7958483595742809</v>
      </c>
      <c r="Q1722" s="57">
        <v>13.19377253936142</v>
      </c>
      <c r="R1722" s="57">
        <v>11.434602867446566</v>
      </c>
      <c r="S1722" s="57">
        <v>15.832527047233706</v>
      </c>
      <c r="T1722" s="57">
        <v>13.19377253936142</v>
      </c>
      <c r="U1722" s="57">
        <v>74.764711056381387</v>
      </c>
    </row>
    <row r="1723" spans="1:21">
      <c r="A1723" s="55" t="s">
        <v>2853</v>
      </c>
      <c r="B1723" s="53" t="s">
        <v>405</v>
      </c>
      <c r="C1723" s="53" t="s">
        <v>267</v>
      </c>
      <c r="D1723" s="51" t="s">
        <v>53</v>
      </c>
      <c r="E1723" s="53">
        <v>81</v>
      </c>
      <c r="F1723" s="53">
        <v>73</v>
      </c>
      <c r="G1723" s="53">
        <v>211</v>
      </c>
      <c r="H1723" s="53">
        <v>341</v>
      </c>
      <c r="I1723" s="53">
        <v>221</v>
      </c>
      <c r="J1723" s="53">
        <v>96</v>
      </c>
      <c r="K1723" s="53">
        <v>1023</v>
      </c>
      <c r="L1723" s="45">
        <v>113690</v>
      </c>
      <c r="M1723" s="45">
        <v>58753</v>
      </c>
      <c r="N1723" s="45">
        <v>54937</v>
      </c>
      <c r="O1723" s="57">
        <v>137.86530049529387</v>
      </c>
      <c r="P1723" s="57">
        <v>124.24897452045002</v>
      </c>
      <c r="Q1723" s="57">
        <v>359.13059758650621</v>
      </c>
      <c r="R1723" s="57">
        <v>580.39589467771862</v>
      </c>
      <c r="S1723" s="57">
        <v>376.15100505506103</v>
      </c>
      <c r="T1723" s="57">
        <v>163.39591169812604</v>
      </c>
      <c r="U1723" s="57">
        <v>1741.1876840331558</v>
      </c>
    </row>
    <row r="1724" spans="1:21">
      <c r="A1724" s="55" t="s">
        <v>2854</v>
      </c>
      <c r="B1724" s="53" t="s">
        <v>405</v>
      </c>
      <c r="C1724" s="53" t="s">
        <v>267</v>
      </c>
      <c r="D1724" s="51" t="s">
        <v>59</v>
      </c>
      <c r="E1724" s="53">
        <v>10</v>
      </c>
      <c r="F1724" s="53">
        <v>10</v>
      </c>
      <c r="G1724" s="53">
        <v>26</v>
      </c>
      <c r="H1724" s="53">
        <v>39</v>
      </c>
      <c r="I1724" s="53">
        <v>10</v>
      </c>
      <c r="J1724" s="53">
        <v>10</v>
      </c>
      <c r="K1724" s="53">
        <v>105</v>
      </c>
      <c r="L1724" s="45">
        <v>113690</v>
      </c>
      <c r="M1724" s="45">
        <v>58753</v>
      </c>
      <c r="N1724" s="45">
        <v>54937</v>
      </c>
      <c r="O1724" s="57">
        <v>8.7958483595742809</v>
      </c>
      <c r="P1724" s="57">
        <v>8.7958483595742809</v>
      </c>
      <c r="Q1724" s="57">
        <v>22.869205734893132</v>
      </c>
      <c r="R1724" s="57">
        <v>34.303808602339693</v>
      </c>
      <c r="S1724" s="57">
        <v>8.7958483595742809</v>
      </c>
      <c r="T1724" s="57">
        <v>8.7958483595742809</v>
      </c>
      <c r="U1724" s="57">
        <v>92.356407775529945</v>
      </c>
    </row>
    <row r="1725" spans="1:21">
      <c r="A1725" s="55" t="s">
        <v>2855</v>
      </c>
      <c r="B1725" s="53" t="s">
        <v>405</v>
      </c>
      <c r="C1725" s="53" t="s">
        <v>267</v>
      </c>
      <c r="D1725" s="51" t="s">
        <v>68</v>
      </c>
      <c r="E1725" s="53">
        <v>5</v>
      </c>
      <c r="F1725" s="53">
        <v>0</v>
      </c>
      <c r="G1725" s="53">
        <v>12</v>
      </c>
      <c r="H1725" s="53">
        <v>10</v>
      </c>
      <c r="I1725" s="53">
        <v>17</v>
      </c>
      <c r="J1725" s="53">
        <v>31</v>
      </c>
      <c r="K1725" s="53">
        <v>75</v>
      </c>
      <c r="L1725" s="45">
        <v>113690</v>
      </c>
      <c r="M1725" s="45">
        <v>58753</v>
      </c>
      <c r="N1725" s="45">
        <v>54937</v>
      </c>
      <c r="O1725" s="57">
        <v>8.5102037342773986</v>
      </c>
      <c r="P1725" s="57" t="s">
        <v>297</v>
      </c>
      <c r="Q1725" s="57">
        <v>20.424488962265755</v>
      </c>
      <c r="R1725" s="57">
        <v>17.020407468554797</v>
      </c>
      <c r="S1725" s="57">
        <v>28.934692696543156</v>
      </c>
      <c r="T1725" s="57">
        <v>52.763263152519869</v>
      </c>
      <c r="U1725" s="57">
        <v>127.65305601416098</v>
      </c>
    </row>
    <row r="1726" spans="1:21">
      <c r="A1726" s="55" t="s">
        <v>2856</v>
      </c>
      <c r="B1726" s="53" t="s">
        <v>405</v>
      </c>
      <c r="C1726" s="53" t="s">
        <v>267</v>
      </c>
      <c r="D1726" s="51" t="s">
        <v>63</v>
      </c>
      <c r="E1726" s="53">
        <v>112</v>
      </c>
      <c r="F1726" s="53">
        <v>57</v>
      </c>
      <c r="G1726" s="53">
        <v>127</v>
      </c>
      <c r="H1726" s="53">
        <v>139</v>
      </c>
      <c r="I1726" s="53">
        <v>93</v>
      </c>
      <c r="J1726" s="53">
        <v>53</v>
      </c>
      <c r="K1726" s="53">
        <v>581</v>
      </c>
      <c r="L1726" s="45">
        <v>113690</v>
      </c>
      <c r="M1726" s="45">
        <v>58753</v>
      </c>
      <c r="N1726" s="45">
        <v>54937</v>
      </c>
      <c r="O1726" s="57">
        <v>98.513501627231946</v>
      </c>
      <c r="P1726" s="57">
        <v>50.136335649573397</v>
      </c>
      <c r="Q1726" s="57">
        <v>111.70727416659338</v>
      </c>
      <c r="R1726" s="57">
        <v>122.26229219808251</v>
      </c>
      <c r="S1726" s="57">
        <v>81.801389744040819</v>
      </c>
      <c r="T1726" s="57">
        <v>46.617996305743688</v>
      </c>
      <c r="U1726" s="57">
        <v>511.03878969126572</v>
      </c>
    </row>
    <row r="1727" spans="1:21">
      <c r="A1727" s="55" t="s">
        <v>2857</v>
      </c>
      <c r="B1727" s="53" t="s">
        <v>405</v>
      </c>
      <c r="C1727" s="53" t="s">
        <v>267</v>
      </c>
      <c r="D1727" s="51" t="s">
        <v>311</v>
      </c>
      <c r="E1727" s="53">
        <v>15</v>
      </c>
      <c r="F1727" s="53">
        <v>13</v>
      </c>
      <c r="G1727" s="53">
        <v>30</v>
      </c>
      <c r="H1727" s="53">
        <v>35</v>
      </c>
      <c r="I1727" s="53">
        <v>17</v>
      </c>
      <c r="J1727" s="53">
        <v>13</v>
      </c>
      <c r="K1727" s="53">
        <v>123</v>
      </c>
      <c r="L1727" s="45">
        <v>113690</v>
      </c>
      <c r="M1727" s="45">
        <v>58753</v>
      </c>
      <c r="N1727" s="45">
        <v>54937</v>
      </c>
      <c r="O1727" s="57">
        <v>13.19377253936142</v>
      </c>
      <c r="P1727" s="57">
        <v>11.434602867446566</v>
      </c>
      <c r="Q1727" s="57">
        <v>26.387545078722841</v>
      </c>
      <c r="R1727" s="57">
        <v>30.785469258509984</v>
      </c>
      <c r="S1727" s="57">
        <v>14.952942211276277</v>
      </c>
      <c r="T1727" s="57">
        <v>11.434602867446566</v>
      </c>
      <c r="U1727" s="57">
        <v>108.18893482276366</v>
      </c>
    </row>
    <row r="1728" spans="1:21">
      <c r="A1728" s="55" t="s">
        <v>2858</v>
      </c>
      <c r="B1728" s="53" t="s">
        <v>405</v>
      </c>
      <c r="C1728" s="53" t="s">
        <v>267</v>
      </c>
      <c r="D1728" s="51" t="s">
        <v>292</v>
      </c>
      <c r="E1728" s="53">
        <v>5</v>
      </c>
      <c r="F1728" s="53">
        <v>5</v>
      </c>
      <c r="G1728" s="53">
        <v>7</v>
      </c>
      <c r="H1728" s="53">
        <v>18</v>
      </c>
      <c r="I1728" s="53">
        <v>13</v>
      </c>
      <c r="J1728" s="53">
        <v>5</v>
      </c>
      <c r="K1728" s="53">
        <v>53</v>
      </c>
      <c r="L1728" s="45">
        <v>113690</v>
      </c>
      <c r="M1728" s="45">
        <v>58753</v>
      </c>
      <c r="N1728" s="45">
        <v>54937</v>
      </c>
      <c r="O1728" s="57">
        <v>4.3979241797871405</v>
      </c>
      <c r="P1728" s="57">
        <v>4.3979241797871405</v>
      </c>
      <c r="Q1728" s="57">
        <v>6.1570938517019966</v>
      </c>
      <c r="R1728" s="57">
        <v>15.832527047233706</v>
      </c>
      <c r="S1728" s="57">
        <v>11.434602867446566</v>
      </c>
      <c r="T1728" s="57">
        <v>4.3979241797871405</v>
      </c>
      <c r="U1728" s="57">
        <v>46.617996305743688</v>
      </c>
    </row>
    <row r="1729" spans="1:21">
      <c r="A1729" s="55" t="s">
        <v>2859</v>
      </c>
      <c r="B1729" s="53" t="s">
        <v>405</v>
      </c>
      <c r="C1729" s="53" t="s">
        <v>267</v>
      </c>
      <c r="D1729" s="51" t="s">
        <v>201</v>
      </c>
      <c r="E1729" s="53">
        <v>16</v>
      </c>
      <c r="F1729" s="53">
        <v>5</v>
      </c>
      <c r="G1729" s="53">
        <v>41</v>
      </c>
      <c r="H1729" s="53">
        <v>27</v>
      </c>
      <c r="I1729" s="53">
        <v>15</v>
      </c>
      <c r="J1729" s="53">
        <v>10</v>
      </c>
      <c r="K1729" s="53">
        <v>114</v>
      </c>
      <c r="L1729" s="45">
        <v>113690</v>
      </c>
      <c r="M1729" s="45">
        <v>58753</v>
      </c>
      <c r="N1729" s="45">
        <v>54937</v>
      </c>
      <c r="O1729" s="57">
        <v>14.073357375318849</v>
      </c>
      <c r="P1729" s="57">
        <v>4.3979241797871405</v>
      </c>
      <c r="Q1729" s="57">
        <v>36.062978274254554</v>
      </c>
      <c r="R1729" s="57">
        <v>23.748790570850556</v>
      </c>
      <c r="S1729" s="57">
        <v>13.19377253936142</v>
      </c>
      <c r="T1729" s="57">
        <v>8.7958483595742809</v>
      </c>
      <c r="U1729" s="57">
        <v>100.27267129914679</v>
      </c>
    </row>
    <row r="1730" spans="1:21">
      <c r="A1730" s="55" t="s">
        <v>2860</v>
      </c>
      <c r="B1730" s="53" t="s">
        <v>405</v>
      </c>
      <c r="C1730" s="53" t="s">
        <v>267</v>
      </c>
      <c r="D1730" s="51" t="s">
        <v>150</v>
      </c>
      <c r="E1730" s="53">
        <v>5</v>
      </c>
      <c r="F1730" s="53">
        <v>0</v>
      </c>
      <c r="G1730" s="53">
        <v>0</v>
      </c>
      <c r="H1730" s="53">
        <v>5</v>
      </c>
      <c r="I1730" s="53">
        <v>0</v>
      </c>
      <c r="J1730" s="53">
        <v>0</v>
      </c>
      <c r="K1730" s="53">
        <v>10</v>
      </c>
      <c r="L1730" s="45">
        <v>113690</v>
      </c>
      <c r="M1730" s="45">
        <v>58753</v>
      </c>
      <c r="N1730" s="45">
        <v>54937</v>
      </c>
      <c r="O1730" s="57">
        <v>4.3979241797871405</v>
      </c>
      <c r="P1730" s="57" t="s">
        <v>297</v>
      </c>
      <c r="Q1730" s="57" t="s">
        <v>297</v>
      </c>
      <c r="R1730" s="57">
        <v>4.3979241797871405</v>
      </c>
      <c r="S1730" s="57" t="s">
        <v>297</v>
      </c>
      <c r="T1730" s="57" t="s">
        <v>297</v>
      </c>
      <c r="U1730" s="57">
        <v>8.7958483595742809</v>
      </c>
    </row>
    <row r="1731" spans="1:21">
      <c r="A1731" s="55" t="s">
        <v>2861</v>
      </c>
      <c r="B1731" s="53" t="s">
        <v>405</v>
      </c>
      <c r="C1731" s="53" t="s">
        <v>267</v>
      </c>
      <c r="D1731" s="51" t="s">
        <v>94</v>
      </c>
      <c r="E1731" s="53">
        <v>10</v>
      </c>
      <c r="F1731" s="53">
        <v>5</v>
      </c>
      <c r="G1731" s="53">
        <v>17</v>
      </c>
      <c r="H1731" s="53">
        <v>19</v>
      </c>
      <c r="I1731" s="53">
        <v>11</v>
      </c>
      <c r="J1731" s="53">
        <v>5</v>
      </c>
      <c r="K1731" s="53">
        <v>67</v>
      </c>
      <c r="L1731" s="45">
        <v>113690</v>
      </c>
      <c r="M1731" s="45">
        <v>58753</v>
      </c>
      <c r="N1731" s="45">
        <v>54937</v>
      </c>
      <c r="O1731" s="57">
        <v>8.7958483595742809</v>
      </c>
      <c r="P1731" s="57">
        <v>4.3979241797871405</v>
      </c>
      <c r="Q1731" s="57">
        <v>14.952942211276277</v>
      </c>
      <c r="R1731" s="57">
        <v>16.712111883191131</v>
      </c>
      <c r="S1731" s="57">
        <v>9.6754331955317099</v>
      </c>
      <c r="T1731" s="57">
        <v>4.3979241797871405</v>
      </c>
      <c r="U1731" s="57">
        <v>58.932184009147683</v>
      </c>
    </row>
    <row r="1732" spans="1:21">
      <c r="A1732" s="55" t="s">
        <v>2862</v>
      </c>
      <c r="B1732" s="53" t="s">
        <v>405</v>
      </c>
      <c r="C1732" s="53" t="s">
        <v>267</v>
      </c>
      <c r="D1732" s="51" t="s">
        <v>153</v>
      </c>
      <c r="E1732" s="53">
        <v>0</v>
      </c>
      <c r="F1732" s="53">
        <v>0</v>
      </c>
      <c r="G1732" s="53">
        <v>5</v>
      </c>
      <c r="H1732" s="53">
        <v>0</v>
      </c>
      <c r="I1732" s="53">
        <v>0</v>
      </c>
      <c r="J1732" s="53">
        <v>0</v>
      </c>
      <c r="K1732" s="53">
        <v>5</v>
      </c>
      <c r="L1732" s="45">
        <v>113690</v>
      </c>
      <c r="M1732" s="45">
        <v>58753</v>
      </c>
      <c r="N1732" s="45">
        <v>54937</v>
      </c>
      <c r="O1732" s="57" t="s">
        <v>297</v>
      </c>
      <c r="P1732" s="57" t="s">
        <v>297</v>
      </c>
      <c r="Q1732" s="57">
        <v>4.3979241797871405</v>
      </c>
      <c r="R1732" s="57" t="s">
        <v>297</v>
      </c>
      <c r="S1732" s="57" t="s">
        <v>297</v>
      </c>
      <c r="T1732" s="57" t="s">
        <v>297</v>
      </c>
      <c r="U1732" s="57">
        <v>4.3979241797871405</v>
      </c>
    </row>
    <row r="1733" spans="1:21">
      <c r="A1733" s="55" t="s">
        <v>2863</v>
      </c>
      <c r="B1733" s="53" t="s">
        <v>405</v>
      </c>
      <c r="C1733" s="53" t="s">
        <v>267</v>
      </c>
      <c r="D1733" s="51" t="s">
        <v>154</v>
      </c>
      <c r="E1733" s="53">
        <v>61</v>
      </c>
      <c r="F1733" s="53">
        <v>27</v>
      </c>
      <c r="G1733" s="53">
        <v>41</v>
      </c>
      <c r="H1733" s="53">
        <v>31</v>
      </c>
      <c r="I1733" s="53">
        <v>15</v>
      </c>
      <c r="J1733" s="53">
        <v>10</v>
      </c>
      <c r="K1733" s="53">
        <v>185</v>
      </c>
      <c r="L1733" s="45">
        <v>113690</v>
      </c>
      <c r="M1733" s="45">
        <v>58753</v>
      </c>
      <c r="N1733" s="45">
        <v>54937</v>
      </c>
      <c r="O1733" s="57">
        <v>53.654674993403113</v>
      </c>
      <c r="P1733" s="57">
        <v>23.748790570850556</v>
      </c>
      <c r="Q1733" s="57">
        <v>36.062978274254554</v>
      </c>
      <c r="R1733" s="57">
        <v>27.267129914680268</v>
      </c>
      <c r="S1733" s="57">
        <v>13.19377253936142</v>
      </c>
      <c r="T1733" s="57">
        <v>8.7958483595742809</v>
      </c>
      <c r="U1733" s="57">
        <v>162.72319465212419</v>
      </c>
    </row>
    <row r="1734" spans="1:21">
      <c r="A1734" s="55" t="s">
        <v>2864</v>
      </c>
      <c r="B1734" s="53" t="s">
        <v>405</v>
      </c>
      <c r="C1734" s="53" t="s">
        <v>267</v>
      </c>
      <c r="D1734" s="51" t="s">
        <v>98</v>
      </c>
      <c r="E1734" s="53">
        <v>28</v>
      </c>
      <c r="F1734" s="53">
        <v>30</v>
      </c>
      <c r="G1734" s="53">
        <v>76</v>
      </c>
      <c r="H1734" s="53">
        <v>82</v>
      </c>
      <c r="I1734" s="53">
        <v>65</v>
      </c>
      <c r="J1734" s="53">
        <v>43</v>
      </c>
      <c r="K1734" s="53">
        <v>324</v>
      </c>
      <c r="L1734" s="45">
        <v>113690</v>
      </c>
      <c r="M1734" s="45">
        <v>58753</v>
      </c>
      <c r="N1734" s="45">
        <v>54937</v>
      </c>
      <c r="O1734" s="57">
        <v>24.628375406807987</v>
      </c>
      <c r="P1734" s="57">
        <v>26.387545078722841</v>
      </c>
      <c r="Q1734" s="57">
        <v>66.848447532764524</v>
      </c>
      <c r="R1734" s="57">
        <v>72.125956548509109</v>
      </c>
      <c r="S1734" s="57">
        <v>57.173014337232821</v>
      </c>
      <c r="T1734" s="57">
        <v>37.822147946169409</v>
      </c>
      <c r="U1734" s="57">
        <v>284.98548685020671</v>
      </c>
    </row>
    <row r="1735" spans="1:21">
      <c r="A1735" s="55" t="s">
        <v>2865</v>
      </c>
      <c r="B1735" s="53" t="s">
        <v>405</v>
      </c>
      <c r="C1735" s="53" t="s">
        <v>267</v>
      </c>
      <c r="D1735" s="51" t="s">
        <v>301</v>
      </c>
      <c r="E1735" s="53">
        <v>5</v>
      </c>
      <c r="F1735" s="53">
        <v>10</v>
      </c>
      <c r="G1735" s="53">
        <v>32</v>
      </c>
      <c r="H1735" s="53">
        <v>10</v>
      </c>
      <c r="I1735" s="53">
        <v>0</v>
      </c>
      <c r="J1735" s="53">
        <v>0</v>
      </c>
      <c r="K1735" s="53">
        <v>57</v>
      </c>
      <c r="L1735" s="45">
        <v>113690</v>
      </c>
      <c r="M1735" s="45">
        <v>58753</v>
      </c>
      <c r="N1735" s="45">
        <v>54937</v>
      </c>
      <c r="O1735" s="57">
        <v>4.3979241797871405</v>
      </c>
      <c r="P1735" s="57">
        <v>8.7958483595742809</v>
      </c>
      <c r="Q1735" s="57">
        <v>28.146714750637699</v>
      </c>
      <c r="R1735" s="57">
        <v>8.7958483595742809</v>
      </c>
      <c r="S1735" s="57" t="s">
        <v>297</v>
      </c>
      <c r="T1735" s="57" t="s">
        <v>297</v>
      </c>
      <c r="U1735" s="57">
        <v>50.136335649573397</v>
      </c>
    </row>
    <row r="1736" spans="1:21">
      <c r="A1736" s="55" t="s">
        <v>2866</v>
      </c>
      <c r="B1736" s="53" t="s">
        <v>405</v>
      </c>
      <c r="C1736" s="53" t="s">
        <v>267</v>
      </c>
      <c r="D1736" s="51" t="s">
        <v>303</v>
      </c>
      <c r="E1736" s="53">
        <v>23</v>
      </c>
      <c r="F1736" s="53">
        <v>21</v>
      </c>
      <c r="G1736" s="53">
        <v>47</v>
      </c>
      <c r="H1736" s="53">
        <v>46</v>
      </c>
      <c r="I1736" s="53">
        <v>33</v>
      </c>
      <c r="J1736" s="53">
        <v>19</v>
      </c>
      <c r="K1736" s="53">
        <v>189</v>
      </c>
      <c r="L1736" s="45">
        <v>113690</v>
      </c>
      <c r="M1736" s="45">
        <v>58753</v>
      </c>
      <c r="N1736" s="45">
        <v>54937</v>
      </c>
      <c r="O1736" s="57">
        <v>20.230451227020843</v>
      </c>
      <c r="P1736" s="57">
        <v>18.471281555105989</v>
      </c>
      <c r="Q1736" s="57">
        <v>41.340487289999118</v>
      </c>
      <c r="R1736" s="57">
        <v>40.460902454041687</v>
      </c>
      <c r="S1736" s="57">
        <v>29.02629958659513</v>
      </c>
      <c r="T1736" s="57">
        <v>16.712111883191131</v>
      </c>
      <c r="U1736" s="57">
        <v>166.24153399595392</v>
      </c>
    </row>
    <row r="1737" spans="1:21">
      <c r="A1737" s="55" t="s">
        <v>2867</v>
      </c>
      <c r="B1737" s="53" t="s">
        <v>405</v>
      </c>
      <c r="C1737" s="53" t="s">
        <v>267</v>
      </c>
      <c r="D1737" s="51" t="s">
        <v>127</v>
      </c>
      <c r="E1737" s="53">
        <v>14</v>
      </c>
      <c r="F1737" s="53">
        <v>5</v>
      </c>
      <c r="G1737" s="53">
        <v>13</v>
      </c>
      <c r="H1737" s="53">
        <v>11</v>
      </c>
      <c r="I1737" s="53">
        <v>0</v>
      </c>
      <c r="J1737" s="53">
        <v>5</v>
      </c>
      <c r="K1737" s="53">
        <v>48</v>
      </c>
      <c r="L1737" s="45">
        <v>113690</v>
      </c>
      <c r="M1737" s="45">
        <v>58753</v>
      </c>
      <c r="N1737" s="45">
        <v>54937</v>
      </c>
      <c r="O1737" s="57">
        <v>12.314187703403993</v>
      </c>
      <c r="P1737" s="57">
        <v>4.3979241797871405</v>
      </c>
      <c r="Q1737" s="57">
        <v>11.434602867446566</v>
      </c>
      <c r="R1737" s="57">
        <v>9.6754331955317099</v>
      </c>
      <c r="S1737" s="57" t="s">
        <v>297</v>
      </c>
      <c r="T1737" s="57">
        <v>4.3979241797871405</v>
      </c>
      <c r="U1737" s="57">
        <v>42.220072125956548</v>
      </c>
    </row>
    <row r="1738" spans="1:21">
      <c r="A1738" s="55" t="s">
        <v>2868</v>
      </c>
      <c r="B1738" s="53" t="s">
        <v>405</v>
      </c>
      <c r="C1738" s="53" t="s">
        <v>267</v>
      </c>
      <c r="D1738" s="51" t="s">
        <v>131</v>
      </c>
      <c r="E1738" s="53">
        <v>7</v>
      </c>
      <c r="F1738" s="53">
        <v>10</v>
      </c>
      <c r="G1738" s="53">
        <v>15</v>
      </c>
      <c r="H1738" s="53">
        <v>23</v>
      </c>
      <c r="I1738" s="53">
        <v>19</v>
      </c>
      <c r="J1738" s="53">
        <v>15</v>
      </c>
      <c r="K1738" s="53">
        <v>89</v>
      </c>
      <c r="L1738" s="45">
        <v>113690</v>
      </c>
      <c r="M1738" s="45">
        <v>58753</v>
      </c>
      <c r="N1738" s="45">
        <v>54937</v>
      </c>
      <c r="O1738" s="57">
        <v>11.914285227988358</v>
      </c>
      <c r="P1738" s="57">
        <v>17.020407468554797</v>
      </c>
      <c r="Q1738" s="57">
        <v>25.530611202832198</v>
      </c>
      <c r="R1738" s="57">
        <v>39.146937177676037</v>
      </c>
      <c r="S1738" s="57">
        <v>32.338774190254114</v>
      </c>
      <c r="T1738" s="57">
        <v>25.530611202832198</v>
      </c>
      <c r="U1738" s="57">
        <v>151.48162647013768</v>
      </c>
    </row>
    <row r="1739" spans="1:21">
      <c r="A1739" s="55" t="s">
        <v>2869</v>
      </c>
      <c r="B1739" s="53" t="s">
        <v>405</v>
      </c>
      <c r="C1739" s="53" t="s">
        <v>267</v>
      </c>
      <c r="D1739" s="51" t="s">
        <v>160</v>
      </c>
      <c r="E1739" s="53">
        <v>6</v>
      </c>
      <c r="F1739" s="53">
        <v>5</v>
      </c>
      <c r="G1739" s="53">
        <v>0</v>
      </c>
      <c r="H1739" s="53">
        <v>0</v>
      </c>
      <c r="I1739" s="53">
        <v>0</v>
      </c>
      <c r="J1739" s="53">
        <v>0</v>
      </c>
      <c r="K1739" s="53">
        <v>11</v>
      </c>
      <c r="L1739" s="45">
        <v>113690</v>
      </c>
      <c r="M1739" s="45">
        <v>58753</v>
      </c>
      <c r="N1739" s="45">
        <v>54937</v>
      </c>
      <c r="O1739" s="57">
        <v>5.2775090157445685</v>
      </c>
      <c r="P1739" s="57">
        <v>4.3979241797871405</v>
      </c>
      <c r="Q1739" s="57" t="s">
        <v>297</v>
      </c>
      <c r="R1739" s="57" t="s">
        <v>297</v>
      </c>
      <c r="S1739" s="57" t="s">
        <v>297</v>
      </c>
      <c r="T1739" s="57" t="s">
        <v>297</v>
      </c>
      <c r="U1739" s="57">
        <v>9.6754331955317099</v>
      </c>
    </row>
    <row r="1740" spans="1:21">
      <c r="A1740" s="55" t="s">
        <v>2870</v>
      </c>
      <c r="B1740" s="53" t="s">
        <v>405</v>
      </c>
      <c r="C1740" s="53" t="s">
        <v>267</v>
      </c>
      <c r="D1740" s="51" t="s">
        <v>163</v>
      </c>
      <c r="E1740" s="53">
        <v>94</v>
      </c>
      <c r="F1740" s="53">
        <v>76</v>
      </c>
      <c r="G1740" s="53">
        <v>261</v>
      </c>
      <c r="H1740" s="53">
        <v>157</v>
      </c>
      <c r="I1740" s="53">
        <v>55</v>
      </c>
      <c r="J1740" s="53">
        <v>18</v>
      </c>
      <c r="K1740" s="53">
        <v>661</v>
      </c>
      <c r="L1740" s="45">
        <v>113690</v>
      </c>
      <c r="M1740" s="45">
        <v>58753</v>
      </c>
      <c r="N1740" s="45">
        <v>54937</v>
      </c>
      <c r="O1740" s="57">
        <v>171.10508400531518</v>
      </c>
      <c r="P1740" s="57">
        <v>138.34028068514846</v>
      </c>
      <c r="Q1740" s="57">
        <v>475.08964814241767</v>
      </c>
      <c r="R1740" s="57">
        <v>285.78189562589876</v>
      </c>
      <c r="S1740" s="57">
        <v>100.1146768116206</v>
      </c>
      <c r="T1740" s="57">
        <v>32.764803320166735</v>
      </c>
      <c r="U1740" s="57">
        <v>1203.1963885905673</v>
      </c>
    </row>
    <row r="1741" spans="1:21">
      <c r="A1741" s="55" t="s">
        <v>2871</v>
      </c>
      <c r="B1741" s="53" t="s">
        <v>405</v>
      </c>
      <c r="C1741" s="53" t="s">
        <v>267</v>
      </c>
      <c r="D1741" s="51" t="s">
        <v>141</v>
      </c>
      <c r="E1741" s="53">
        <v>10</v>
      </c>
      <c r="F1741" s="53">
        <v>0</v>
      </c>
      <c r="G1741" s="53">
        <v>5</v>
      </c>
      <c r="H1741" s="53">
        <v>10</v>
      </c>
      <c r="I1741" s="53">
        <v>5</v>
      </c>
      <c r="J1741" s="53">
        <v>5</v>
      </c>
      <c r="K1741" s="53">
        <v>35</v>
      </c>
      <c r="L1741" s="45">
        <v>113690</v>
      </c>
      <c r="M1741" s="45">
        <v>58753</v>
      </c>
      <c r="N1741" s="45">
        <v>54937</v>
      </c>
      <c r="O1741" s="57">
        <v>8.7958483595742809</v>
      </c>
      <c r="P1741" s="57" t="s">
        <v>297</v>
      </c>
      <c r="Q1741" s="57">
        <v>4.3979241797871405</v>
      </c>
      <c r="R1741" s="57">
        <v>8.7958483595742809</v>
      </c>
      <c r="S1741" s="57">
        <v>4.3979241797871405</v>
      </c>
      <c r="T1741" s="57">
        <v>4.3979241797871405</v>
      </c>
      <c r="U1741" s="57">
        <v>30.785469258509984</v>
      </c>
    </row>
    <row r="1742" spans="1:21">
      <c r="A1742" s="55" t="s">
        <v>2872</v>
      </c>
      <c r="B1742" s="53" t="s">
        <v>405</v>
      </c>
      <c r="C1742" s="53" t="s">
        <v>267</v>
      </c>
      <c r="D1742" s="51" t="s">
        <v>145</v>
      </c>
      <c r="E1742" s="53">
        <v>13</v>
      </c>
      <c r="F1742" s="53">
        <v>12</v>
      </c>
      <c r="G1742" s="53">
        <v>32</v>
      </c>
      <c r="H1742" s="53">
        <v>55</v>
      </c>
      <c r="I1742" s="53">
        <v>36</v>
      </c>
      <c r="J1742" s="53">
        <v>26</v>
      </c>
      <c r="K1742" s="53">
        <v>174</v>
      </c>
      <c r="L1742" s="45">
        <v>113690</v>
      </c>
      <c r="M1742" s="45">
        <v>58753</v>
      </c>
      <c r="N1742" s="45">
        <v>54937</v>
      </c>
      <c r="O1742" s="57">
        <v>22.126529709121236</v>
      </c>
      <c r="P1742" s="57">
        <v>20.424488962265755</v>
      </c>
      <c r="Q1742" s="57">
        <v>54.46530389937535</v>
      </c>
      <c r="R1742" s="57">
        <v>93.61224107705138</v>
      </c>
      <c r="S1742" s="57">
        <v>61.273466886797273</v>
      </c>
      <c r="T1742" s="57">
        <v>44.253059418242472</v>
      </c>
      <c r="U1742" s="57">
        <v>296.15508995285347</v>
      </c>
    </row>
    <row r="1743" spans="1:21">
      <c r="A1743" s="55" t="s">
        <v>2852</v>
      </c>
      <c r="B1743" s="53" t="s">
        <v>405</v>
      </c>
      <c r="C1743" s="53" t="s">
        <v>267</v>
      </c>
      <c r="D1743" s="51" t="s">
        <v>200</v>
      </c>
      <c r="E1743" s="53">
        <v>5</v>
      </c>
      <c r="F1743" s="53">
        <v>5</v>
      </c>
      <c r="G1743" s="53">
        <v>5</v>
      </c>
      <c r="H1743" s="53">
        <v>8</v>
      </c>
      <c r="I1743" s="53">
        <v>8</v>
      </c>
      <c r="J1743" s="53">
        <v>7</v>
      </c>
      <c r="K1743" s="53">
        <v>38</v>
      </c>
      <c r="L1743" s="45">
        <v>113690</v>
      </c>
      <c r="M1743" s="45">
        <v>58753</v>
      </c>
      <c r="N1743" s="45">
        <v>54937</v>
      </c>
      <c r="O1743" s="57">
        <v>4.3979241797871405</v>
      </c>
      <c r="P1743" s="57">
        <v>4.3979241797871405</v>
      </c>
      <c r="Q1743" s="57">
        <v>4.3979241797871405</v>
      </c>
      <c r="R1743" s="57">
        <v>7.0366786876594247</v>
      </c>
      <c r="S1743" s="57">
        <v>7.0366786876594247</v>
      </c>
      <c r="T1743" s="57">
        <v>6.1570938517019966</v>
      </c>
      <c r="U1743" s="57">
        <v>33.424223766382262</v>
      </c>
    </row>
    <row r="1744" spans="1:21">
      <c r="A1744" s="55" t="s">
        <v>2873</v>
      </c>
      <c r="B1744" s="53" t="s">
        <v>405</v>
      </c>
      <c r="C1744" s="53" t="s">
        <v>268</v>
      </c>
      <c r="D1744" s="51" t="s">
        <v>200</v>
      </c>
      <c r="E1744" s="53">
        <v>0</v>
      </c>
      <c r="F1744" s="53">
        <v>0</v>
      </c>
      <c r="G1744" s="53">
        <v>0</v>
      </c>
      <c r="H1744" s="53">
        <v>5</v>
      </c>
      <c r="I1744" s="53">
        <v>0</v>
      </c>
      <c r="J1744" s="53">
        <v>5</v>
      </c>
      <c r="K1744" s="53">
        <v>10</v>
      </c>
      <c r="L1744" s="45">
        <v>23060</v>
      </c>
      <c r="M1744" s="45">
        <v>11380</v>
      </c>
      <c r="N1744" s="45">
        <v>11680</v>
      </c>
      <c r="O1744" s="57" t="s">
        <v>297</v>
      </c>
      <c r="P1744" s="57" t="s">
        <v>297</v>
      </c>
      <c r="Q1744" s="57" t="s">
        <v>297</v>
      </c>
      <c r="R1744" s="57">
        <v>21.682567215958368</v>
      </c>
      <c r="S1744" s="57" t="s">
        <v>297</v>
      </c>
      <c r="T1744" s="57">
        <v>21.682567215958368</v>
      </c>
      <c r="U1744" s="57">
        <v>43.365134431916736</v>
      </c>
    </row>
    <row r="1745" spans="1:21">
      <c r="A1745" s="55" t="s">
        <v>2874</v>
      </c>
      <c r="B1745" s="53" t="s">
        <v>405</v>
      </c>
      <c r="C1745" s="53" t="s">
        <v>268</v>
      </c>
      <c r="D1745" s="51" t="s">
        <v>53</v>
      </c>
      <c r="E1745" s="53">
        <v>25</v>
      </c>
      <c r="F1745" s="53">
        <v>19</v>
      </c>
      <c r="G1745" s="53">
        <v>51</v>
      </c>
      <c r="H1745" s="53">
        <v>44</v>
      </c>
      <c r="I1745" s="53">
        <v>30</v>
      </c>
      <c r="J1745" s="53">
        <v>15</v>
      </c>
      <c r="K1745" s="53">
        <v>184</v>
      </c>
      <c r="L1745" s="45">
        <v>23060</v>
      </c>
      <c r="M1745" s="45">
        <v>11380</v>
      </c>
      <c r="N1745" s="45">
        <v>11680</v>
      </c>
      <c r="O1745" s="57">
        <v>219.68365553602814</v>
      </c>
      <c r="P1745" s="57">
        <v>166.95957820738138</v>
      </c>
      <c r="Q1745" s="57">
        <v>448.15465729349734</v>
      </c>
      <c r="R1745" s="57">
        <v>386.6432337434095</v>
      </c>
      <c r="S1745" s="57">
        <v>263.62038664323376</v>
      </c>
      <c r="T1745" s="57">
        <v>131.81019332161688</v>
      </c>
      <c r="U1745" s="57">
        <v>1616.8717047451671</v>
      </c>
    </row>
    <row r="1746" spans="1:21">
      <c r="A1746" s="55" t="s">
        <v>2875</v>
      </c>
      <c r="B1746" s="53" t="s">
        <v>405</v>
      </c>
      <c r="C1746" s="53" t="s">
        <v>268</v>
      </c>
      <c r="D1746" s="51" t="s">
        <v>59</v>
      </c>
      <c r="E1746" s="53">
        <v>0</v>
      </c>
      <c r="F1746" s="53">
        <v>0</v>
      </c>
      <c r="G1746" s="53">
        <v>5</v>
      </c>
      <c r="H1746" s="53">
        <v>5</v>
      </c>
      <c r="I1746" s="53">
        <v>0</v>
      </c>
      <c r="J1746" s="53">
        <v>0</v>
      </c>
      <c r="K1746" s="53">
        <v>10</v>
      </c>
      <c r="L1746" s="45">
        <v>23060</v>
      </c>
      <c r="M1746" s="45">
        <v>11380</v>
      </c>
      <c r="N1746" s="45">
        <v>11680</v>
      </c>
      <c r="O1746" s="57" t="s">
        <v>297</v>
      </c>
      <c r="P1746" s="57" t="s">
        <v>297</v>
      </c>
      <c r="Q1746" s="57">
        <v>21.682567215958368</v>
      </c>
      <c r="R1746" s="57">
        <v>21.682567215958368</v>
      </c>
      <c r="S1746" s="57" t="s">
        <v>297</v>
      </c>
      <c r="T1746" s="57" t="s">
        <v>297</v>
      </c>
      <c r="U1746" s="57">
        <v>43.365134431916736</v>
      </c>
    </row>
    <row r="1747" spans="1:21">
      <c r="A1747" s="55" t="s">
        <v>2876</v>
      </c>
      <c r="B1747" s="53" t="s">
        <v>405</v>
      </c>
      <c r="C1747" s="53" t="s">
        <v>268</v>
      </c>
      <c r="D1747" s="51" t="s">
        <v>68</v>
      </c>
      <c r="E1747" s="53">
        <v>0</v>
      </c>
      <c r="F1747" s="53">
        <v>0</v>
      </c>
      <c r="G1747" s="53">
        <v>0</v>
      </c>
      <c r="H1747" s="53">
        <v>5</v>
      </c>
      <c r="I1747" s="53">
        <v>5</v>
      </c>
      <c r="J1747" s="53">
        <v>0</v>
      </c>
      <c r="K1747" s="53">
        <v>10</v>
      </c>
      <c r="L1747" s="45">
        <v>23060</v>
      </c>
      <c r="M1747" s="45">
        <v>11380</v>
      </c>
      <c r="N1747" s="45">
        <v>11680</v>
      </c>
      <c r="O1747" s="57" t="s">
        <v>297</v>
      </c>
      <c r="P1747" s="57" t="s">
        <v>297</v>
      </c>
      <c r="Q1747" s="57" t="s">
        <v>297</v>
      </c>
      <c r="R1747" s="57">
        <v>43.936731107205624</v>
      </c>
      <c r="S1747" s="57">
        <v>43.936731107205624</v>
      </c>
      <c r="T1747" s="57" t="s">
        <v>297</v>
      </c>
      <c r="U1747" s="57">
        <v>87.873462214411248</v>
      </c>
    </row>
    <row r="1748" spans="1:21">
      <c r="A1748" s="55" t="s">
        <v>2877</v>
      </c>
      <c r="B1748" s="53" t="s">
        <v>405</v>
      </c>
      <c r="C1748" s="53" t="s">
        <v>268</v>
      </c>
      <c r="D1748" s="51" t="s">
        <v>63</v>
      </c>
      <c r="E1748" s="53">
        <v>14</v>
      </c>
      <c r="F1748" s="53">
        <v>5</v>
      </c>
      <c r="G1748" s="53">
        <v>24</v>
      </c>
      <c r="H1748" s="53">
        <v>22</v>
      </c>
      <c r="I1748" s="53">
        <v>21</v>
      </c>
      <c r="J1748" s="53">
        <v>10</v>
      </c>
      <c r="K1748" s="53">
        <v>96</v>
      </c>
      <c r="L1748" s="45">
        <v>23060</v>
      </c>
      <c r="M1748" s="45">
        <v>11380</v>
      </c>
      <c r="N1748" s="45">
        <v>11680</v>
      </c>
      <c r="O1748" s="57">
        <v>60.711188204683438</v>
      </c>
      <c r="P1748" s="57">
        <v>21.682567215958368</v>
      </c>
      <c r="Q1748" s="57">
        <v>104.07632263660018</v>
      </c>
      <c r="R1748" s="57">
        <v>95.403295750216827</v>
      </c>
      <c r="S1748" s="57">
        <v>91.06678230702515</v>
      </c>
      <c r="T1748" s="57">
        <v>43.365134431916736</v>
      </c>
      <c r="U1748" s="57">
        <v>416.30529054640073</v>
      </c>
    </row>
    <row r="1749" spans="1:21">
      <c r="A1749" s="55" t="s">
        <v>2878</v>
      </c>
      <c r="B1749" s="53" t="s">
        <v>405</v>
      </c>
      <c r="C1749" s="53" t="s">
        <v>268</v>
      </c>
      <c r="D1749" s="51" t="s">
        <v>311</v>
      </c>
      <c r="E1749" s="53">
        <v>0</v>
      </c>
      <c r="F1749" s="53">
        <v>5</v>
      </c>
      <c r="G1749" s="53">
        <v>5</v>
      </c>
      <c r="H1749" s="53">
        <v>14</v>
      </c>
      <c r="I1749" s="53">
        <v>10</v>
      </c>
      <c r="J1749" s="53">
        <v>0</v>
      </c>
      <c r="K1749" s="53">
        <v>34</v>
      </c>
      <c r="L1749" s="45">
        <v>23060</v>
      </c>
      <c r="M1749" s="45">
        <v>11380</v>
      </c>
      <c r="N1749" s="45">
        <v>11680</v>
      </c>
      <c r="O1749" s="57" t="s">
        <v>297</v>
      </c>
      <c r="P1749" s="57">
        <v>21.682567215958368</v>
      </c>
      <c r="Q1749" s="57">
        <v>21.682567215958368</v>
      </c>
      <c r="R1749" s="57">
        <v>60.711188204683438</v>
      </c>
      <c r="S1749" s="57">
        <v>43.365134431916736</v>
      </c>
      <c r="T1749" s="57" t="s">
        <v>297</v>
      </c>
      <c r="U1749" s="57">
        <v>147.44145706851691</v>
      </c>
    </row>
    <row r="1750" spans="1:21">
      <c r="A1750" s="55" t="s">
        <v>2879</v>
      </c>
      <c r="B1750" s="53" t="s">
        <v>405</v>
      </c>
      <c r="C1750" s="53" t="s">
        <v>268</v>
      </c>
      <c r="D1750" s="51" t="s">
        <v>292</v>
      </c>
      <c r="E1750" s="53">
        <v>0</v>
      </c>
      <c r="F1750" s="53">
        <v>0</v>
      </c>
      <c r="G1750" s="53">
        <v>0</v>
      </c>
      <c r="H1750" s="53">
        <v>0</v>
      </c>
      <c r="I1750" s="53">
        <v>5</v>
      </c>
      <c r="J1750" s="53">
        <v>0</v>
      </c>
      <c r="K1750" s="53">
        <v>5</v>
      </c>
      <c r="L1750" s="45">
        <v>23060</v>
      </c>
      <c r="M1750" s="45">
        <v>11380</v>
      </c>
      <c r="N1750" s="45">
        <v>11680</v>
      </c>
      <c r="O1750" s="57" t="s">
        <v>297</v>
      </c>
      <c r="P1750" s="57" t="s">
        <v>297</v>
      </c>
      <c r="Q1750" s="57" t="s">
        <v>297</v>
      </c>
      <c r="R1750" s="57" t="s">
        <v>297</v>
      </c>
      <c r="S1750" s="57">
        <v>21.682567215958368</v>
      </c>
      <c r="T1750" s="57" t="s">
        <v>297</v>
      </c>
      <c r="U1750" s="57">
        <v>21.682567215958368</v>
      </c>
    </row>
    <row r="1751" spans="1:21">
      <c r="A1751" s="55" t="s">
        <v>2880</v>
      </c>
      <c r="B1751" s="53" t="s">
        <v>405</v>
      </c>
      <c r="C1751" s="53" t="s">
        <v>268</v>
      </c>
      <c r="D1751" s="51" t="s">
        <v>201</v>
      </c>
      <c r="E1751" s="53">
        <v>0</v>
      </c>
      <c r="F1751" s="53">
        <v>0</v>
      </c>
      <c r="G1751" s="53">
        <v>5</v>
      </c>
      <c r="H1751" s="53">
        <v>5</v>
      </c>
      <c r="I1751" s="53">
        <v>5</v>
      </c>
      <c r="J1751" s="53">
        <v>0</v>
      </c>
      <c r="K1751" s="53">
        <v>15</v>
      </c>
      <c r="L1751" s="45">
        <v>23060</v>
      </c>
      <c r="M1751" s="45">
        <v>11380</v>
      </c>
      <c r="N1751" s="45">
        <v>11680</v>
      </c>
      <c r="O1751" s="57" t="s">
        <v>297</v>
      </c>
      <c r="P1751" s="57" t="s">
        <v>297</v>
      </c>
      <c r="Q1751" s="57">
        <v>21.682567215958368</v>
      </c>
      <c r="R1751" s="57">
        <v>21.682567215958368</v>
      </c>
      <c r="S1751" s="57">
        <v>21.682567215958368</v>
      </c>
      <c r="T1751" s="57" t="s">
        <v>297</v>
      </c>
      <c r="U1751" s="57">
        <v>65.047701647875115</v>
      </c>
    </row>
    <row r="1752" spans="1:21">
      <c r="A1752" s="55" t="s">
        <v>2881</v>
      </c>
      <c r="B1752" s="53" t="s">
        <v>405</v>
      </c>
      <c r="C1752" s="53" t="s">
        <v>268</v>
      </c>
      <c r="D1752" s="51" t="s">
        <v>150</v>
      </c>
      <c r="E1752" s="53">
        <v>0</v>
      </c>
      <c r="F1752" s="53">
        <v>0</v>
      </c>
      <c r="G1752" s="53">
        <v>0</v>
      </c>
      <c r="H1752" s="53">
        <v>0</v>
      </c>
      <c r="I1752" s="53">
        <v>0</v>
      </c>
      <c r="J1752" s="53">
        <v>0</v>
      </c>
      <c r="K1752" s="53">
        <v>0</v>
      </c>
      <c r="L1752" s="45">
        <v>23060</v>
      </c>
      <c r="M1752" s="45">
        <v>11380</v>
      </c>
      <c r="N1752" s="45">
        <v>11680</v>
      </c>
      <c r="O1752" s="57" t="s">
        <v>297</v>
      </c>
      <c r="P1752" s="57" t="s">
        <v>297</v>
      </c>
      <c r="Q1752" s="57" t="s">
        <v>297</v>
      </c>
      <c r="R1752" s="57" t="s">
        <v>297</v>
      </c>
      <c r="S1752" s="57" t="s">
        <v>297</v>
      </c>
      <c r="T1752" s="57" t="s">
        <v>297</v>
      </c>
      <c r="U1752" s="57" t="s">
        <v>297</v>
      </c>
    </row>
    <row r="1753" spans="1:21">
      <c r="A1753" s="55" t="s">
        <v>2882</v>
      </c>
      <c r="B1753" s="53" t="s">
        <v>405</v>
      </c>
      <c r="C1753" s="53" t="s">
        <v>268</v>
      </c>
      <c r="D1753" s="51" t="s">
        <v>94</v>
      </c>
      <c r="E1753" s="53">
        <v>0</v>
      </c>
      <c r="F1753" s="53">
        <v>0</v>
      </c>
      <c r="G1753" s="53">
        <v>0</v>
      </c>
      <c r="H1753" s="53">
        <v>0</v>
      </c>
      <c r="I1753" s="53">
        <v>0</v>
      </c>
      <c r="J1753" s="53">
        <v>0</v>
      </c>
      <c r="K1753" s="53">
        <v>0</v>
      </c>
      <c r="L1753" s="45">
        <v>23060</v>
      </c>
      <c r="M1753" s="45">
        <v>11380</v>
      </c>
      <c r="N1753" s="45">
        <v>11680</v>
      </c>
      <c r="O1753" s="57" t="s">
        <v>297</v>
      </c>
      <c r="P1753" s="57" t="s">
        <v>297</v>
      </c>
      <c r="Q1753" s="57" t="s">
        <v>297</v>
      </c>
      <c r="R1753" s="57" t="s">
        <v>297</v>
      </c>
      <c r="S1753" s="57" t="s">
        <v>297</v>
      </c>
      <c r="T1753" s="57" t="s">
        <v>297</v>
      </c>
      <c r="U1753" s="57" t="s">
        <v>297</v>
      </c>
    </row>
    <row r="1754" spans="1:21">
      <c r="A1754" s="55" t="s">
        <v>2883</v>
      </c>
      <c r="B1754" s="53" t="s">
        <v>405</v>
      </c>
      <c r="C1754" s="53" t="s">
        <v>268</v>
      </c>
      <c r="D1754" s="51" t="s">
        <v>153</v>
      </c>
      <c r="E1754" s="53">
        <v>0</v>
      </c>
      <c r="F1754" s="53">
        <v>0</v>
      </c>
      <c r="G1754" s="53">
        <v>0</v>
      </c>
      <c r="H1754" s="53">
        <v>0</v>
      </c>
      <c r="I1754" s="53">
        <v>0</v>
      </c>
      <c r="J1754" s="53">
        <v>0</v>
      </c>
      <c r="K1754" s="53">
        <v>0</v>
      </c>
      <c r="L1754" s="45">
        <v>23060</v>
      </c>
      <c r="M1754" s="45">
        <v>11380</v>
      </c>
      <c r="N1754" s="45">
        <v>11680</v>
      </c>
      <c r="O1754" s="57" t="s">
        <v>297</v>
      </c>
      <c r="P1754" s="57" t="s">
        <v>297</v>
      </c>
      <c r="Q1754" s="57" t="s">
        <v>297</v>
      </c>
      <c r="R1754" s="57" t="s">
        <v>297</v>
      </c>
      <c r="S1754" s="57" t="s">
        <v>297</v>
      </c>
      <c r="T1754" s="57" t="s">
        <v>297</v>
      </c>
      <c r="U1754" s="57" t="s">
        <v>297</v>
      </c>
    </row>
    <row r="1755" spans="1:21">
      <c r="A1755" s="55" t="s">
        <v>2884</v>
      </c>
      <c r="B1755" s="53" t="s">
        <v>405</v>
      </c>
      <c r="C1755" s="53" t="s">
        <v>268</v>
      </c>
      <c r="D1755" s="51" t="s">
        <v>154</v>
      </c>
      <c r="E1755" s="53">
        <v>7</v>
      </c>
      <c r="F1755" s="53">
        <v>0</v>
      </c>
      <c r="G1755" s="53">
        <v>5</v>
      </c>
      <c r="H1755" s="53">
        <v>0</v>
      </c>
      <c r="I1755" s="53">
        <v>0</v>
      </c>
      <c r="J1755" s="53">
        <v>0</v>
      </c>
      <c r="K1755" s="53">
        <v>12</v>
      </c>
      <c r="L1755" s="45">
        <v>23060</v>
      </c>
      <c r="M1755" s="45">
        <v>11380</v>
      </c>
      <c r="N1755" s="45">
        <v>11680</v>
      </c>
      <c r="O1755" s="57">
        <v>30.355594102341719</v>
      </c>
      <c r="P1755" s="57" t="s">
        <v>297</v>
      </c>
      <c r="Q1755" s="57">
        <v>21.682567215958368</v>
      </c>
      <c r="R1755" s="57" t="s">
        <v>297</v>
      </c>
      <c r="S1755" s="57" t="s">
        <v>297</v>
      </c>
      <c r="T1755" s="57" t="s">
        <v>297</v>
      </c>
      <c r="U1755" s="57">
        <v>52.038161318300091</v>
      </c>
    </row>
    <row r="1756" spans="1:21">
      <c r="A1756" s="55" t="s">
        <v>2885</v>
      </c>
      <c r="B1756" s="53" t="s">
        <v>405</v>
      </c>
      <c r="C1756" s="53" t="s">
        <v>268</v>
      </c>
      <c r="D1756" s="51" t="s">
        <v>98</v>
      </c>
      <c r="E1756" s="53">
        <v>0</v>
      </c>
      <c r="F1756" s="53">
        <v>0</v>
      </c>
      <c r="G1756" s="53">
        <v>5</v>
      </c>
      <c r="H1756" s="53">
        <v>9</v>
      </c>
      <c r="I1756" s="53">
        <v>10</v>
      </c>
      <c r="J1756" s="53">
        <v>5</v>
      </c>
      <c r="K1756" s="53">
        <v>29</v>
      </c>
      <c r="L1756" s="45">
        <v>23060</v>
      </c>
      <c r="M1756" s="45">
        <v>11380</v>
      </c>
      <c r="N1756" s="45">
        <v>11680</v>
      </c>
      <c r="O1756" s="57" t="s">
        <v>297</v>
      </c>
      <c r="P1756" s="57" t="s">
        <v>297</v>
      </c>
      <c r="Q1756" s="57">
        <v>21.682567215958368</v>
      </c>
      <c r="R1756" s="57">
        <v>39.028620988725066</v>
      </c>
      <c r="S1756" s="57">
        <v>43.365134431916736</v>
      </c>
      <c r="T1756" s="57">
        <v>21.682567215958368</v>
      </c>
      <c r="U1756" s="57">
        <v>125.75888985255854</v>
      </c>
    </row>
    <row r="1757" spans="1:21">
      <c r="A1757" s="55" t="s">
        <v>2886</v>
      </c>
      <c r="B1757" s="53" t="s">
        <v>405</v>
      </c>
      <c r="C1757" s="53" t="s">
        <v>268</v>
      </c>
      <c r="D1757" s="51" t="s">
        <v>301</v>
      </c>
      <c r="E1757" s="53">
        <v>0</v>
      </c>
      <c r="F1757" s="53">
        <v>0</v>
      </c>
      <c r="G1757" s="53">
        <v>5</v>
      </c>
      <c r="H1757" s="53">
        <v>0</v>
      </c>
      <c r="I1757" s="53">
        <v>0</v>
      </c>
      <c r="J1757" s="53">
        <v>0</v>
      </c>
      <c r="K1757" s="53">
        <v>5</v>
      </c>
      <c r="L1757" s="45">
        <v>23060</v>
      </c>
      <c r="M1757" s="45">
        <v>11380</v>
      </c>
      <c r="N1757" s="45">
        <v>11680</v>
      </c>
      <c r="O1757" s="57" t="s">
        <v>297</v>
      </c>
      <c r="P1757" s="57" t="s">
        <v>297</v>
      </c>
      <c r="Q1757" s="57">
        <v>21.682567215958368</v>
      </c>
      <c r="R1757" s="57" t="s">
        <v>297</v>
      </c>
      <c r="S1757" s="57" t="s">
        <v>297</v>
      </c>
      <c r="T1757" s="57" t="s">
        <v>297</v>
      </c>
      <c r="U1757" s="57">
        <v>21.682567215958368</v>
      </c>
    </row>
    <row r="1758" spans="1:21">
      <c r="A1758" s="55" t="s">
        <v>2887</v>
      </c>
      <c r="B1758" s="53" t="s">
        <v>405</v>
      </c>
      <c r="C1758" s="53" t="s">
        <v>268</v>
      </c>
      <c r="D1758" s="51" t="s">
        <v>303</v>
      </c>
      <c r="E1758" s="53">
        <v>0</v>
      </c>
      <c r="F1758" s="53">
        <v>0</v>
      </c>
      <c r="G1758" s="53">
        <v>5</v>
      </c>
      <c r="H1758" s="53">
        <v>7</v>
      </c>
      <c r="I1758" s="53">
        <v>0</v>
      </c>
      <c r="J1758" s="53">
        <v>5</v>
      </c>
      <c r="K1758" s="53">
        <v>17</v>
      </c>
      <c r="L1758" s="45">
        <v>23060</v>
      </c>
      <c r="M1758" s="45">
        <v>11380</v>
      </c>
      <c r="N1758" s="45">
        <v>11680</v>
      </c>
      <c r="O1758" s="57" t="s">
        <v>297</v>
      </c>
      <c r="P1758" s="57" t="s">
        <v>297</v>
      </c>
      <c r="Q1758" s="57">
        <v>21.682567215958368</v>
      </c>
      <c r="R1758" s="57">
        <v>30.355594102341719</v>
      </c>
      <c r="S1758" s="57" t="s">
        <v>297</v>
      </c>
      <c r="T1758" s="57">
        <v>21.682567215958368</v>
      </c>
      <c r="U1758" s="57">
        <v>73.720728534258456</v>
      </c>
    </row>
    <row r="1759" spans="1:21">
      <c r="A1759" s="55" t="s">
        <v>2888</v>
      </c>
      <c r="B1759" s="53" t="s">
        <v>405</v>
      </c>
      <c r="C1759" s="53" t="s">
        <v>268</v>
      </c>
      <c r="D1759" s="51" t="s">
        <v>127</v>
      </c>
      <c r="E1759" s="53">
        <v>0</v>
      </c>
      <c r="F1759" s="53">
        <v>0</v>
      </c>
      <c r="G1759" s="53">
        <v>0</v>
      </c>
      <c r="H1759" s="53">
        <v>0</v>
      </c>
      <c r="I1759" s="53">
        <v>0</v>
      </c>
      <c r="J1759" s="53">
        <v>0</v>
      </c>
      <c r="K1759" s="53">
        <v>0</v>
      </c>
      <c r="L1759" s="45">
        <v>23060</v>
      </c>
      <c r="M1759" s="45">
        <v>11380</v>
      </c>
      <c r="N1759" s="45">
        <v>11680</v>
      </c>
      <c r="O1759" s="57" t="s">
        <v>297</v>
      </c>
      <c r="P1759" s="57" t="s">
        <v>297</v>
      </c>
      <c r="Q1759" s="57" t="s">
        <v>297</v>
      </c>
      <c r="R1759" s="57" t="s">
        <v>297</v>
      </c>
      <c r="S1759" s="57" t="s">
        <v>297</v>
      </c>
      <c r="T1759" s="57" t="s">
        <v>297</v>
      </c>
      <c r="U1759" s="57" t="s">
        <v>297</v>
      </c>
    </row>
    <row r="1760" spans="1:21">
      <c r="A1760" s="55" t="s">
        <v>2889</v>
      </c>
      <c r="B1760" s="53" t="s">
        <v>405</v>
      </c>
      <c r="C1760" s="53" t="s">
        <v>268</v>
      </c>
      <c r="D1760" s="51" t="s">
        <v>131</v>
      </c>
      <c r="E1760" s="53">
        <v>0</v>
      </c>
      <c r="F1760" s="53">
        <v>0</v>
      </c>
      <c r="G1760" s="53">
        <v>7</v>
      </c>
      <c r="H1760" s="53">
        <v>5</v>
      </c>
      <c r="I1760" s="53">
        <v>5</v>
      </c>
      <c r="J1760" s="53">
        <v>0</v>
      </c>
      <c r="K1760" s="53">
        <v>17</v>
      </c>
      <c r="L1760" s="45">
        <v>23060</v>
      </c>
      <c r="M1760" s="45">
        <v>11380</v>
      </c>
      <c r="N1760" s="45">
        <v>11680</v>
      </c>
      <c r="O1760" s="57" t="s">
        <v>297</v>
      </c>
      <c r="P1760" s="57" t="s">
        <v>297</v>
      </c>
      <c r="Q1760" s="57">
        <v>61.511423550087869</v>
      </c>
      <c r="R1760" s="57">
        <v>43.936731107205624</v>
      </c>
      <c r="S1760" s="57">
        <v>43.936731107205624</v>
      </c>
      <c r="T1760" s="57" t="s">
        <v>297</v>
      </c>
      <c r="U1760" s="57">
        <v>149.3848857644991</v>
      </c>
    </row>
    <row r="1761" spans="1:21">
      <c r="A1761" s="55" t="s">
        <v>2890</v>
      </c>
      <c r="B1761" s="53" t="s">
        <v>405</v>
      </c>
      <c r="C1761" s="53" t="s">
        <v>268</v>
      </c>
      <c r="D1761" s="51" t="s">
        <v>160</v>
      </c>
      <c r="E1761" s="53">
        <v>0</v>
      </c>
      <c r="F1761" s="53">
        <v>0</v>
      </c>
      <c r="G1761" s="53">
        <v>0</v>
      </c>
      <c r="H1761" s="53">
        <v>0</v>
      </c>
      <c r="I1761" s="53">
        <v>0</v>
      </c>
      <c r="J1761" s="53">
        <v>0</v>
      </c>
      <c r="K1761" s="53">
        <v>0</v>
      </c>
      <c r="L1761" s="45">
        <v>23060</v>
      </c>
      <c r="M1761" s="45">
        <v>11380</v>
      </c>
      <c r="N1761" s="45">
        <v>11680</v>
      </c>
      <c r="O1761" s="57" t="s">
        <v>297</v>
      </c>
      <c r="P1761" s="57" t="s">
        <v>297</v>
      </c>
      <c r="Q1761" s="57" t="s">
        <v>297</v>
      </c>
      <c r="R1761" s="57" t="s">
        <v>297</v>
      </c>
      <c r="S1761" s="57" t="s">
        <v>297</v>
      </c>
      <c r="T1761" s="57" t="s">
        <v>297</v>
      </c>
      <c r="U1761" s="57" t="s">
        <v>297</v>
      </c>
    </row>
    <row r="1762" spans="1:21">
      <c r="A1762" s="55" t="s">
        <v>2891</v>
      </c>
      <c r="B1762" s="53" t="s">
        <v>405</v>
      </c>
      <c r="C1762" s="53" t="s">
        <v>268</v>
      </c>
      <c r="D1762" s="51" t="s">
        <v>163</v>
      </c>
      <c r="E1762" s="53">
        <v>19</v>
      </c>
      <c r="F1762" s="53">
        <v>16</v>
      </c>
      <c r="G1762" s="53">
        <v>23</v>
      </c>
      <c r="H1762" s="53">
        <v>24</v>
      </c>
      <c r="I1762" s="53">
        <v>11</v>
      </c>
      <c r="J1762" s="53">
        <v>0</v>
      </c>
      <c r="K1762" s="53">
        <v>93</v>
      </c>
      <c r="L1762" s="45">
        <v>23060</v>
      </c>
      <c r="M1762" s="45">
        <v>11380</v>
      </c>
      <c r="N1762" s="45">
        <v>11680</v>
      </c>
      <c r="O1762" s="57">
        <v>162.67123287671234</v>
      </c>
      <c r="P1762" s="57">
        <v>136.98630136986301</v>
      </c>
      <c r="Q1762" s="57">
        <v>196.91780821917808</v>
      </c>
      <c r="R1762" s="57">
        <v>205.47945205479451</v>
      </c>
      <c r="S1762" s="57">
        <v>94.178082191780831</v>
      </c>
      <c r="T1762" s="57" t="s">
        <v>297</v>
      </c>
      <c r="U1762" s="57">
        <v>796.23287671232879</v>
      </c>
    </row>
    <row r="1763" spans="1:21">
      <c r="A1763" s="55" t="s">
        <v>2892</v>
      </c>
      <c r="B1763" s="53" t="s">
        <v>405</v>
      </c>
      <c r="C1763" s="53" t="s">
        <v>268</v>
      </c>
      <c r="D1763" s="51" t="s">
        <v>141</v>
      </c>
      <c r="E1763" s="53">
        <v>0</v>
      </c>
      <c r="F1763" s="53">
        <v>0</v>
      </c>
      <c r="G1763" s="53">
        <v>0</v>
      </c>
      <c r="H1763" s="53">
        <v>0</v>
      </c>
      <c r="I1763" s="53">
        <v>0</v>
      </c>
      <c r="J1763" s="53">
        <v>0</v>
      </c>
      <c r="K1763" s="53">
        <v>0</v>
      </c>
      <c r="L1763" s="45">
        <v>23060</v>
      </c>
      <c r="M1763" s="45">
        <v>11380</v>
      </c>
      <c r="N1763" s="45">
        <v>11680</v>
      </c>
      <c r="O1763" s="57" t="s">
        <v>297</v>
      </c>
      <c r="P1763" s="57" t="s">
        <v>297</v>
      </c>
      <c r="Q1763" s="57" t="s">
        <v>297</v>
      </c>
      <c r="R1763" s="57" t="s">
        <v>297</v>
      </c>
      <c r="S1763" s="57" t="s">
        <v>297</v>
      </c>
      <c r="T1763" s="57" t="s">
        <v>297</v>
      </c>
      <c r="U1763" s="57" t="s">
        <v>297</v>
      </c>
    </row>
    <row r="1764" spans="1:21">
      <c r="A1764" s="55" t="s">
        <v>2893</v>
      </c>
      <c r="B1764" s="53" t="s">
        <v>405</v>
      </c>
      <c r="C1764" s="53" t="s">
        <v>268</v>
      </c>
      <c r="D1764" s="51" t="s">
        <v>145</v>
      </c>
      <c r="E1764" s="53">
        <v>5</v>
      </c>
      <c r="F1764" s="53">
        <v>5</v>
      </c>
      <c r="G1764" s="53">
        <v>10</v>
      </c>
      <c r="H1764" s="53">
        <v>13</v>
      </c>
      <c r="I1764" s="53">
        <v>6</v>
      </c>
      <c r="J1764" s="53">
        <v>0</v>
      </c>
      <c r="K1764" s="53">
        <v>39</v>
      </c>
      <c r="L1764" s="45">
        <v>23060</v>
      </c>
      <c r="M1764" s="45">
        <v>11380</v>
      </c>
      <c r="N1764" s="45">
        <v>11680</v>
      </c>
      <c r="O1764" s="57">
        <v>43.936731107205624</v>
      </c>
      <c r="P1764" s="57">
        <v>43.936731107205624</v>
      </c>
      <c r="Q1764" s="57">
        <v>87.873462214411248</v>
      </c>
      <c r="R1764" s="57">
        <v>114.23550087873461</v>
      </c>
      <c r="S1764" s="57">
        <v>52.72407732864675</v>
      </c>
      <c r="T1764" s="57" t="s">
        <v>297</v>
      </c>
      <c r="U1764" s="57">
        <v>342.70650263620388</v>
      </c>
    </row>
    <row r="1765" spans="1:21">
      <c r="A1765" s="55" t="s">
        <v>2873</v>
      </c>
      <c r="B1765" s="53" t="s">
        <v>405</v>
      </c>
      <c r="C1765" s="53" t="s">
        <v>268</v>
      </c>
      <c r="D1765" s="51" t="s">
        <v>200</v>
      </c>
      <c r="E1765" s="53">
        <v>0</v>
      </c>
      <c r="F1765" s="53">
        <v>0</v>
      </c>
      <c r="G1765" s="53">
        <v>0</v>
      </c>
      <c r="H1765" s="53">
        <v>5</v>
      </c>
      <c r="I1765" s="53">
        <v>0</v>
      </c>
      <c r="J1765" s="53">
        <v>0</v>
      </c>
      <c r="K1765" s="53">
        <v>5</v>
      </c>
      <c r="L1765" s="45">
        <v>23060</v>
      </c>
      <c r="M1765" s="45">
        <v>11380</v>
      </c>
      <c r="N1765" s="45">
        <v>11680</v>
      </c>
      <c r="O1765" s="57" t="s">
        <v>297</v>
      </c>
      <c r="P1765" s="57" t="s">
        <v>297</v>
      </c>
      <c r="Q1765" s="57" t="s">
        <v>297</v>
      </c>
      <c r="R1765" s="57">
        <v>21.682567215958368</v>
      </c>
      <c r="S1765" s="57" t="s">
        <v>297</v>
      </c>
      <c r="T1765" s="57" t="s">
        <v>297</v>
      </c>
      <c r="U1765" s="57">
        <v>21.682567215958368</v>
      </c>
    </row>
    <row r="1766" spans="1:21">
      <c r="A1766" s="55" t="s">
        <v>2894</v>
      </c>
      <c r="B1766" s="53" t="s">
        <v>405</v>
      </c>
      <c r="C1766" s="53" t="s">
        <v>269</v>
      </c>
      <c r="D1766" s="51" t="s">
        <v>200</v>
      </c>
      <c r="E1766" s="53">
        <v>12</v>
      </c>
      <c r="F1766" s="53">
        <v>11</v>
      </c>
      <c r="G1766" s="53">
        <v>15</v>
      </c>
      <c r="H1766" s="53">
        <v>27</v>
      </c>
      <c r="I1766" s="53">
        <v>16</v>
      </c>
      <c r="J1766" s="53">
        <v>21</v>
      </c>
      <c r="K1766" s="53">
        <v>102</v>
      </c>
      <c r="L1766" s="45">
        <v>112600</v>
      </c>
      <c r="M1766" s="45">
        <v>58978</v>
      </c>
      <c r="N1766" s="45">
        <v>53622</v>
      </c>
      <c r="O1766" s="57">
        <v>10.657193605683837</v>
      </c>
      <c r="P1766" s="57">
        <v>9.769094138543517</v>
      </c>
      <c r="Q1766" s="57">
        <v>13.321492007104796</v>
      </c>
      <c r="R1766" s="57">
        <v>23.978685612788635</v>
      </c>
      <c r="S1766" s="57">
        <v>14.209591474245116</v>
      </c>
      <c r="T1766" s="57">
        <v>18.650088809946713</v>
      </c>
      <c r="U1766" s="57">
        <v>90.586145648312609</v>
      </c>
    </row>
    <row r="1767" spans="1:21">
      <c r="A1767" s="55" t="s">
        <v>2895</v>
      </c>
      <c r="B1767" s="53" t="s">
        <v>405</v>
      </c>
      <c r="C1767" s="53" t="s">
        <v>269</v>
      </c>
      <c r="D1767" s="51" t="s">
        <v>53</v>
      </c>
      <c r="E1767" s="53">
        <v>159</v>
      </c>
      <c r="F1767" s="53">
        <v>62</v>
      </c>
      <c r="G1767" s="53">
        <v>217</v>
      </c>
      <c r="H1767" s="53">
        <v>294</v>
      </c>
      <c r="I1767" s="53">
        <v>205</v>
      </c>
      <c r="J1767" s="53">
        <v>126</v>
      </c>
      <c r="K1767" s="53">
        <v>1063</v>
      </c>
      <c r="L1767" s="45">
        <v>112600</v>
      </c>
      <c r="M1767" s="45">
        <v>58978</v>
      </c>
      <c r="N1767" s="45">
        <v>53622</v>
      </c>
      <c r="O1767" s="57">
        <v>269.59205127335616</v>
      </c>
      <c r="P1767" s="57">
        <v>105.12394452168606</v>
      </c>
      <c r="Q1767" s="57">
        <v>367.93380582590117</v>
      </c>
      <c r="R1767" s="57">
        <v>498.49096273186615</v>
      </c>
      <c r="S1767" s="57">
        <v>347.58723591847809</v>
      </c>
      <c r="T1767" s="57">
        <v>213.63898402794263</v>
      </c>
      <c r="U1767" s="57">
        <v>1802.3669842992304</v>
      </c>
    </row>
    <row r="1768" spans="1:21">
      <c r="A1768" s="55" t="s">
        <v>2896</v>
      </c>
      <c r="B1768" s="53" t="s">
        <v>405</v>
      </c>
      <c r="C1768" s="53" t="s">
        <v>269</v>
      </c>
      <c r="D1768" s="51" t="s">
        <v>59</v>
      </c>
      <c r="E1768" s="53">
        <v>10</v>
      </c>
      <c r="F1768" s="53">
        <v>10</v>
      </c>
      <c r="G1768" s="53">
        <v>29</v>
      </c>
      <c r="H1768" s="53">
        <v>28</v>
      </c>
      <c r="I1768" s="53">
        <v>12</v>
      </c>
      <c r="J1768" s="53">
        <v>10</v>
      </c>
      <c r="K1768" s="53">
        <v>99</v>
      </c>
      <c r="L1768" s="45">
        <v>112600</v>
      </c>
      <c r="M1768" s="45">
        <v>58978</v>
      </c>
      <c r="N1768" s="45">
        <v>53622</v>
      </c>
      <c r="O1768" s="57">
        <v>8.8809946714031973</v>
      </c>
      <c r="P1768" s="57">
        <v>8.8809946714031973</v>
      </c>
      <c r="Q1768" s="57">
        <v>25.75488454706927</v>
      </c>
      <c r="R1768" s="57">
        <v>24.866785079928952</v>
      </c>
      <c r="S1768" s="57">
        <v>10.657193605683837</v>
      </c>
      <c r="T1768" s="57">
        <v>8.8809946714031973</v>
      </c>
      <c r="U1768" s="57">
        <v>87.921847246891645</v>
      </c>
    </row>
    <row r="1769" spans="1:21">
      <c r="A1769" s="55" t="s">
        <v>2897</v>
      </c>
      <c r="B1769" s="53" t="s">
        <v>405</v>
      </c>
      <c r="C1769" s="53" t="s">
        <v>269</v>
      </c>
      <c r="D1769" s="51" t="s">
        <v>68</v>
      </c>
      <c r="E1769" s="53">
        <v>10</v>
      </c>
      <c r="F1769" s="53">
        <v>7</v>
      </c>
      <c r="G1769" s="53">
        <v>14</v>
      </c>
      <c r="H1769" s="53">
        <v>15</v>
      </c>
      <c r="I1769" s="53">
        <v>13</v>
      </c>
      <c r="J1769" s="53">
        <v>17</v>
      </c>
      <c r="K1769" s="53">
        <v>76</v>
      </c>
      <c r="L1769" s="45">
        <v>112600</v>
      </c>
      <c r="M1769" s="45">
        <v>58978</v>
      </c>
      <c r="N1769" s="45">
        <v>53622</v>
      </c>
      <c r="O1769" s="57">
        <v>16.955474922852588</v>
      </c>
      <c r="P1769" s="57">
        <v>11.868832445996812</v>
      </c>
      <c r="Q1769" s="57">
        <v>23.737664891993624</v>
      </c>
      <c r="R1769" s="57">
        <v>25.433212384278885</v>
      </c>
      <c r="S1769" s="57">
        <v>22.042117399708367</v>
      </c>
      <c r="T1769" s="57">
        <v>28.824307368849404</v>
      </c>
      <c r="U1769" s="57">
        <v>128.86160941367967</v>
      </c>
    </row>
    <row r="1770" spans="1:21">
      <c r="A1770" s="55" t="s">
        <v>2898</v>
      </c>
      <c r="B1770" s="53" t="s">
        <v>405</v>
      </c>
      <c r="C1770" s="53" t="s">
        <v>269</v>
      </c>
      <c r="D1770" s="51" t="s">
        <v>63</v>
      </c>
      <c r="E1770" s="53">
        <v>68</v>
      </c>
      <c r="F1770" s="53">
        <v>67</v>
      </c>
      <c r="G1770" s="53">
        <v>142</v>
      </c>
      <c r="H1770" s="53">
        <v>172</v>
      </c>
      <c r="I1770" s="53">
        <v>102</v>
      </c>
      <c r="J1770" s="53">
        <v>53</v>
      </c>
      <c r="K1770" s="53">
        <v>604</v>
      </c>
      <c r="L1770" s="45">
        <v>112600</v>
      </c>
      <c r="M1770" s="45">
        <v>58978</v>
      </c>
      <c r="N1770" s="45">
        <v>53622</v>
      </c>
      <c r="O1770" s="57">
        <v>60.390763765541742</v>
      </c>
      <c r="P1770" s="57">
        <v>59.502664298401427</v>
      </c>
      <c r="Q1770" s="57">
        <v>126.11012433392541</v>
      </c>
      <c r="R1770" s="57">
        <v>152.75310834813499</v>
      </c>
      <c r="S1770" s="57">
        <v>90.586145648312609</v>
      </c>
      <c r="T1770" s="57">
        <v>47.069271758436948</v>
      </c>
      <c r="U1770" s="57">
        <v>536.41207815275311</v>
      </c>
    </row>
    <row r="1771" spans="1:21">
      <c r="A1771" s="55" t="s">
        <v>2899</v>
      </c>
      <c r="B1771" s="53" t="s">
        <v>405</v>
      </c>
      <c r="C1771" s="53" t="s">
        <v>269</v>
      </c>
      <c r="D1771" s="51" t="s">
        <v>311</v>
      </c>
      <c r="E1771" s="53">
        <v>31</v>
      </c>
      <c r="F1771" s="53">
        <v>18</v>
      </c>
      <c r="G1771" s="53">
        <v>27</v>
      </c>
      <c r="H1771" s="53">
        <v>46</v>
      </c>
      <c r="I1771" s="53">
        <v>28</v>
      </c>
      <c r="J1771" s="53">
        <v>10</v>
      </c>
      <c r="K1771" s="53">
        <v>160</v>
      </c>
      <c r="L1771" s="45">
        <v>112600</v>
      </c>
      <c r="M1771" s="45">
        <v>58978</v>
      </c>
      <c r="N1771" s="45">
        <v>53622</v>
      </c>
      <c r="O1771" s="57">
        <v>27.53108348134991</v>
      </c>
      <c r="P1771" s="57">
        <v>15.985790408525755</v>
      </c>
      <c r="Q1771" s="57">
        <v>23.978685612788635</v>
      </c>
      <c r="R1771" s="57">
        <v>40.852575488454711</v>
      </c>
      <c r="S1771" s="57">
        <v>24.866785079928952</v>
      </c>
      <c r="T1771" s="57">
        <v>8.8809946714031973</v>
      </c>
      <c r="U1771" s="57">
        <v>142.09591474245116</v>
      </c>
    </row>
    <row r="1772" spans="1:21">
      <c r="A1772" s="55" t="s">
        <v>2900</v>
      </c>
      <c r="B1772" s="53" t="s">
        <v>405</v>
      </c>
      <c r="C1772" s="53" t="s">
        <v>269</v>
      </c>
      <c r="D1772" s="51" t="s">
        <v>292</v>
      </c>
      <c r="E1772" s="53">
        <v>0</v>
      </c>
      <c r="F1772" s="53">
        <v>0</v>
      </c>
      <c r="G1772" s="53">
        <v>7</v>
      </c>
      <c r="H1772" s="53">
        <v>10</v>
      </c>
      <c r="I1772" s="53">
        <v>12</v>
      </c>
      <c r="J1772" s="53">
        <v>11</v>
      </c>
      <c r="K1772" s="53">
        <v>40</v>
      </c>
      <c r="L1772" s="45">
        <v>112600</v>
      </c>
      <c r="M1772" s="45">
        <v>58978</v>
      </c>
      <c r="N1772" s="45">
        <v>53622</v>
      </c>
      <c r="O1772" s="57" t="s">
        <v>297</v>
      </c>
      <c r="P1772" s="57" t="s">
        <v>297</v>
      </c>
      <c r="Q1772" s="57">
        <v>6.2166962699822381</v>
      </c>
      <c r="R1772" s="57">
        <v>8.8809946714031973</v>
      </c>
      <c r="S1772" s="57">
        <v>10.657193605683837</v>
      </c>
      <c r="T1772" s="57">
        <v>9.769094138543517</v>
      </c>
      <c r="U1772" s="57">
        <v>35.523978685612789</v>
      </c>
    </row>
    <row r="1773" spans="1:21">
      <c r="A1773" s="55" t="s">
        <v>2901</v>
      </c>
      <c r="B1773" s="53" t="s">
        <v>405</v>
      </c>
      <c r="C1773" s="53" t="s">
        <v>269</v>
      </c>
      <c r="D1773" s="51" t="s">
        <v>201</v>
      </c>
      <c r="E1773" s="53">
        <v>23</v>
      </c>
      <c r="F1773" s="53">
        <v>15</v>
      </c>
      <c r="G1773" s="53">
        <v>22</v>
      </c>
      <c r="H1773" s="53">
        <v>37</v>
      </c>
      <c r="I1773" s="53">
        <v>11</v>
      </c>
      <c r="J1773" s="53">
        <v>15</v>
      </c>
      <c r="K1773" s="53">
        <v>123</v>
      </c>
      <c r="L1773" s="45">
        <v>112600</v>
      </c>
      <c r="M1773" s="45">
        <v>58978</v>
      </c>
      <c r="N1773" s="45">
        <v>53622</v>
      </c>
      <c r="O1773" s="57">
        <v>20.426287744227356</v>
      </c>
      <c r="P1773" s="57">
        <v>13.321492007104796</v>
      </c>
      <c r="Q1773" s="57">
        <v>19.538188277087034</v>
      </c>
      <c r="R1773" s="57">
        <v>32.859680284191825</v>
      </c>
      <c r="S1773" s="57">
        <v>9.769094138543517</v>
      </c>
      <c r="T1773" s="57">
        <v>13.321492007104796</v>
      </c>
      <c r="U1773" s="57">
        <v>109.23623445825933</v>
      </c>
    </row>
    <row r="1774" spans="1:21">
      <c r="A1774" s="55" t="s">
        <v>2902</v>
      </c>
      <c r="B1774" s="53" t="s">
        <v>405</v>
      </c>
      <c r="C1774" s="53" t="s">
        <v>269</v>
      </c>
      <c r="D1774" s="51" t="s">
        <v>150</v>
      </c>
      <c r="E1774" s="53">
        <v>0</v>
      </c>
      <c r="F1774" s="53">
        <v>0</v>
      </c>
      <c r="G1774" s="53">
        <v>5</v>
      </c>
      <c r="H1774" s="53">
        <v>0</v>
      </c>
      <c r="I1774" s="53">
        <v>0</v>
      </c>
      <c r="J1774" s="53">
        <v>0</v>
      </c>
      <c r="K1774" s="53">
        <v>5</v>
      </c>
      <c r="L1774" s="45">
        <v>112600</v>
      </c>
      <c r="M1774" s="45">
        <v>58978</v>
      </c>
      <c r="N1774" s="45">
        <v>53622</v>
      </c>
      <c r="O1774" s="57" t="s">
        <v>297</v>
      </c>
      <c r="P1774" s="57" t="s">
        <v>297</v>
      </c>
      <c r="Q1774" s="57">
        <v>4.4404973357015987</v>
      </c>
      <c r="R1774" s="57" t="s">
        <v>297</v>
      </c>
      <c r="S1774" s="57" t="s">
        <v>297</v>
      </c>
      <c r="T1774" s="57" t="s">
        <v>297</v>
      </c>
      <c r="U1774" s="57">
        <v>4.4404973357015987</v>
      </c>
    </row>
    <row r="1775" spans="1:21">
      <c r="A1775" s="55" t="s">
        <v>2903</v>
      </c>
      <c r="B1775" s="53" t="s">
        <v>405</v>
      </c>
      <c r="C1775" s="53" t="s">
        <v>269</v>
      </c>
      <c r="D1775" s="51" t="s">
        <v>94</v>
      </c>
      <c r="E1775" s="53">
        <v>10</v>
      </c>
      <c r="F1775" s="53">
        <v>6</v>
      </c>
      <c r="G1775" s="53">
        <v>18</v>
      </c>
      <c r="H1775" s="53">
        <v>18</v>
      </c>
      <c r="I1775" s="53">
        <v>12</v>
      </c>
      <c r="J1775" s="53">
        <v>0</v>
      </c>
      <c r="K1775" s="53">
        <v>64</v>
      </c>
      <c r="L1775" s="45">
        <v>112600</v>
      </c>
      <c r="M1775" s="45">
        <v>58978</v>
      </c>
      <c r="N1775" s="45">
        <v>53622</v>
      </c>
      <c r="O1775" s="57">
        <v>8.8809946714031973</v>
      </c>
      <c r="P1775" s="57">
        <v>5.3285968028419184</v>
      </c>
      <c r="Q1775" s="57">
        <v>15.985790408525755</v>
      </c>
      <c r="R1775" s="57">
        <v>15.985790408525755</v>
      </c>
      <c r="S1775" s="57">
        <v>10.657193605683837</v>
      </c>
      <c r="T1775" s="57" t="s">
        <v>297</v>
      </c>
      <c r="U1775" s="57">
        <v>56.838365896980463</v>
      </c>
    </row>
    <row r="1776" spans="1:21">
      <c r="A1776" s="55" t="s">
        <v>2904</v>
      </c>
      <c r="B1776" s="53" t="s">
        <v>405</v>
      </c>
      <c r="C1776" s="53" t="s">
        <v>269</v>
      </c>
      <c r="D1776" s="51" t="s">
        <v>153</v>
      </c>
      <c r="E1776" s="53">
        <v>5</v>
      </c>
      <c r="F1776" s="53">
        <v>0</v>
      </c>
      <c r="G1776" s="53">
        <v>0</v>
      </c>
      <c r="H1776" s="53">
        <v>0</v>
      </c>
      <c r="I1776" s="53">
        <v>0</v>
      </c>
      <c r="J1776" s="53">
        <v>0</v>
      </c>
      <c r="K1776" s="53">
        <v>5</v>
      </c>
      <c r="L1776" s="45">
        <v>112600</v>
      </c>
      <c r="M1776" s="45">
        <v>58978</v>
      </c>
      <c r="N1776" s="45">
        <v>53622</v>
      </c>
      <c r="O1776" s="57">
        <v>4.4404973357015987</v>
      </c>
      <c r="P1776" s="57" t="s">
        <v>297</v>
      </c>
      <c r="Q1776" s="57" t="s">
        <v>297</v>
      </c>
      <c r="R1776" s="57" t="s">
        <v>297</v>
      </c>
      <c r="S1776" s="57" t="s">
        <v>297</v>
      </c>
      <c r="T1776" s="57" t="s">
        <v>297</v>
      </c>
      <c r="U1776" s="57">
        <v>4.4404973357015987</v>
      </c>
    </row>
    <row r="1777" spans="1:21">
      <c r="A1777" s="55" t="s">
        <v>2905</v>
      </c>
      <c r="B1777" s="53" t="s">
        <v>405</v>
      </c>
      <c r="C1777" s="53" t="s">
        <v>269</v>
      </c>
      <c r="D1777" s="51" t="s">
        <v>154</v>
      </c>
      <c r="E1777" s="53">
        <v>40</v>
      </c>
      <c r="F1777" s="53">
        <v>20</v>
      </c>
      <c r="G1777" s="53">
        <v>32</v>
      </c>
      <c r="H1777" s="53">
        <v>15</v>
      </c>
      <c r="I1777" s="53">
        <v>8</v>
      </c>
      <c r="J1777" s="53">
        <v>5</v>
      </c>
      <c r="K1777" s="53">
        <v>120</v>
      </c>
      <c r="L1777" s="45">
        <v>112600</v>
      </c>
      <c r="M1777" s="45">
        <v>58978</v>
      </c>
      <c r="N1777" s="45">
        <v>53622</v>
      </c>
      <c r="O1777" s="57">
        <v>35.523978685612789</v>
      </c>
      <c r="P1777" s="57">
        <v>17.761989342806395</v>
      </c>
      <c r="Q1777" s="57">
        <v>28.419182948490231</v>
      </c>
      <c r="R1777" s="57">
        <v>13.321492007104796</v>
      </c>
      <c r="S1777" s="57">
        <v>7.1047957371225579</v>
      </c>
      <c r="T1777" s="57">
        <v>4.4404973357015987</v>
      </c>
      <c r="U1777" s="57">
        <v>106.57193605683837</v>
      </c>
    </row>
    <row r="1778" spans="1:21">
      <c r="A1778" s="55" t="s">
        <v>2906</v>
      </c>
      <c r="B1778" s="53" t="s">
        <v>405</v>
      </c>
      <c r="C1778" s="53" t="s">
        <v>269</v>
      </c>
      <c r="D1778" s="51" t="s">
        <v>98</v>
      </c>
      <c r="E1778" s="53">
        <v>33</v>
      </c>
      <c r="F1778" s="53">
        <v>31</v>
      </c>
      <c r="G1778" s="53">
        <v>70</v>
      </c>
      <c r="H1778" s="53">
        <v>74</v>
      </c>
      <c r="I1778" s="53">
        <v>56</v>
      </c>
      <c r="J1778" s="53">
        <v>50</v>
      </c>
      <c r="K1778" s="53">
        <v>314</v>
      </c>
      <c r="L1778" s="45">
        <v>112600</v>
      </c>
      <c r="M1778" s="45">
        <v>58978</v>
      </c>
      <c r="N1778" s="45">
        <v>53622</v>
      </c>
      <c r="O1778" s="57">
        <v>29.307282415630549</v>
      </c>
      <c r="P1778" s="57">
        <v>27.53108348134991</v>
      </c>
      <c r="Q1778" s="57">
        <v>62.166962699822378</v>
      </c>
      <c r="R1778" s="57">
        <v>65.719360568383649</v>
      </c>
      <c r="S1778" s="57">
        <v>49.733570159857905</v>
      </c>
      <c r="T1778" s="57">
        <v>44.40497335701599</v>
      </c>
      <c r="U1778" s="57">
        <v>278.86323268206041</v>
      </c>
    </row>
    <row r="1779" spans="1:21">
      <c r="A1779" s="55" t="s">
        <v>2907</v>
      </c>
      <c r="B1779" s="53" t="s">
        <v>405</v>
      </c>
      <c r="C1779" s="53" t="s">
        <v>269</v>
      </c>
      <c r="D1779" s="51" t="s">
        <v>301</v>
      </c>
      <c r="E1779" s="53">
        <v>13</v>
      </c>
      <c r="F1779" s="53">
        <v>5</v>
      </c>
      <c r="G1779" s="53">
        <v>10</v>
      </c>
      <c r="H1779" s="53">
        <v>6</v>
      </c>
      <c r="I1779" s="53">
        <v>5</v>
      </c>
      <c r="J1779" s="53">
        <v>0</v>
      </c>
      <c r="K1779" s="53">
        <v>39</v>
      </c>
      <c r="L1779" s="45">
        <v>112600</v>
      </c>
      <c r="M1779" s="45">
        <v>58978</v>
      </c>
      <c r="N1779" s="45">
        <v>53622</v>
      </c>
      <c r="O1779" s="57">
        <v>11.545293072824157</v>
      </c>
      <c r="P1779" s="57">
        <v>4.4404973357015987</v>
      </c>
      <c r="Q1779" s="57">
        <v>8.8809946714031973</v>
      </c>
      <c r="R1779" s="57">
        <v>5.3285968028419184</v>
      </c>
      <c r="S1779" s="57">
        <v>4.4404973357015987</v>
      </c>
      <c r="T1779" s="57" t="s">
        <v>297</v>
      </c>
      <c r="U1779" s="57">
        <v>34.635879218472468</v>
      </c>
    </row>
    <row r="1780" spans="1:21">
      <c r="A1780" s="55" t="s">
        <v>2908</v>
      </c>
      <c r="B1780" s="53" t="s">
        <v>405</v>
      </c>
      <c r="C1780" s="53" t="s">
        <v>269</v>
      </c>
      <c r="D1780" s="51" t="s">
        <v>303</v>
      </c>
      <c r="E1780" s="53">
        <v>16</v>
      </c>
      <c r="F1780" s="53">
        <v>19</v>
      </c>
      <c r="G1780" s="53">
        <v>30</v>
      </c>
      <c r="H1780" s="53">
        <v>49</v>
      </c>
      <c r="I1780" s="53">
        <v>24</v>
      </c>
      <c r="J1780" s="53">
        <v>13</v>
      </c>
      <c r="K1780" s="53">
        <v>151</v>
      </c>
      <c r="L1780" s="45">
        <v>112600</v>
      </c>
      <c r="M1780" s="45">
        <v>58978</v>
      </c>
      <c r="N1780" s="45">
        <v>53622</v>
      </c>
      <c r="O1780" s="57">
        <v>14.209591474245116</v>
      </c>
      <c r="P1780" s="57">
        <v>16.873889875666073</v>
      </c>
      <c r="Q1780" s="57">
        <v>26.642984014209592</v>
      </c>
      <c r="R1780" s="57">
        <v>43.516873889875669</v>
      </c>
      <c r="S1780" s="57">
        <v>21.314387211367674</v>
      </c>
      <c r="T1780" s="57">
        <v>11.545293072824157</v>
      </c>
      <c r="U1780" s="57">
        <v>134.10301953818828</v>
      </c>
    </row>
    <row r="1781" spans="1:21">
      <c r="A1781" s="55" t="s">
        <v>2909</v>
      </c>
      <c r="B1781" s="53" t="s">
        <v>405</v>
      </c>
      <c r="C1781" s="53" t="s">
        <v>269</v>
      </c>
      <c r="D1781" s="51" t="s">
        <v>127</v>
      </c>
      <c r="E1781" s="53">
        <v>13</v>
      </c>
      <c r="F1781" s="53">
        <v>15</v>
      </c>
      <c r="G1781" s="53">
        <v>5</v>
      </c>
      <c r="H1781" s="53">
        <v>8</v>
      </c>
      <c r="I1781" s="53">
        <v>5</v>
      </c>
      <c r="J1781" s="53">
        <v>0</v>
      </c>
      <c r="K1781" s="53">
        <v>46</v>
      </c>
      <c r="L1781" s="45">
        <v>112600</v>
      </c>
      <c r="M1781" s="45">
        <v>58978</v>
      </c>
      <c r="N1781" s="45">
        <v>53622</v>
      </c>
      <c r="O1781" s="57">
        <v>11.545293072824157</v>
      </c>
      <c r="P1781" s="57">
        <v>13.321492007104796</v>
      </c>
      <c r="Q1781" s="57">
        <v>4.4404973357015987</v>
      </c>
      <c r="R1781" s="57">
        <v>7.1047957371225579</v>
      </c>
      <c r="S1781" s="57">
        <v>4.4404973357015987</v>
      </c>
      <c r="T1781" s="57" t="s">
        <v>297</v>
      </c>
      <c r="U1781" s="57">
        <v>40.852575488454711</v>
      </c>
    </row>
    <row r="1782" spans="1:21">
      <c r="A1782" s="55" t="s">
        <v>2910</v>
      </c>
      <c r="B1782" s="53" t="s">
        <v>405</v>
      </c>
      <c r="C1782" s="53" t="s">
        <v>269</v>
      </c>
      <c r="D1782" s="51" t="s">
        <v>131</v>
      </c>
      <c r="E1782" s="53">
        <v>13</v>
      </c>
      <c r="F1782" s="53">
        <v>10</v>
      </c>
      <c r="G1782" s="53">
        <v>20</v>
      </c>
      <c r="H1782" s="53">
        <v>16</v>
      </c>
      <c r="I1782" s="53">
        <v>14</v>
      </c>
      <c r="J1782" s="53">
        <v>13</v>
      </c>
      <c r="K1782" s="53">
        <v>86</v>
      </c>
      <c r="L1782" s="45">
        <v>112600</v>
      </c>
      <c r="M1782" s="45">
        <v>58978</v>
      </c>
      <c r="N1782" s="45">
        <v>53622</v>
      </c>
      <c r="O1782" s="57">
        <v>22.042117399708367</v>
      </c>
      <c r="P1782" s="57">
        <v>16.955474922852588</v>
      </c>
      <c r="Q1782" s="57">
        <v>33.910949845705176</v>
      </c>
      <c r="R1782" s="57">
        <v>27.128759876564146</v>
      </c>
      <c r="S1782" s="57">
        <v>23.737664891993624</v>
      </c>
      <c r="T1782" s="57">
        <v>22.042117399708367</v>
      </c>
      <c r="U1782" s="57">
        <v>145.81708433653228</v>
      </c>
    </row>
    <row r="1783" spans="1:21">
      <c r="A1783" s="55" t="s">
        <v>2911</v>
      </c>
      <c r="B1783" s="53" t="s">
        <v>405</v>
      </c>
      <c r="C1783" s="53" t="s">
        <v>269</v>
      </c>
      <c r="D1783" s="51" t="s">
        <v>160</v>
      </c>
      <c r="E1783" s="53">
        <v>5</v>
      </c>
      <c r="F1783" s="53">
        <v>0</v>
      </c>
      <c r="G1783" s="53">
        <v>0</v>
      </c>
      <c r="H1783" s="53">
        <v>0</v>
      </c>
      <c r="I1783" s="53">
        <v>0</v>
      </c>
      <c r="J1783" s="53">
        <v>0</v>
      </c>
      <c r="K1783" s="53">
        <v>5</v>
      </c>
      <c r="L1783" s="45">
        <v>112600</v>
      </c>
      <c r="M1783" s="45">
        <v>58978</v>
      </c>
      <c r="N1783" s="45">
        <v>53622</v>
      </c>
      <c r="O1783" s="57">
        <v>4.4404973357015987</v>
      </c>
      <c r="P1783" s="57" t="s">
        <v>297</v>
      </c>
      <c r="Q1783" s="57" t="s">
        <v>297</v>
      </c>
      <c r="R1783" s="57" t="s">
        <v>297</v>
      </c>
      <c r="S1783" s="57" t="s">
        <v>297</v>
      </c>
      <c r="T1783" s="57" t="s">
        <v>297</v>
      </c>
      <c r="U1783" s="57">
        <v>4.4404973357015987</v>
      </c>
    </row>
    <row r="1784" spans="1:21">
      <c r="A1784" s="55" t="s">
        <v>2912</v>
      </c>
      <c r="B1784" s="53" t="s">
        <v>405</v>
      </c>
      <c r="C1784" s="53" t="s">
        <v>269</v>
      </c>
      <c r="D1784" s="51" t="s">
        <v>163</v>
      </c>
      <c r="E1784" s="53">
        <v>84</v>
      </c>
      <c r="F1784" s="53">
        <v>81</v>
      </c>
      <c r="G1784" s="53">
        <v>174</v>
      </c>
      <c r="H1784" s="53">
        <v>209</v>
      </c>
      <c r="I1784" s="53">
        <v>49</v>
      </c>
      <c r="J1784" s="53">
        <v>8</v>
      </c>
      <c r="K1784" s="53">
        <v>605</v>
      </c>
      <c r="L1784" s="45">
        <v>112600</v>
      </c>
      <c r="M1784" s="45">
        <v>58978</v>
      </c>
      <c r="N1784" s="45">
        <v>53622</v>
      </c>
      <c r="O1784" s="57">
        <v>156.65212039834398</v>
      </c>
      <c r="P1784" s="57">
        <v>151.05740181268882</v>
      </c>
      <c r="Q1784" s="57">
        <v>324.49367796799817</v>
      </c>
      <c r="R1784" s="57">
        <v>389.7653948006415</v>
      </c>
      <c r="S1784" s="57">
        <v>91.380403565700647</v>
      </c>
      <c r="T1784" s="57">
        <v>14.919249561747044</v>
      </c>
      <c r="U1784" s="57">
        <v>1128.2682481071201</v>
      </c>
    </row>
    <row r="1785" spans="1:21">
      <c r="A1785" s="55" t="s">
        <v>2913</v>
      </c>
      <c r="B1785" s="53" t="s">
        <v>405</v>
      </c>
      <c r="C1785" s="53" t="s">
        <v>269</v>
      </c>
      <c r="D1785" s="51" t="s">
        <v>141</v>
      </c>
      <c r="E1785" s="53">
        <v>15</v>
      </c>
      <c r="F1785" s="53">
        <v>5</v>
      </c>
      <c r="G1785" s="53">
        <v>5</v>
      </c>
      <c r="H1785" s="53">
        <v>13</v>
      </c>
      <c r="I1785" s="53">
        <v>5</v>
      </c>
      <c r="J1785" s="53">
        <v>5</v>
      </c>
      <c r="K1785" s="53">
        <v>48</v>
      </c>
      <c r="L1785" s="45">
        <v>112600</v>
      </c>
      <c r="M1785" s="45">
        <v>58978</v>
      </c>
      <c r="N1785" s="45">
        <v>53622</v>
      </c>
      <c r="O1785" s="57">
        <v>13.321492007104796</v>
      </c>
      <c r="P1785" s="57">
        <v>4.4404973357015987</v>
      </c>
      <c r="Q1785" s="57">
        <v>4.4404973357015987</v>
      </c>
      <c r="R1785" s="57">
        <v>11.545293072824157</v>
      </c>
      <c r="S1785" s="57">
        <v>4.4404973357015987</v>
      </c>
      <c r="T1785" s="57">
        <v>4.4404973357015987</v>
      </c>
      <c r="U1785" s="57">
        <v>42.628774422735347</v>
      </c>
    </row>
    <row r="1786" spans="1:21">
      <c r="A1786" s="55" t="s">
        <v>2914</v>
      </c>
      <c r="B1786" s="53" t="s">
        <v>405</v>
      </c>
      <c r="C1786" s="53" t="s">
        <v>269</v>
      </c>
      <c r="D1786" s="51" t="s">
        <v>145</v>
      </c>
      <c r="E1786" s="53">
        <v>18</v>
      </c>
      <c r="F1786" s="53">
        <v>18</v>
      </c>
      <c r="G1786" s="53">
        <v>46</v>
      </c>
      <c r="H1786" s="53">
        <v>48</v>
      </c>
      <c r="I1786" s="53">
        <v>25</v>
      </c>
      <c r="J1786" s="53">
        <v>16</v>
      </c>
      <c r="K1786" s="53">
        <v>171</v>
      </c>
      <c r="L1786" s="45">
        <v>112600</v>
      </c>
      <c r="M1786" s="45">
        <v>58978</v>
      </c>
      <c r="N1786" s="45">
        <v>53622</v>
      </c>
      <c r="O1786" s="57">
        <v>30.519854861134657</v>
      </c>
      <c r="P1786" s="57">
        <v>30.519854861134657</v>
      </c>
      <c r="Q1786" s="57">
        <v>77.99518464512191</v>
      </c>
      <c r="R1786" s="57">
        <v>81.386279629692424</v>
      </c>
      <c r="S1786" s="57">
        <v>42.388687307131477</v>
      </c>
      <c r="T1786" s="57">
        <v>27.128759876564146</v>
      </c>
      <c r="U1786" s="57">
        <v>289.93862118077925</v>
      </c>
    </row>
    <row r="1787" spans="1:21">
      <c r="A1787" s="55" t="s">
        <v>2894</v>
      </c>
      <c r="B1787" s="53" t="s">
        <v>405</v>
      </c>
      <c r="C1787" s="53" t="s">
        <v>269</v>
      </c>
      <c r="D1787" s="51" t="s">
        <v>200</v>
      </c>
      <c r="E1787" s="53">
        <v>5</v>
      </c>
      <c r="F1787" s="53">
        <v>5</v>
      </c>
      <c r="G1787" s="53">
        <v>8</v>
      </c>
      <c r="H1787" s="53">
        <v>10</v>
      </c>
      <c r="I1787" s="53">
        <v>9</v>
      </c>
      <c r="J1787" s="53">
        <v>8</v>
      </c>
      <c r="K1787" s="53">
        <v>45</v>
      </c>
      <c r="L1787" s="45">
        <v>112600</v>
      </c>
      <c r="M1787" s="45">
        <v>58978</v>
      </c>
      <c r="N1787" s="45">
        <v>53622</v>
      </c>
      <c r="O1787" s="57">
        <v>4.4404973357015987</v>
      </c>
      <c r="P1787" s="57">
        <v>4.4404973357015987</v>
      </c>
      <c r="Q1787" s="57">
        <v>7.1047957371225579</v>
      </c>
      <c r="R1787" s="57">
        <v>8.8809946714031973</v>
      </c>
      <c r="S1787" s="57">
        <v>7.9928952042628776</v>
      </c>
      <c r="T1787" s="57">
        <v>7.1047957371225579</v>
      </c>
      <c r="U1787" s="57">
        <v>39.96447602131439</v>
      </c>
    </row>
    <row r="1788" spans="1:21">
      <c r="A1788" s="55" t="s">
        <v>2915</v>
      </c>
      <c r="B1788" s="53" t="s">
        <v>405</v>
      </c>
      <c r="C1788" s="53" t="s">
        <v>270</v>
      </c>
      <c r="D1788" s="51" t="s">
        <v>200</v>
      </c>
      <c r="E1788" s="53">
        <v>25</v>
      </c>
      <c r="F1788" s="53">
        <v>21</v>
      </c>
      <c r="G1788" s="53">
        <v>41</v>
      </c>
      <c r="H1788" s="53">
        <v>69</v>
      </c>
      <c r="I1788" s="53">
        <v>55</v>
      </c>
      <c r="J1788" s="53">
        <v>29</v>
      </c>
      <c r="K1788" s="53">
        <v>240</v>
      </c>
      <c r="L1788" s="45">
        <v>313180</v>
      </c>
      <c r="M1788" s="45">
        <v>162846</v>
      </c>
      <c r="N1788" s="45">
        <v>150334</v>
      </c>
      <c r="O1788" s="57">
        <v>7.9826297975605076</v>
      </c>
      <c r="P1788" s="57">
        <v>6.7054090299508271</v>
      </c>
      <c r="Q1788" s="57">
        <v>13.091512867999233</v>
      </c>
      <c r="R1788" s="57">
        <v>22.032058241267002</v>
      </c>
      <c r="S1788" s="57">
        <v>17.561785554633119</v>
      </c>
      <c r="T1788" s="57">
        <v>9.2598505651701899</v>
      </c>
      <c r="U1788" s="57">
        <v>76.633246056580873</v>
      </c>
    </row>
    <row r="1789" spans="1:21">
      <c r="A1789" s="55" t="s">
        <v>2916</v>
      </c>
      <c r="B1789" s="53" t="s">
        <v>405</v>
      </c>
      <c r="C1789" s="53" t="s">
        <v>270</v>
      </c>
      <c r="D1789" s="51" t="s">
        <v>53</v>
      </c>
      <c r="E1789" s="53">
        <v>263</v>
      </c>
      <c r="F1789" s="53">
        <v>192</v>
      </c>
      <c r="G1789" s="53">
        <v>511</v>
      </c>
      <c r="H1789" s="53">
        <v>714</v>
      </c>
      <c r="I1789" s="53">
        <v>501</v>
      </c>
      <c r="J1789" s="53">
        <v>305</v>
      </c>
      <c r="K1789" s="53">
        <v>2486</v>
      </c>
      <c r="L1789" s="45">
        <v>313180</v>
      </c>
      <c r="M1789" s="45">
        <v>162846</v>
      </c>
      <c r="N1789" s="45">
        <v>150334</v>
      </c>
      <c r="O1789" s="57">
        <v>161.50227822605407</v>
      </c>
      <c r="P1789" s="57">
        <v>117.90280387605468</v>
      </c>
      <c r="Q1789" s="57">
        <v>313.79339989929133</v>
      </c>
      <c r="R1789" s="57">
        <v>438.45105191407839</v>
      </c>
      <c r="S1789" s="57">
        <v>307.65262886408016</v>
      </c>
      <c r="T1789" s="57">
        <v>187.29351657394102</v>
      </c>
      <c r="U1789" s="57">
        <v>1526.5956793534997</v>
      </c>
    </row>
    <row r="1790" spans="1:21">
      <c r="A1790" s="55" t="s">
        <v>2917</v>
      </c>
      <c r="B1790" s="53" t="s">
        <v>405</v>
      </c>
      <c r="C1790" s="53" t="s">
        <v>270</v>
      </c>
      <c r="D1790" s="51" t="s">
        <v>59</v>
      </c>
      <c r="E1790" s="53">
        <v>28</v>
      </c>
      <c r="F1790" s="53">
        <v>17</v>
      </c>
      <c r="G1790" s="53">
        <v>56</v>
      </c>
      <c r="H1790" s="53">
        <v>53</v>
      </c>
      <c r="I1790" s="53">
        <v>30</v>
      </c>
      <c r="J1790" s="53">
        <v>16</v>
      </c>
      <c r="K1790" s="53">
        <v>200</v>
      </c>
      <c r="L1790" s="45">
        <v>313180</v>
      </c>
      <c r="M1790" s="45">
        <v>162846</v>
      </c>
      <c r="N1790" s="45">
        <v>150334</v>
      </c>
      <c r="O1790" s="57">
        <v>8.9405453732677689</v>
      </c>
      <c r="P1790" s="57">
        <v>5.4281882623411457</v>
      </c>
      <c r="Q1790" s="57">
        <v>17.881090746535538</v>
      </c>
      <c r="R1790" s="57">
        <v>16.923175170828276</v>
      </c>
      <c r="S1790" s="57">
        <v>9.5791557570726091</v>
      </c>
      <c r="T1790" s="57">
        <v>5.1088830704387256</v>
      </c>
      <c r="U1790" s="57">
        <v>63.861038380484061</v>
      </c>
    </row>
    <row r="1791" spans="1:21">
      <c r="A1791" s="55" t="s">
        <v>2918</v>
      </c>
      <c r="B1791" s="53" t="s">
        <v>405</v>
      </c>
      <c r="C1791" s="53" t="s">
        <v>270</v>
      </c>
      <c r="D1791" s="51" t="s">
        <v>68</v>
      </c>
      <c r="E1791" s="53">
        <v>22</v>
      </c>
      <c r="F1791" s="53">
        <v>17</v>
      </c>
      <c r="G1791" s="53">
        <v>34</v>
      </c>
      <c r="H1791" s="53">
        <v>49</v>
      </c>
      <c r="I1791" s="53">
        <v>49</v>
      </c>
      <c r="J1791" s="53">
        <v>31</v>
      </c>
      <c r="K1791" s="53">
        <v>202</v>
      </c>
      <c r="L1791" s="45">
        <v>313180</v>
      </c>
      <c r="M1791" s="45">
        <v>162846</v>
      </c>
      <c r="N1791" s="45">
        <v>150334</v>
      </c>
      <c r="O1791" s="57">
        <v>13.509696277464597</v>
      </c>
      <c r="P1791" s="57">
        <v>10.439310759859007</v>
      </c>
      <c r="Q1791" s="57">
        <v>20.878621519718013</v>
      </c>
      <c r="R1791" s="57">
        <v>30.089778072534788</v>
      </c>
      <c r="S1791" s="57">
        <v>30.089778072534788</v>
      </c>
      <c r="T1791" s="57">
        <v>19.036390209154661</v>
      </c>
      <c r="U1791" s="57">
        <v>124.04357491126586</v>
      </c>
    </row>
    <row r="1792" spans="1:21">
      <c r="A1792" s="55" t="s">
        <v>2919</v>
      </c>
      <c r="B1792" s="53" t="s">
        <v>405</v>
      </c>
      <c r="C1792" s="53" t="s">
        <v>270</v>
      </c>
      <c r="D1792" s="51" t="s">
        <v>63</v>
      </c>
      <c r="E1792" s="53">
        <v>213</v>
      </c>
      <c r="F1792" s="53">
        <v>149</v>
      </c>
      <c r="G1792" s="53">
        <v>309</v>
      </c>
      <c r="H1792" s="53">
        <v>289</v>
      </c>
      <c r="I1792" s="53">
        <v>200</v>
      </c>
      <c r="J1792" s="53">
        <v>93</v>
      </c>
      <c r="K1792" s="53">
        <v>1253</v>
      </c>
      <c r="L1792" s="45">
        <v>313180</v>
      </c>
      <c r="M1792" s="45">
        <v>162846</v>
      </c>
      <c r="N1792" s="45">
        <v>150334</v>
      </c>
      <c r="O1792" s="57">
        <v>68.012005875215536</v>
      </c>
      <c r="P1792" s="57">
        <v>47.576473593460626</v>
      </c>
      <c r="Q1792" s="57">
        <v>98.665304297847868</v>
      </c>
      <c r="R1792" s="57">
        <v>92.279200459799483</v>
      </c>
      <c r="S1792" s="57">
        <v>63.861038380484061</v>
      </c>
      <c r="T1792" s="57">
        <v>29.695382846925092</v>
      </c>
      <c r="U1792" s="57">
        <v>400.08940545373264</v>
      </c>
    </row>
    <row r="1793" spans="1:21">
      <c r="A1793" s="55" t="s">
        <v>2920</v>
      </c>
      <c r="B1793" s="53" t="s">
        <v>405</v>
      </c>
      <c r="C1793" s="53" t="s">
        <v>270</v>
      </c>
      <c r="D1793" s="51" t="s">
        <v>311</v>
      </c>
      <c r="E1793" s="53">
        <v>62</v>
      </c>
      <c r="F1793" s="53">
        <v>47</v>
      </c>
      <c r="G1793" s="53">
        <v>98</v>
      </c>
      <c r="H1793" s="53">
        <v>98</v>
      </c>
      <c r="I1793" s="53">
        <v>76</v>
      </c>
      <c r="J1793" s="53">
        <v>30</v>
      </c>
      <c r="K1793" s="53">
        <v>411</v>
      </c>
      <c r="L1793" s="45">
        <v>313180</v>
      </c>
      <c r="M1793" s="45">
        <v>162846</v>
      </c>
      <c r="N1793" s="45">
        <v>150334</v>
      </c>
      <c r="O1793" s="57">
        <v>19.79692189795006</v>
      </c>
      <c r="P1793" s="57">
        <v>15.007344019413758</v>
      </c>
      <c r="Q1793" s="57">
        <v>31.291908806437192</v>
      </c>
      <c r="R1793" s="57">
        <v>31.291908806437192</v>
      </c>
      <c r="S1793" s="57">
        <v>24.267194584583944</v>
      </c>
      <c r="T1793" s="57">
        <v>9.5791557570726091</v>
      </c>
      <c r="U1793" s="57">
        <v>131.23443387189477</v>
      </c>
    </row>
    <row r="1794" spans="1:21">
      <c r="A1794" s="55" t="s">
        <v>2921</v>
      </c>
      <c r="B1794" s="53" t="s">
        <v>405</v>
      </c>
      <c r="C1794" s="53" t="s">
        <v>270</v>
      </c>
      <c r="D1794" s="51" t="s">
        <v>292</v>
      </c>
      <c r="E1794" s="53">
        <v>11</v>
      </c>
      <c r="F1794" s="53">
        <v>5</v>
      </c>
      <c r="G1794" s="53">
        <v>24</v>
      </c>
      <c r="H1794" s="53">
        <v>24</v>
      </c>
      <c r="I1794" s="53">
        <v>29</v>
      </c>
      <c r="J1794" s="53">
        <v>25</v>
      </c>
      <c r="K1794" s="53">
        <v>118</v>
      </c>
      <c r="L1794" s="45">
        <v>313180</v>
      </c>
      <c r="M1794" s="45">
        <v>162846</v>
      </c>
      <c r="N1794" s="45">
        <v>150334</v>
      </c>
      <c r="O1794" s="57">
        <v>3.5123571109266236</v>
      </c>
      <c r="P1794" s="57">
        <v>1.5965259595121017</v>
      </c>
      <c r="Q1794" s="57">
        <v>7.6633246056580884</v>
      </c>
      <c r="R1794" s="57">
        <v>7.6633246056580884</v>
      </c>
      <c r="S1794" s="57">
        <v>9.2598505651701899</v>
      </c>
      <c r="T1794" s="57">
        <v>7.9826297975605076</v>
      </c>
      <c r="U1794" s="57">
        <v>37.678012644485598</v>
      </c>
    </row>
    <row r="1795" spans="1:21">
      <c r="A1795" s="55" t="s">
        <v>2922</v>
      </c>
      <c r="B1795" s="53" t="s">
        <v>405</v>
      </c>
      <c r="C1795" s="53" t="s">
        <v>270</v>
      </c>
      <c r="D1795" s="51" t="s">
        <v>201</v>
      </c>
      <c r="E1795" s="53">
        <v>45</v>
      </c>
      <c r="F1795" s="53">
        <v>35</v>
      </c>
      <c r="G1795" s="53">
        <v>73</v>
      </c>
      <c r="H1795" s="53">
        <v>50</v>
      </c>
      <c r="I1795" s="53">
        <v>44</v>
      </c>
      <c r="J1795" s="53">
        <v>20</v>
      </c>
      <c r="K1795" s="53">
        <v>267</v>
      </c>
      <c r="L1795" s="45">
        <v>313180</v>
      </c>
      <c r="M1795" s="45">
        <v>162846</v>
      </c>
      <c r="N1795" s="45">
        <v>150334</v>
      </c>
      <c r="O1795" s="57">
        <v>14.368733635608915</v>
      </c>
      <c r="P1795" s="57">
        <v>11.175681716584712</v>
      </c>
      <c r="Q1795" s="57">
        <v>23.309279008876686</v>
      </c>
      <c r="R1795" s="57">
        <v>15.965259595121015</v>
      </c>
      <c r="S1795" s="57">
        <v>14.049428443706494</v>
      </c>
      <c r="T1795" s="57">
        <v>6.386103838048407</v>
      </c>
      <c r="U1795" s="57">
        <v>85.254486237946239</v>
      </c>
    </row>
    <row r="1796" spans="1:21">
      <c r="A1796" s="55" t="s">
        <v>2923</v>
      </c>
      <c r="B1796" s="53" t="s">
        <v>405</v>
      </c>
      <c r="C1796" s="53" t="s">
        <v>270</v>
      </c>
      <c r="D1796" s="51" t="s">
        <v>150</v>
      </c>
      <c r="E1796" s="53">
        <v>6</v>
      </c>
      <c r="F1796" s="53">
        <v>0</v>
      </c>
      <c r="G1796" s="53">
        <v>0</v>
      </c>
      <c r="H1796" s="53">
        <v>5</v>
      </c>
      <c r="I1796" s="53">
        <v>10</v>
      </c>
      <c r="J1796" s="53">
        <v>0</v>
      </c>
      <c r="K1796" s="53">
        <v>21</v>
      </c>
      <c r="L1796" s="45">
        <v>313180</v>
      </c>
      <c r="M1796" s="45">
        <v>162846</v>
      </c>
      <c r="N1796" s="45">
        <v>150334</v>
      </c>
      <c r="O1796" s="57">
        <v>1.9158311514145221</v>
      </c>
      <c r="P1796" s="57" t="s">
        <v>297</v>
      </c>
      <c r="Q1796" s="57" t="s">
        <v>297</v>
      </c>
      <c r="R1796" s="57">
        <v>1.5965259595121017</v>
      </c>
      <c r="S1796" s="57">
        <v>3.1930519190242035</v>
      </c>
      <c r="T1796" s="57" t="s">
        <v>297</v>
      </c>
      <c r="U1796" s="57">
        <v>6.7054090299508271</v>
      </c>
    </row>
    <row r="1797" spans="1:21">
      <c r="A1797" s="55" t="s">
        <v>2924</v>
      </c>
      <c r="B1797" s="53" t="s">
        <v>405</v>
      </c>
      <c r="C1797" s="53" t="s">
        <v>270</v>
      </c>
      <c r="D1797" s="51" t="s">
        <v>94</v>
      </c>
      <c r="E1797" s="53">
        <v>10</v>
      </c>
      <c r="F1797" s="53">
        <v>21</v>
      </c>
      <c r="G1797" s="53">
        <v>28</v>
      </c>
      <c r="H1797" s="53">
        <v>43</v>
      </c>
      <c r="I1797" s="53">
        <v>17</v>
      </c>
      <c r="J1797" s="53">
        <v>5</v>
      </c>
      <c r="K1797" s="53">
        <v>124</v>
      </c>
      <c r="L1797" s="45">
        <v>313180</v>
      </c>
      <c r="M1797" s="45">
        <v>162846</v>
      </c>
      <c r="N1797" s="45">
        <v>150334</v>
      </c>
      <c r="O1797" s="57">
        <v>3.1930519190242035</v>
      </c>
      <c r="P1797" s="57">
        <v>6.7054090299508271</v>
      </c>
      <c r="Q1797" s="57">
        <v>8.9405453732677689</v>
      </c>
      <c r="R1797" s="57">
        <v>13.730123251804075</v>
      </c>
      <c r="S1797" s="57">
        <v>5.4281882623411457</v>
      </c>
      <c r="T1797" s="57">
        <v>1.5965259595121017</v>
      </c>
      <c r="U1797" s="57">
        <v>39.593843795900121</v>
      </c>
    </row>
    <row r="1798" spans="1:21">
      <c r="A1798" s="55" t="s">
        <v>2925</v>
      </c>
      <c r="B1798" s="53" t="s">
        <v>405</v>
      </c>
      <c r="C1798" s="53" t="s">
        <v>270</v>
      </c>
      <c r="D1798" s="51" t="s">
        <v>153</v>
      </c>
      <c r="E1798" s="53">
        <v>10</v>
      </c>
      <c r="F1798" s="53">
        <v>6</v>
      </c>
      <c r="G1798" s="53">
        <v>0</v>
      </c>
      <c r="H1798" s="53">
        <v>0</v>
      </c>
      <c r="I1798" s="53">
        <v>0</v>
      </c>
      <c r="J1798" s="53">
        <v>0</v>
      </c>
      <c r="K1798" s="53">
        <v>16</v>
      </c>
      <c r="L1798" s="45">
        <v>313180</v>
      </c>
      <c r="M1798" s="45">
        <v>162846</v>
      </c>
      <c r="N1798" s="45">
        <v>150334</v>
      </c>
      <c r="O1798" s="57">
        <v>3.1930519190242035</v>
      </c>
      <c r="P1798" s="57">
        <v>1.9158311514145221</v>
      </c>
      <c r="Q1798" s="57" t="s">
        <v>297</v>
      </c>
      <c r="R1798" s="57" t="s">
        <v>297</v>
      </c>
      <c r="S1798" s="57" t="s">
        <v>297</v>
      </c>
      <c r="T1798" s="57" t="s">
        <v>297</v>
      </c>
      <c r="U1798" s="57">
        <v>5.1088830704387256</v>
      </c>
    </row>
    <row r="1799" spans="1:21">
      <c r="A1799" s="55" t="s">
        <v>2926</v>
      </c>
      <c r="B1799" s="53" t="s">
        <v>405</v>
      </c>
      <c r="C1799" s="53" t="s">
        <v>270</v>
      </c>
      <c r="D1799" s="51" t="s">
        <v>154</v>
      </c>
      <c r="E1799" s="53">
        <v>150</v>
      </c>
      <c r="F1799" s="53">
        <v>75</v>
      </c>
      <c r="G1799" s="53">
        <v>99</v>
      </c>
      <c r="H1799" s="53">
        <v>63</v>
      </c>
      <c r="I1799" s="53">
        <v>41</v>
      </c>
      <c r="J1799" s="53">
        <v>24</v>
      </c>
      <c r="K1799" s="53">
        <v>452</v>
      </c>
      <c r="L1799" s="45">
        <v>313180</v>
      </c>
      <c r="M1799" s="45">
        <v>162846</v>
      </c>
      <c r="N1799" s="45">
        <v>150334</v>
      </c>
      <c r="O1799" s="57">
        <v>47.895778785363049</v>
      </c>
      <c r="P1799" s="57">
        <v>23.947889392681525</v>
      </c>
      <c r="Q1799" s="57">
        <v>31.611213998339615</v>
      </c>
      <c r="R1799" s="57">
        <v>20.116227089852483</v>
      </c>
      <c r="S1799" s="57">
        <v>13.091512867999233</v>
      </c>
      <c r="T1799" s="57">
        <v>7.6633246056580884</v>
      </c>
      <c r="U1799" s="57">
        <v>144.32594673989399</v>
      </c>
    </row>
    <row r="1800" spans="1:21">
      <c r="A1800" s="55" t="s">
        <v>2927</v>
      </c>
      <c r="B1800" s="53" t="s">
        <v>405</v>
      </c>
      <c r="C1800" s="53" t="s">
        <v>270</v>
      </c>
      <c r="D1800" s="51" t="s">
        <v>98</v>
      </c>
      <c r="E1800" s="53">
        <v>87</v>
      </c>
      <c r="F1800" s="53">
        <v>62</v>
      </c>
      <c r="G1800" s="53">
        <v>154</v>
      </c>
      <c r="H1800" s="53">
        <v>167</v>
      </c>
      <c r="I1800" s="53">
        <v>98</v>
      </c>
      <c r="J1800" s="53">
        <v>59</v>
      </c>
      <c r="K1800" s="53">
        <v>627</v>
      </c>
      <c r="L1800" s="45">
        <v>313180</v>
      </c>
      <c r="M1800" s="45">
        <v>162846</v>
      </c>
      <c r="N1800" s="45">
        <v>150334</v>
      </c>
      <c r="O1800" s="57">
        <v>27.77955169551057</v>
      </c>
      <c r="P1800" s="57">
        <v>19.79692189795006</v>
      </c>
      <c r="Q1800" s="57">
        <v>49.172999552972733</v>
      </c>
      <c r="R1800" s="57">
        <v>53.323967047704194</v>
      </c>
      <c r="S1800" s="57">
        <v>31.291908806437192</v>
      </c>
      <c r="T1800" s="57">
        <v>18.839006322242799</v>
      </c>
      <c r="U1800" s="57">
        <v>200.20435532281752</v>
      </c>
    </row>
    <row r="1801" spans="1:21">
      <c r="A1801" s="55" t="s">
        <v>2928</v>
      </c>
      <c r="B1801" s="53" t="s">
        <v>405</v>
      </c>
      <c r="C1801" s="53" t="s">
        <v>270</v>
      </c>
      <c r="D1801" s="51" t="s">
        <v>301</v>
      </c>
      <c r="E1801" s="53">
        <v>17</v>
      </c>
      <c r="F1801" s="53">
        <v>16</v>
      </c>
      <c r="G1801" s="53">
        <v>24</v>
      </c>
      <c r="H1801" s="53">
        <v>12</v>
      </c>
      <c r="I1801" s="53">
        <v>5</v>
      </c>
      <c r="J1801" s="53">
        <v>0</v>
      </c>
      <c r="K1801" s="53">
        <v>74</v>
      </c>
      <c r="L1801" s="45">
        <v>313180</v>
      </c>
      <c r="M1801" s="45">
        <v>162846</v>
      </c>
      <c r="N1801" s="45">
        <v>150334</v>
      </c>
      <c r="O1801" s="57">
        <v>5.4281882623411457</v>
      </c>
      <c r="P1801" s="57">
        <v>5.1088830704387256</v>
      </c>
      <c r="Q1801" s="57">
        <v>7.6633246056580884</v>
      </c>
      <c r="R1801" s="57">
        <v>3.8316623028290442</v>
      </c>
      <c r="S1801" s="57">
        <v>1.5965259595121017</v>
      </c>
      <c r="T1801" s="57" t="s">
        <v>297</v>
      </c>
      <c r="U1801" s="57">
        <v>23.628584200779105</v>
      </c>
    </row>
    <row r="1802" spans="1:21">
      <c r="A1802" s="55" t="s">
        <v>2929</v>
      </c>
      <c r="B1802" s="53" t="s">
        <v>405</v>
      </c>
      <c r="C1802" s="53" t="s">
        <v>270</v>
      </c>
      <c r="D1802" s="51" t="s">
        <v>303</v>
      </c>
      <c r="E1802" s="53">
        <v>49</v>
      </c>
      <c r="F1802" s="53">
        <v>35</v>
      </c>
      <c r="G1802" s="53">
        <v>101</v>
      </c>
      <c r="H1802" s="53">
        <v>100</v>
      </c>
      <c r="I1802" s="53">
        <v>56</v>
      </c>
      <c r="J1802" s="53">
        <v>36</v>
      </c>
      <c r="K1802" s="53">
        <v>377</v>
      </c>
      <c r="L1802" s="45">
        <v>313180</v>
      </c>
      <c r="M1802" s="45">
        <v>162846</v>
      </c>
      <c r="N1802" s="45">
        <v>150334</v>
      </c>
      <c r="O1802" s="57">
        <v>15.645954403218596</v>
      </c>
      <c r="P1802" s="57">
        <v>11.175681716584712</v>
      </c>
      <c r="Q1802" s="57">
        <v>32.249824382144453</v>
      </c>
      <c r="R1802" s="57">
        <v>31.93051919024203</v>
      </c>
      <c r="S1802" s="57">
        <v>17.881090746535538</v>
      </c>
      <c r="T1802" s="57">
        <v>11.494986908487132</v>
      </c>
      <c r="U1802" s="57">
        <v>120.37805734721246</v>
      </c>
    </row>
    <row r="1803" spans="1:21">
      <c r="A1803" s="55" t="s">
        <v>2930</v>
      </c>
      <c r="B1803" s="53" t="s">
        <v>405</v>
      </c>
      <c r="C1803" s="53" t="s">
        <v>270</v>
      </c>
      <c r="D1803" s="51" t="s">
        <v>127</v>
      </c>
      <c r="E1803" s="53">
        <v>28</v>
      </c>
      <c r="F1803" s="53">
        <v>11</v>
      </c>
      <c r="G1803" s="53">
        <v>18</v>
      </c>
      <c r="H1803" s="53">
        <v>18</v>
      </c>
      <c r="I1803" s="53">
        <v>8</v>
      </c>
      <c r="J1803" s="53">
        <v>5</v>
      </c>
      <c r="K1803" s="53">
        <v>88</v>
      </c>
      <c r="L1803" s="45">
        <v>313180</v>
      </c>
      <c r="M1803" s="45">
        <v>162846</v>
      </c>
      <c r="N1803" s="45">
        <v>150334</v>
      </c>
      <c r="O1803" s="57">
        <v>8.9405453732677689</v>
      </c>
      <c r="P1803" s="57">
        <v>3.5123571109266236</v>
      </c>
      <c r="Q1803" s="57">
        <v>5.7474934542435658</v>
      </c>
      <c r="R1803" s="57">
        <v>5.7474934542435658</v>
      </c>
      <c r="S1803" s="57">
        <v>2.5544415352193628</v>
      </c>
      <c r="T1803" s="57">
        <v>1.5965259595121017</v>
      </c>
      <c r="U1803" s="57">
        <v>28.098856887412989</v>
      </c>
    </row>
    <row r="1804" spans="1:21">
      <c r="A1804" s="55" t="s">
        <v>2931</v>
      </c>
      <c r="B1804" s="53" t="s">
        <v>405</v>
      </c>
      <c r="C1804" s="53" t="s">
        <v>270</v>
      </c>
      <c r="D1804" s="51" t="s">
        <v>131</v>
      </c>
      <c r="E1804" s="53">
        <v>23</v>
      </c>
      <c r="F1804" s="53">
        <v>27</v>
      </c>
      <c r="G1804" s="53">
        <v>43</v>
      </c>
      <c r="H1804" s="53">
        <v>57</v>
      </c>
      <c r="I1804" s="53">
        <v>46</v>
      </c>
      <c r="J1804" s="53">
        <v>19</v>
      </c>
      <c r="K1804" s="53">
        <v>215</v>
      </c>
      <c r="L1804" s="45">
        <v>313180</v>
      </c>
      <c r="M1804" s="45">
        <v>162846</v>
      </c>
      <c r="N1804" s="45">
        <v>150334</v>
      </c>
      <c r="O1804" s="57">
        <v>14.123773380985718</v>
      </c>
      <c r="P1804" s="57">
        <v>16.580081795070189</v>
      </c>
      <c r="Q1804" s="57">
        <v>26.405315451408079</v>
      </c>
      <c r="R1804" s="57">
        <v>35.002394900703734</v>
      </c>
      <c r="S1804" s="57">
        <v>28.247546761971435</v>
      </c>
      <c r="T1804" s="57">
        <v>11.667464966901244</v>
      </c>
      <c r="U1804" s="57">
        <v>132.02657725704037</v>
      </c>
    </row>
    <row r="1805" spans="1:21">
      <c r="A1805" s="55" t="s">
        <v>2932</v>
      </c>
      <c r="B1805" s="53" t="s">
        <v>405</v>
      </c>
      <c r="C1805" s="53" t="s">
        <v>270</v>
      </c>
      <c r="D1805" s="51" t="s">
        <v>160</v>
      </c>
      <c r="E1805" s="53">
        <v>16</v>
      </c>
      <c r="F1805" s="53">
        <v>0</v>
      </c>
      <c r="G1805" s="53">
        <v>5</v>
      </c>
      <c r="H1805" s="53">
        <v>0</v>
      </c>
      <c r="I1805" s="53">
        <v>0</v>
      </c>
      <c r="J1805" s="53">
        <v>0</v>
      </c>
      <c r="K1805" s="53">
        <v>21</v>
      </c>
      <c r="L1805" s="45">
        <v>313180</v>
      </c>
      <c r="M1805" s="45">
        <v>162846</v>
      </c>
      <c r="N1805" s="45">
        <v>150334</v>
      </c>
      <c r="O1805" s="57">
        <v>5.1088830704387256</v>
      </c>
      <c r="P1805" s="57" t="s">
        <v>297</v>
      </c>
      <c r="Q1805" s="57">
        <v>1.5965259595121017</v>
      </c>
      <c r="R1805" s="57" t="s">
        <v>297</v>
      </c>
      <c r="S1805" s="57" t="s">
        <v>297</v>
      </c>
      <c r="T1805" s="57" t="s">
        <v>297</v>
      </c>
      <c r="U1805" s="57">
        <v>6.7054090299508271</v>
      </c>
    </row>
    <row r="1806" spans="1:21">
      <c r="A1806" s="55" t="s">
        <v>2933</v>
      </c>
      <c r="B1806" s="53" t="s">
        <v>405</v>
      </c>
      <c r="C1806" s="53" t="s">
        <v>270</v>
      </c>
      <c r="D1806" s="51" t="s">
        <v>163</v>
      </c>
      <c r="E1806" s="53">
        <v>163</v>
      </c>
      <c r="F1806" s="53">
        <v>138</v>
      </c>
      <c r="G1806" s="53">
        <v>301</v>
      </c>
      <c r="H1806" s="53">
        <v>300</v>
      </c>
      <c r="I1806" s="53">
        <v>125</v>
      </c>
      <c r="J1806" s="53">
        <v>25</v>
      </c>
      <c r="K1806" s="53">
        <v>1052</v>
      </c>
      <c r="L1806" s="45">
        <v>313180</v>
      </c>
      <c r="M1806" s="45">
        <v>162846</v>
      </c>
      <c r="N1806" s="45">
        <v>150334</v>
      </c>
      <c r="O1806" s="57">
        <v>108.42523979938004</v>
      </c>
      <c r="P1806" s="57">
        <v>91.795601793340168</v>
      </c>
      <c r="Q1806" s="57">
        <v>200.22084159272021</v>
      </c>
      <c r="R1806" s="57">
        <v>199.5556560724786</v>
      </c>
      <c r="S1806" s="57">
        <v>83.148190030199416</v>
      </c>
      <c r="T1806" s="57">
        <v>16.629638006039883</v>
      </c>
      <c r="U1806" s="57">
        <v>699.77516729415834</v>
      </c>
    </row>
    <row r="1807" spans="1:21">
      <c r="A1807" s="55" t="s">
        <v>2934</v>
      </c>
      <c r="B1807" s="53" t="s">
        <v>405</v>
      </c>
      <c r="C1807" s="53" t="s">
        <v>270</v>
      </c>
      <c r="D1807" s="51" t="s">
        <v>141</v>
      </c>
      <c r="E1807" s="53">
        <v>25</v>
      </c>
      <c r="F1807" s="53">
        <v>18</v>
      </c>
      <c r="G1807" s="53">
        <v>25</v>
      </c>
      <c r="H1807" s="53">
        <v>17</v>
      </c>
      <c r="I1807" s="53">
        <v>17</v>
      </c>
      <c r="J1807" s="53">
        <v>13</v>
      </c>
      <c r="K1807" s="53">
        <v>115</v>
      </c>
      <c r="L1807" s="45">
        <v>313180</v>
      </c>
      <c r="M1807" s="45">
        <v>162846</v>
      </c>
      <c r="N1807" s="45">
        <v>150334</v>
      </c>
      <c r="O1807" s="57">
        <v>7.9826297975605076</v>
      </c>
      <c r="P1807" s="57">
        <v>5.7474934542435658</v>
      </c>
      <c r="Q1807" s="57">
        <v>7.9826297975605076</v>
      </c>
      <c r="R1807" s="57">
        <v>5.4281882623411457</v>
      </c>
      <c r="S1807" s="57">
        <v>5.4281882623411457</v>
      </c>
      <c r="T1807" s="57">
        <v>4.1509674947314643</v>
      </c>
      <c r="U1807" s="57">
        <v>36.720097068778337</v>
      </c>
    </row>
    <row r="1808" spans="1:21">
      <c r="A1808" s="55" t="s">
        <v>2935</v>
      </c>
      <c r="B1808" s="53" t="s">
        <v>405</v>
      </c>
      <c r="C1808" s="53" t="s">
        <v>270</v>
      </c>
      <c r="D1808" s="51" t="s">
        <v>145</v>
      </c>
      <c r="E1808" s="53">
        <v>39</v>
      </c>
      <c r="F1808" s="53">
        <v>27</v>
      </c>
      <c r="G1808" s="53">
        <v>69</v>
      </c>
      <c r="H1808" s="53">
        <v>88</v>
      </c>
      <c r="I1808" s="53">
        <v>54</v>
      </c>
      <c r="J1808" s="53">
        <v>26</v>
      </c>
      <c r="K1808" s="53">
        <v>303</v>
      </c>
      <c r="L1808" s="45">
        <v>313180</v>
      </c>
      <c r="M1808" s="45">
        <v>162846</v>
      </c>
      <c r="N1808" s="45">
        <v>150334</v>
      </c>
      <c r="O1808" s="57">
        <v>23.949007037323607</v>
      </c>
      <c r="P1808" s="57">
        <v>16.580081795070189</v>
      </c>
      <c r="Q1808" s="57">
        <v>42.371320142957153</v>
      </c>
      <c r="R1808" s="57">
        <v>54.038785109858388</v>
      </c>
      <c r="S1808" s="57">
        <v>33.160163590140378</v>
      </c>
      <c r="T1808" s="57">
        <v>15.96600469154907</v>
      </c>
      <c r="U1808" s="57">
        <v>186.0653623668988</v>
      </c>
    </row>
    <row r="1809" spans="1:21">
      <c r="A1809" s="55" t="s">
        <v>2915</v>
      </c>
      <c r="B1809" s="53" t="s">
        <v>405</v>
      </c>
      <c r="C1809" s="53" t="s">
        <v>270</v>
      </c>
      <c r="D1809" s="51" t="s">
        <v>200</v>
      </c>
      <c r="E1809" s="53">
        <v>16</v>
      </c>
      <c r="F1809" s="53">
        <v>7</v>
      </c>
      <c r="G1809" s="53">
        <v>15</v>
      </c>
      <c r="H1809" s="53">
        <v>29</v>
      </c>
      <c r="I1809" s="53">
        <v>20</v>
      </c>
      <c r="J1809" s="53">
        <v>17</v>
      </c>
      <c r="K1809" s="53">
        <v>104</v>
      </c>
      <c r="L1809" s="45">
        <v>313180</v>
      </c>
      <c r="M1809" s="45">
        <v>162846</v>
      </c>
      <c r="N1809" s="45">
        <v>150334</v>
      </c>
      <c r="O1809" s="57">
        <v>5.1088830704387256</v>
      </c>
      <c r="P1809" s="57">
        <v>2.2351363433169422</v>
      </c>
      <c r="Q1809" s="57">
        <v>4.7895778785363046</v>
      </c>
      <c r="R1809" s="57">
        <v>9.2598505651701899</v>
      </c>
      <c r="S1809" s="57">
        <v>6.386103838048407</v>
      </c>
      <c r="T1809" s="57">
        <v>5.4281882623411457</v>
      </c>
      <c r="U1809" s="57">
        <v>33.207739957851715</v>
      </c>
    </row>
    <row r="1810" spans="1:21">
      <c r="A1810" s="55" t="s">
        <v>2936</v>
      </c>
      <c r="B1810" s="53" t="s">
        <v>405</v>
      </c>
      <c r="C1810" s="53" t="s">
        <v>271</v>
      </c>
      <c r="D1810" s="51" t="s">
        <v>200</v>
      </c>
      <c r="E1810" s="53">
        <v>9</v>
      </c>
      <c r="F1810" s="53">
        <v>5</v>
      </c>
      <c r="G1810" s="53">
        <v>6</v>
      </c>
      <c r="H1810" s="53">
        <v>14</v>
      </c>
      <c r="I1810" s="53">
        <v>7</v>
      </c>
      <c r="J1810" s="53">
        <v>13</v>
      </c>
      <c r="K1810" s="53">
        <v>54</v>
      </c>
      <c r="L1810" s="45">
        <v>89550</v>
      </c>
      <c r="M1810" s="45">
        <v>46654</v>
      </c>
      <c r="N1810" s="45">
        <v>42896</v>
      </c>
      <c r="O1810" s="57">
        <v>10.050251256281408</v>
      </c>
      <c r="P1810" s="57">
        <v>5.5834729201563373</v>
      </c>
      <c r="Q1810" s="57">
        <v>6.700167504187605</v>
      </c>
      <c r="R1810" s="57">
        <v>15.633724176437743</v>
      </c>
      <c r="S1810" s="57">
        <v>7.8168620882188717</v>
      </c>
      <c r="T1810" s="57">
        <v>14.517029592406477</v>
      </c>
      <c r="U1810" s="57">
        <v>60.301507537688444</v>
      </c>
    </row>
    <row r="1811" spans="1:21">
      <c r="A1811" s="55" t="s">
        <v>2937</v>
      </c>
      <c r="B1811" s="53" t="s">
        <v>405</v>
      </c>
      <c r="C1811" s="53" t="s">
        <v>271</v>
      </c>
      <c r="D1811" s="51" t="s">
        <v>53</v>
      </c>
      <c r="E1811" s="53">
        <v>45</v>
      </c>
      <c r="F1811" s="53">
        <v>45</v>
      </c>
      <c r="G1811" s="53">
        <v>142</v>
      </c>
      <c r="H1811" s="53">
        <v>232</v>
      </c>
      <c r="I1811" s="53">
        <v>125</v>
      </c>
      <c r="J1811" s="53">
        <v>119</v>
      </c>
      <c r="K1811" s="53">
        <v>708</v>
      </c>
      <c r="L1811" s="45">
        <v>89550</v>
      </c>
      <c r="M1811" s="45">
        <v>46654</v>
      </c>
      <c r="N1811" s="45">
        <v>42896</v>
      </c>
      <c r="O1811" s="57">
        <v>96.454752004115406</v>
      </c>
      <c r="P1811" s="57">
        <v>96.454752004115406</v>
      </c>
      <c r="Q1811" s="57">
        <v>304.36832854631973</v>
      </c>
      <c r="R1811" s="57">
        <v>497.27783255455051</v>
      </c>
      <c r="S1811" s="57">
        <v>267.92986667809834</v>
      </c>
      <c r="T1811" s="57">
        <v>255.06923307754963</v>
      </c>
      <c r="U1811" s="57">
        <v>1517.5547648647489</v>
      </c>
    </row>
    <row r="1812" spans="1:21">
      <c r="A1812" s="55" t="s">
        <v>2938</v>
      </c>
      <c r="B1812" s="53" t="s">
        <v>405</v>
      </c>
      <c r="C1812" s="53" t="s">
        <v>271</v>
      </c>
      <c r="D1812" s="51" t="s">
        <v>59</v>
      </c>
      <c r="E1812" s="53">
        <v>10</v>
      </c>
      <c r="F1812" s="53">
        <v>5</v>
      </c>
      <c r="G1812" s="53">
        <v>24</v>
      </c>
      <c r="H1812" s="53">
        <v>26</v>
      </c>
      <c r="I1812" s="53">
        <v>6</v>
      </c>
      <c r="J1812" s="53">
        <v>0</v>
      </c>
      <c r="K1812" s="53">
        <v>71</v>
      </c>
      <c r="L1812" s="45">
        <v>89550</v>
      </c>
      <c r="M1812" s="45">
        <v>46654</v>
      </c>
      <c r="N1812" s="45">
        <v>42896</v>
      </c>
      <c r="O1812" s="57">
        <v>11.166945840312675</v>
      </c>
      <c r="P1812" s="57">
        <v>5.5834729201563373</v>
      </c>
      <c r="Q1812" s="57">
        <v>26.80067001675042</v>
      </c>
      <c r="R1812" s="57">
        <v>29.034059184812953</v>
      </c>
      <c r="S1812" s="57">
        <v>6.700167504187605</v>
      </c>
      <c r="T1812" s="57" t="s">
        <v>297</v>
      </c>
      <c r="U1812" s="57">
        <v>79.285315466219984</v>
      </c>
    </row>
    <row r="1813" spans="1:21">
      <c r="A1813" s="55" t="s">
        <v>2939</v>
      </c>
      <c r="B1813" s="53" t="s">
        <v>405</v>
      </c>
      <c r="C1813" s="53" t="s">
        <v>271</v>
      </c>
      <c r="D1813" s="51" t="s">
        <v>68</v>
      </c>
      <c r="E1813" s="53">
        <v>5</v>
      </c>
      <c r="F1813" s="53">
        <v>0</v>
      </c>
      <c r="G1813" s="53">
        <v>10</v>
      </c>
      <c r="H1813" s="53">
        <v>11</v>
      </c>
      <c r="I1813" s="53">
        <v>18</v>
      </c>
      <c r="J1813" s="53">
        <v>15</v>
      </c>
      <c r="K1813" s="53">
        <v>59</v>
      </c>
      <c r="L1813" s="45">
        <v>89550</v>
      </c>
      <c r="M1813" s="45">
        <v>46654</v>
      </c>
      <c r="N1813" s="45">
        <v>42896</v>
      </c>
      <c r="O1813" s="57">
        <v>10.717194667123934</v>
      </c>
      <c r="P1813" s="57" t="s">
        <v>297</v>
      </c>
      <c r="Q1813" s="57">
        <v>21.434389334247868</v>
      </c>
      <c r="R1813" s="57">
        <v>23.577828267672654</v>
      </c>
      <c r="S1813" s="57">
        <v>38.581900801646157</v>
      </c>
      <c r="T1813" s="57">
        <v>32.151584001371802</v>
      </c>
      <c r="U1813" s="57">
        <v>126.46289707206242</v>
      </c>
    </row>
    <row r="1814" spans="1:21">
      <c r="A1814" s="55" t="s">
        <v>2940</v>
      </c>
      <c r="B1814" s="53" t="s">
        <v>405</v>
      </c>
      <c r="C1814" s="53" t="s">
        <v>271</v>
      </c>
      <c r="D1814" s="51" t="s">
        <v>63</v>
      </c>
      <c r="E1814" s="53">
        <v>49</v>
      </c>
      <c r="F1814" s="53">
        <v>41</v>
      </c>
      <c r="G1814" s="53">
        <v>104</v>
      </c>
      <c r="H1814" s="53">
        <v>99</v>
      </c>
      <c r="I1814" s="53">
        <v>60</v>
      </c>
      <c r="J1814" s="53">
        <v>40</v>
      </c>
      <c r="K1814" s="53">
        <v>393</v>
      </c>
      <c r="L1814" s="45">
        <v>89550</v>
      </c>
      <c r="M1814" s="45">
        <v>46654</v>
      </c>
      <c r="N1814" s="45">
        <v>42896</v>
      </c>
      <c r="O1814" s="57">
        <v>54.718034617532105</v>
      </c>
      <c r="P1814" s="57">
        <v>45.784477945281971</v>
      </c>
      <c r="Q1814" s="57">
        <v>116.13623673925181</v>
      </c>
      <c r="R1814" s="57">
        <v>110.55276381909547</v>
      </c>
      <c r="S1814" s="57">
        <v>67.001675041876055</v>
      </c>
      <c r="T1814" s="57">
        <v>44.667783361250699</v>
      </c>
      <c r="U1814" s="57">
        <v>438.86097152428812</v>
      </c>
    </row>
    <row r="1815" spans="1:21">
      <c r="A1815" s="55" t="s">
        <v>2941</v>
      </c>
      <c r="B1815" s="53" t="s">
        <v>405</v>
      </c>
      <c r="C1815" s="53" t="s">
        <v>271</v>
      </c>
      <c r="D1815" s="51" t="s">
        <v>311</v>
      </c>
      <c r="E1815" s="53">
        <v>11</v>
      </c>
      <c r="F1815" s="53">
        <v>14</v>
      </c>
      <c r="G1815" s="53">
        <v>27</v>
      </c>
      <c r="H1815" s="53">
        <v>31</v>
      </c>
      <c r="I1815" s="53">
        <v>14</v>
      </c>
      <c r="J1815" s="53">
        <v>13</v>
      </c>
      <c r="K1815" s="53">
        <v>110</v>
      </c>
      <c r="L1815" s="45">
        <v>89550</v>
      </c>
      <c r="M1815" s="45">
        <v>46654</v>
      </c>
      <c r="N1815" s="45">
        <v>42896</v>
      </c>
      <c r="O1815" s="57">
        <v>12.283640424343943</v>
      </c>
      <c r="P1815" s="57">
        <v>15.633724176437743</v>
      </c>
      <c r="Q1815" s="57">
        <v>30.150753768844222</v>
      </c>
      <c r="R1815" s="57">
        <v>34.617532104969293</v>
      </c>
      <c r="S1815" s="57">
        <v>15.633724176437743</v>
      </c>
      <c r="T1815" s="57">
        <v>14.517029592406477</v>
      </c>
      <c r="U1815" s="57">
        <v>122.83640424343942</v>
      </c>
    </row>
    <row r="1816" spans="1:21">
      <c r="A1816" s="55" t="s">
        <v>2942</v>
      </c>
      <c r="B1816" s="53" t="s">
        <v>405</v>
      </c>
      <c r="C1816" s="53" t="s">
        <v>271</v>
      </c>
      <c r="D1816" s="51" t="s">
        <v>292</v>
      </c>
      <c r="E1816" s="53">
        <v>0</v>
      </c>
      <c r="F1816" s="53">
        <v>5</v>
      </c>
      <c r="G1816" s="53">
        <v>0</v>
      </c>
      <c r="H1816" s="53">
        <v>11</v>
      </c>
      <c r="I1816" s="53">
        <v>10</v>
      </c>
      <c r="J1816" s="53">
        <v>7</v>
      </c>
      <c r="K1816" s="53">
        <v>33</v>
      </c>
      <c r="L1816" s="45">
        <v>89550</v>
      </c>
      <c r="M1816" s="45">
        <v>46654</v>
      </c>
      <c r="N1816" s="45">
        <v>42896</v>
      </c>
      <c r="O1816" s="57" t="s">
        <v>297</v>
      </c>
      <c r="P1816" s="57">
        <v>5.5834729201563373</v>
      </c>
      <c r="Q1816" s="57" t="s">
        <v>297</v>
      </c>
      <c r="R1816" s="57">
        <v>12.283640424343943</v>
      </c>
      <c r="S1816" s="57">
        <v>11.166945840312675</v>
      </c>
      <c r="T1816" s="57">
        <v>7.8168620882188717</v>
      </c>
      <c r="U1816" s="57">
        <v>36.85092127303183</v>
      </c>
    </row>
    <row r="1817" spans="1:21">
      <c r="A1817" s="55" t="s">
        <v>2943</v>
      </c>
      <c r="B1817" s="53" t="s">
        <v>405</v>
      </c>
      <c r="C1817" s="53" t="s">
        <v>271</v>
      </c>
      <c r="D1817" s="51" t="s">
        <v>201</v>
      </c>
      <c r="E1817" s="53">
        <v>10</v>
      </c>
      <c r="F1817" s="53">
        <v>10</v>
      </c>
      <c r="G1817" s="53">
        <v>16</v>
      </c>
      <c r="H1817" s="53">
        <v>23</v>
      </c>
      <c r="I1817" s="53">
        <v>10</v>
      </c>
      <c r="J1817" s="53">
        <v>5</v>
      </c>
      <c r="K1817" s="53">
        <v>74</v>
      </c>
      <c r="L1817" s="45">
        <v>89550</v>
      </c>
      <c r="M1817" s="45">
        <v>46654</v>
      </c>
      <c r="N1817" s="45">
        <v>42896</v>
      </c>
      <c r="O1817" s="57">
        <v>11.166945840312675</v>
      </c>
      <c r="P1817" s="57">
        <v>11.166945840312675</v>
      </c>
      <c r="Q1817" s="57">
        <v>17.867113344500279</v>
      </c>
      <c r="R1817" s="57">
        <v>25.683975432719151</v>
      </c>
      <c r="S1817" s="57">
        <v>11.166945840312675</v>
      </c>
      <c r="T1817" s="57">
        <v>5.5834729201563373</v>
      </c>
      <c r="U1817" s="57">
        <v>82.635399218313793</v>
      </c>
    </row>
    <row r="1818" spans="1:21">
      <c r="A1818" s="55" t="s">
        <v>2944</v>
      </c>
      <c r="B1818" s="53" t="s">
        <v>405</v>
      </c>
      <c r="C1818" s="53" t="s">
        <v>271</v>
      </c>
      <c r="D1818" s="51" t="s">
        <v>150</v>
      </c>
      <c r="E1818" s="53">
        <v>0</v>
      </c>
      <c r="F1818" s="53">
        <v>0</v>
      </c>
      <c r="G1818" s="53">
        <v>0</v>
      </c>
      <c r="H1818" s="53">
        <v>0</v>
      </c>
      <c r="I1818" s="53">
        <v>0</v>
      </c>
      <c r="J1818" s="53">
        <v>0</v>
      </c>
      <c r="K1818" s="53">
        <v>0</v>
      </c>
      <c r="L1818" s="45">
        <v>89550</v>
      </c>
      <c r="M1818" s="45">
        <v>46654</v>
      </c>
      <c r="N1818" s="45">
        <v>42896</v>
      </c>
      <c r="O1818" s="57" t="s">
        <v>297</v>
      </c>
      <c r="P1818" s="57" t="s">
        <v>297</v>
      </c>
      <c r="Q1818" s="57" t="s">
        <v>297</v>
      </c>
      <c r="R1818" s="57" t="s">
        <v>297</v>
      </c>
      <c r="S1818" s="57" t="s">
        <v>297</v>
      </c>
      <c r="T1818" s="57" t="s">
        <v>297</v>
      </c>
      <c r="U1818" s="57" t="s">
        <v>297</v>
      </c>
    </row>
    <row r="1819" spans="1:21">
      <c r="A1819" s="55" t="s">
        <v>2945</v>
      </c>
      <c r="B1819" s="53" t="s">
        <v>405</v>
      </c>
      <c r="C1819" s="53" t="s">
        <v>271</v>
      </c>
      <c r="D1819" s="51" t="s">
        <v>94</v>
      </c>
      <c r="E1819" s="53">
        <v>0</v>
      </c>
      <c r="F1819" s="53">
        <v>5</v>
      </c>
      <c r="G1819" s="53">
        <v>5</v>
      </c>
      <c r="H1819" s="53">
        <v>16</v>
      </c>
      <c r="I1819" s="53">
        <v>11</v>
      </c>
      <c r="J1819" s="53">
        <v>0</v>
      </c>
      <c r="K1819" s="53">
        <v>37</v>
      </c>
      <c r="L1819" s="45">
        <v>89550</v>
      </c>
      <c r="M1819" s="45">
        <v>46654</v>
      </c>
      <c r="N1819" s="45">
        <v>42896</v>
      </c>
      <c r="O1819" s="57" t="s">
        <v>297</v>
      </c>
      <c r="P1819" s="57">
        <v>5.5834729201563373</v>
      </c>
      <c r="Q1819" s="57">
        <v>5.5834729201563373</v>
      </c>
      <c r="R1819" s="57">
        <v>17.867113344500279</v>
      </c>
      <c r="S1819" s="57">
        <v>12.283640424343943</v>
      </c>
      <c r="T1819" s="57" t="s">
        <v>297</v>
      </c>
      <c r="U1819" s="57">
        <v>41.317699609156897</v>
      </c>
    </row>
    <row r="1820" spans="1:21">
      <c r="A1820" s="55" t="s">
        <v>2946</v>
      </c>
      <c r="B1820" s="53" t="s">
        <v>405</v>
      </c>
      <c r="C1820" s="53" t="s">
        <v>271</v>
      </c>
      <c r="D1820" s="51" t="s">
        <v>153</v>
      </c>
      <c r="E1820" s="53">
        <v>0</v>
      </c>
      <c r="F1820" s="53">
        <v>5</v>
      </c>
      <c r="G1820" s="53">
        <v>0</v>
      </c>
      <c r="H1820" s="53">
        <v>0</v>
      </c>
      <c r="I1820" s="53">
        <v>0</v>
      </c>
      <c r="J1820" s="53">
        <v>0</v>
      </c>
      <c r="K1820" s="53">
        <v>5</v>
      </c>
      <c r="L1820" s="45">
        <v>89550</v>
      </c>
      <c r="M1820" s="45">
        <v>46654</v>
      </c>
      <c r="N1820" s="45">
        <v>42896</v>
      </c>
      <c r="O1820" s="57" t="s">
        <v>297</v>
      </c>
      <c r="P1820" s="57">
        <v>5.5834729201563373</v>
      </c>
      <c r="Q1820" s="57" t="s">
        <v>297</v>
      </c>
      <c r="R1820" s="57" t="s">
        <v>297</v>
      </c>
      <c r="S1820" s="57" t="s">
        <v>297</v>
      </c>
      <c r="T1820" s="57" t="s">
        <v>297</v>
      </c>
      <c r="U1820" s="57">
        <v>5.5834729201563373</v>
      </c>
    </row>
    <row r="1821" spans="1:21">
      <c r="A1821" s="55" t="s">
        <v>2947</v>
      </c>
      <c r="B1821" s="53" t="s">
        <v>405</v>
      </c>
      <c r="C1821" s="53" t="s">
        <v>271</v>
      </c>
      <c r="D1821" s="51" t="s">
        <v>154</v>
      </c>
      <c r="E1821" s="53">
        <v>51</v>
      </c>
      <c r="F1821" s="53">
        <v>12</v>
      </c>
      <c r="G1821" s="53">
        <v>19</v>
      </c>
      <c r="H1821" s="53">
        <v>11</v>
      </c>
      <c r="I1821" s="53">
        <v>6</v>
      </c>
      <c r="J1821" s="53">
        <v>5</v>
      </c>
      <c r="K1821" s="53">
        <v>104</v>
      </c>
      <c r="L1821" s="45">
        <v>89550</v>
      </c>
      <c r="M1821" s="45">
        <v>46654</v>
      </c>
      <c r="N1821" s="45">
        <v>42896</v>
      </c>
      <c r="O1821" s="57">
        <v>56.951423785594642</v>
      </c>
      <c r="P1821" s="57">
        <v>13.40033500837521</v>
      </c>
      <c r="Q1821" s="57">
        <v>21.217197096594084</v>
      </c>
      <c r="R1821" s="57">
        <v>12.283640424343943</v>
      </c>
      <c r="S1821" s="57">
        <v>6.700167504187605</v>
      </c>
      <c r="T1821" s="57">
        <v>5.5834729201563373</v>
      </c>
      <c r="U1821" s="57">
        <v>116.13623673925181</v>
      </c>
    </row>
    <row r="1822" spans="1:21">
      <c r="A1822" s="55" t="s">
        <v>2948</v>
      </c>
      <c r="B1822" s="53" t="s">
        <v>405</v>
      </c>
      <c r="C1822" s="53" t="s">
        <v>271</v>
      </c>
      <c r="D1822" s="51" t="s">
        <v>98</v>
      </c>
      <c r="E1822" s="53">
        <v>13</v>
      </c>
      <c r="F1822" s="53">
        <v>14</v>
      </c>
      <c r="G1822" s="53">
        <v>42</v>
      </c>
      <c r="H1822" s="53">
        <v>47</v>
      </c>
      <c r="I1822" s="53">
        <v>36</v>
      </c>
      <c r="J1822" s="53">
        <v>31</v>
      </c>
      <c r="K1822" s="53">
        <v>183</v>
      </c>
      <c r="L1822" s="45">
        <v>89550</v>
      </c>
      <c r="M1822" s="45">
        <v>46654</v>
      </c>
      <c r="N1822" s="45">
        <v>42896</v>
      </c>
      <c r="O1822" s="57">
        <v>14.517029592406477</v>
      </c>
      <c r="P1822" s="57">
        <v>15.633724176437743</v>
      </c>
      <c r="Q1822" s="57">
        <v>46.901172529313236</v>
      </c>
      <c r="R1822" s="57">
        <v>52.484645449469568</v>
      </c>
      <c r="S1822" s="57">
        <v>40.201005025125632</v>
      </c>
      <c r="T1822" s="57">
        <v>34.617532104969293</v>
      </c>
      <c r="U1822" s="57">
        <v>204.35510887772193</v>
      </c>
    </row>
    <row r="1823" spans="1:21">
      <c r="A1823" s="55" t="s">
        <v>2949</v>
      </c>
      <c r="B1823" s="53" t="s">
        <v>405</v>
      </c>
      <c r="C1823" s="53" t="s">
        <v>271</v>
      </c>
      <c r="D1823" s="51" t="s">
        <v>301</v>
      </c>
      <c r="E1823" s="53">
        <v>0</v>
      </c>
      <c r="F1823" s="53">
        <v>5</v>
      </c>
      <c r="G1823" s="53">
        <v>10</v>
      </c>
      <c r="H1823" s="53">
        <v>0</v>
      </c>
      <c r="I1823" s="53">
        <v>5</v>
      </c>
      <c r="J1823" s="53">
        <v>0</v>
      </c>
      <c r="K1823" s="53">
        <v>20</v>
      </c>
      <c r="L1823" s="45">
        <v>89550</v>
      </c>
      <c r="M1823" s="45">
        <v>46654</v>
      </c>
      <c r="N1823" s="45">
        <v>42896</v>
      </c>
      <c r="O1823" s="57" t="s">
        <v>297</v>
      </c>
      <c r="P1823" s="57">
        <v>5.5834729201563373</v>
      </c>
      <c r="Q1823" s="57">
        <v>11.166945840312675</v>
      </c>
      <c r="R1823" s="57" t="s">
        <v>297</v>
      </c>
      <c r="S1823" s="57">
        <v>5.5834729201563373</v>
      </c>
      <c r="T1823" s="57" t="s">
        <v>297</v>
      </c>
      <c r="U1823" s="57">
        <v>22.333891680625349</v>
      </c>
    </row>
    <row r="1824" spans="1:21">
      <c r="A1824" s="55" t="s">
        <v>2950</v>
      </c>
      <c r="B1824" s="53" t="s">
        <v>405</v>
      </c>
      <c r="C1824" s="53" t="s">
        <v>271</v>
      </c>
      <c r="D1824" s="51" t="s">
        <v>303</v>
      </c>
      <c r="E1824" s="53">
        <v>14</v>
      </c>
      <c r="F1824" s="53">
        <v>15</v>
      </c>
      <c r="G1824" s="53">
        <v>25</v>
      </c>
      <c r="H1824" s="53">
        <v>30</v>
      </c>
      <c r="I1824" s="53">
        <v>18</v>
      </c>
      <c r="J1824" s="53">
        <v>14</v>
      </c>
      <c r="K1824" s="53">
        <v>116</v>
      </c>
      <c r="L1824" s="45">
        <v>89550</v>
      </c>
      <c r="M1824" s="45">
        <v>46654</v>
      </c>
      <c r="N1824" s="45">
        <v>42896</v>
      </c>
      <c r="O1824" s="57">
        <v>15.633724176437743</v>
      </c>
      <c r="P1824" s="57">
        <v>16.750418760469014</v>
      </c>
      <c r="Q1824" s="57">
        <v>27.917364600781685</v>
      </c>
      <c r="R1824" s="57">
        <v>33.500837520938028</v>
      </c>
      <c r="S1824" s="57">
        <v>20.100502512562816</v>
      </c>
      <c r="T1824" s="57">
        <v>15.633724176437743</v>
      </c>
      <c r="U1824" s="57">
        <v>129.53657174762702</v>
      </c>
    </row>
    <row r="1825" spans="1:21">
      <c r="A1825" s="55" t="s">
        <v>2951</v>
      </c>
      <c r="B1825" s="53" t="s">
        <v>405</v>
      </c>
      <c r="C1825" s="53" t="s">
        <v>271</v>
      </c>
      <c r="D1825" s="51" t="s">
        <v>127</v>
      </c>
      <c r="E1825" s="53">
        <v>14</v>
      </c>
      <c r="F1825" s="53">
        <v>6</v>
      </c>
      <c r="G1825" s="53">
        <v>5</v>
      </c>
      <c r="H1825" s="53">
        <v>0</v>
      </c>
      <c r="I1825" s="53">
        <v>0</v>
      </c>
      <c r="J1825" s="53">
        <v>0</v>
      </c>
      <c r="K1825" s="53">
        <v>25</v>
      </c>
      <c r="L1825" s="45">
        <v>89550</v>
      </c>
      <c r="M1825" s="45">
        <v>46654</v>
      </c>
      <c r="N1825" s="45">
        <v>42896</v>
      </c>
      <c r="O1825" s="57">
        <v>15.633724176437743</v>
      </c>
      <c r="P1825" s="57">
        <v>6.700167504187605</v>
      </c>
      <c r="Q1825" s="57">
        <v>5.5834729201563373</v>
      </c>
      <c r="R1825" s="57" t="s">
        <v>297</v>
      </c>
      <c r="S1825" s="57" t="s">
        <v>297</v>
      </c>
      <c r="T1825" s="57" t="s">
        <v>297</v>
      </c>
      <c r="U1825" s="57">
        <v>27.917364600781685</v>
      </c>
    </row>
    <row r="1826" spans="1:21">
      <c r="A1826" s="55" t="s">
        <v>2952</v>
      </c>
      <c r="B1826" s="53" t="s">
        <v>405</v>
      </c>
      <c r="C1826" s="53" t="s">
        <v>271</v>
      </c>
      <c r="D1826" s="51" t="s">
        <v>131</v>
      </c>
      <c r="E1826" s="53">
        <v>8</v>
      </c>
      <c r="F1826" s="53">
        <v>5</v>
      </c>
      <c r="G1826" s="53">
        <v>13</v>
      </c>
      <c r="H1826" s="53">
        <v>18</v>
      </c>
      <c r="I1826" s="53">
        <v>7</v>
      </c>
      <c r="J1826" s="53">
        <v>5</v>
      </c>
      <c r="K1826" s="53">
        <v>56</v>
      </c>
      <c r="L1826" s="45">
        <v>89550</v>
      </c>
      <c r="M1826" s="45">
        <v>46654</v>
      </c>
      <c r="N1826" s="45">
        <v>42896</v>
      </c>
      <c r="O1826" s="57">
        <v>17.147511467398292</v>
      </c>
      <c r="P1826" s="57">
        <v>10.717194667123934</v>
      </c>
      <c r="Q1826" s="57">
        <v>27.86470613452223</v>
      </c>
      <c r="R1826" s="57">
        <v>38.581900801646157</v>
      </c>
      <c r="S1826" s="57">
        <v>15.004072533973508</v>
      </c>
      <c r="T1826" s="57">
        <v>10.717194667123934</v>
      </c>
      <c r="U1826" s="57">
        <v>120.03258027178806</v>
      </c>
    </row>
    <row r="1827" spans="1:21">
      <c r="A1827" s="55" t="s">
        <v>2953</v>
      </c>
      <c r="B1827" s="53" t="s">
        <v>405</v>
      </c>
      <c r="C1827" s="53" t="s">
        <v>271</v>
      </c>
      <c r="D1827" s="51" t="s">
        <v>160</v>
      </c>
      <c r="E1827" s="53">
        <v>5</v>
      </c>
      <c r="F1827" s="53">
        <v>0</v>
      </c>
      <c r="G1827" s="53">
        <v>0</v>
      </c>
      <c r="H1827" s="53">
        <v>0</v>
      </c>
      <c r="I1827" s="53">
        <v>0</v>
      </c>
      <c r="J1827" s="53">
        <v>0</v>
      </c>
      <c r="K1827" s="53">
        <v>5</v>
      </c>
      <c r="L1827" s="45">
        <v>89550</v>
      </c>
      <c r="M1827" s="45">
        <v>46654</v>
      </c>
      <c r="N1827" s="45">
        <v>42896</v>
      </c>
      <c r="O1827" s="57">
        <v>5.5834729201563373</v>
      </c>
      <c r="P1827" s="57" t="s">
        <v>297</v>
      </c>
      <c r="Q1827" s="57" t="s">
        <v>297</v>
      </c>
      <c r="R1827" s="57" t="s">
        <v>297</v>
      </c>
      <c r="S1827" s="57" t="s">
        <v>297</v>
      </c>
      <c r="T1827" s="57" t="s">
        <v>297</v>
      </c>
      <c r="U1827" s="57">
        <v>5.5834729201563373</v>
      </c>
    </row>
    <row r="1828" spans="1:21">
      <c r="A1828" s="55" t="s">
        <v>2954</v>
      </c>
      <c r="B1828" s="53" t="s">
        <v>405</v>
      </c>
      <c r="C1828" s="53" t="s">
        <v>271</v>
      </c>
      <c r="D1828" s="51" t="s">
        <v>163</v>
      </c>
      <c r="E1828" s="53">
        <v>56</v>
      </c>
      <c r="F1828" s="53">
        <v>62</v>
      </c>
      <c r="G1828" s="53">
        <v>147</v>
      </c>
      <c r="H1828" s="53">
        <v>148</v>
      </c>
      <c r="I1828" s="53">
        <v>63</v>
      </c>
      <c r="J1828" s="53">
        <v>21</v>
      </c>
      <c r="K1828" s="53">
        <v>497</v>
      </c>
      <c r="L1828" s="45">
        <v>89550</v>
      </c>
      <c r="M1828" s="45">
        <v>46654</v>
      </c>
      <c r="N1828" s="45">
        <v>42896</v>
      </c>
      <c r="O1828" s="57">
        <v>130.54830287206266</v>
      </c>
      <c r="P1828" s="57">
        <v>144.53562103692653</v>
      </c>
      <c r="Q1828" s="57">
        <v>342.68929503916451</v>
      </c>
      <c r="R1828" s="57">
        <v>345.02051473330846</v>
      </c>
      <c r="S1828" s="57">
        <v>146.86684073107048</v>
      </c>
      <c r="T1828" s="57">
        <v>48.955613577023492</v>
      </c>
      <c r="U1828" s="57">
        <v>1158.6161879895562</v>
      </c>
    </row>
    <row r="1829" spans="1:21">
      <c r="A1829" s="55" t="s">
        <v>2955</v>
      </c>
      <c r="B1829" s="53" t="s">
        <v>405</v>
      </c>
      <c r="C1829" s="53" t="s">
        <v>271</v>
      </c>
      <c r="D1829" s="51" t="s">
        <v>141</v>
      </c>
      <c r="E1829" s="53">
        <v>5</v>
      </c>
      <c r="F1829" s="53">
        <v>5</v>
      </c>
      <c r="G1829" s="53">
        <v>5</v>
      </c>
      <c r="H1829" s="53">
        <v>0</v>
      </c>
      <c r="I1829" s="53">
        <v>5</v>
      </c>
      <c r="J1829" s="53">
        <v>0</v>
      </c>
      <c r="K1829" s="53">
        <v>20</v>
      </c>
      <c r="L1829" s="45">
        <v>89550</v>
      </c>
      <c r="M1829" s="45">
        <v>46654</v>
      </c>
      <c r="N1829" s="45">
        <v>42896</v>
      </c>
      <c r="O1829" s="57">
        <v>5.5834729201563373</v>
      </c>
      <c r="P1829" s="57">
        <v>5.5834729201563373</v>
      </c>
      <c r="Q1829" s="57">
        <v>5.5834729201563373</v>
      </c>
      <c r="R1829" s="57" t="s">
        <v>297</v>
      </c>
      <c r="S1829" s="57">
        <v>5.5834729201563373</v>
      </c>
      <c r="T1829" s="57" t="s">
        <v>297</v>
      </c>
      <c r="U1829" s="57">
        <v>22.333891680625349</v>
      </c>
    </row>
    <row r="1830" spans="1:21">
      <c r="A1830" s="55" t="s">
        <v>2956</v>
      </c>
      <c r="B1830" s="53" t="s">
        <v>405</v>
      </c>
      <c r="C1830" s="53" t="s">
        <v>271</v>
      </c>
      <c r="D1830" s="51" t="s">
        <v>145</v>
      </c>
      <c r="E1830" s="53">
        <v>16</v>
      </c>
      <c r="F1830" s="53">
        <v>10</v>
      </c>
      <c r="G1830" s="53">
        <v>23</v>
      </c>
      <c r="H1830" s="53">
        <v>29</v>
      </c>
      <c r="I1830" s="53">
        <v>24</v>
      </c>
      <c r="J1830" s="53">
        <v>13</v>
      </c>
      <c r="K1830" s="53">
        <v>115</v>
      </c>
      <c r="L1830" s="45">
        <v>89550</v>
      </c>
      <c r="M1830" s="45">
        <v>46654</v>
      </c>
      <c r="N1830" s="45">
        <v>42896</v>
      </c>
      <c r="O1830" s="57">
        <v>34.295022934796584</v>
      </c>
      <c r="P1830" s="57">
        <v>21.434389334247868</v>
      </c>
      <c r="Q1830" s="57">
        <v>49.299095468770098</v>
      </c>
      <c r="R1830" s="57">
        <v>62.159729069318814</v>
      </c>
      <c r="S1830" s="57">
        <v>51.44253440219488</v>
      </c>
      <c r="T1830" s="57">
        <v>27.86470613452223</v>
      </c>
      <c r="U1830" s="57">
        <v>246.49547734385047</v>
      </c>
    </row>
    <row r="1831" spans="1:21">
      <c r="A1831" s="55" t="s">
        <v>2936</v>
      </c>
      <c r="B1831" s="53" t="s">
        <v>405</v>
      </c>
      <c r="C1831" s="53" t="s">
        <v>271</v>
      </c>
      <c r="D1831" s="51" t="s">
        <v>200</v>
      </c>
      <c r="E1831" s="53">
        <v>5</v>
      </c>
      <c r="F1831" s="53">
        <v>0</v>
      </c>
      <c r="G1831" s="53">
        <v>5</v>
      </c>
      <c r="H1831" s="53">
        <v>0</v>
      </c>
      <c r="I1831" s="53">
        <v>5</v>
      </c>
      <c r="J1831" s="53">
        <v>5</v>
      </c>
      <c r="K1831" s="53">
        <v>20</v>
      </c>
      <c r="L1831" s="45">
        <v>89550</v>
      </c>
      <c r="M1831" s="45">
        <v>46654</v>
      </c>
      <c r="N1831" s="45">
        <v>42896</v>
      </c>
      <c r="O1831" s="57">
        <v>5.5834729201563373</v>
      </c>
      <c r="P1831" s="57" t="s">
        <v>297</v>
      </c>
      <c r="Q1831" s="57">
        <v>5.5834729201563373</v>
      </c>
      <c r="R1831" s="57" t="s">
        <v>297</v>
      </c>
      <c r="S1831" s="57">
        <v>5.5834729201563373</v>
      </c>
      <c r="T1831" s="57">
        <v>5.5834729201563373</v>
      </c>
      <c r="U1831" s="57">
        <v>22.333891680625349</v>
      </c>
    </row>
    <row r="1832" spans="1:21">
      <c r="A1832" s="55" t="s">
        <v>2957</v>
      </c>
      <c r="B1832" s="53" t="s">
        <v>405</v>
      </c>
      <c r="C1832" s="53" t="s">
        <v>272</v>
      </c>
      <c r="D1832" s="51" t="s">
        <v>200</v>
      </c>
      <c r="E1832" s="53">
        <v>0</v>
      </c>
      <c r="F1832" s="53">
        <v>5</v>
      </c>
      <c r="G1832" s="53">
        <v>7</v>
      </c>
      <c r="H1832" s="53">
        <v>5</v>
      </c>
      <c r="I1832" s="53">
        <v>15</v>
      </c>
      <c r="J1832" s="53">
        <v>17</v>
      </c>
      <c r="K1832" s="53">
        <v>49</v>
      </c>
      <c r="L1832" s="45">
        <v>90800</v>
      </c>
      <c r="M1832" s="45">
        <v>47646</v>
      </c>
      <c r="N1832" s="45">
        <v>43154</v>
      </c>
      <c r="O1832" s="57" t="s">
        <v>297</v>
      </c>
      <c r="P1832" s="57">
        <v>5.5066079295154191</v>
      </c>
      <c r="Q1832" s="57">
        <v>7.7092511013215859</v>
      </c>
      <c r="R1832" s="57">
        <v>5.5066079295154191</v>
      </c>
      <c r="S1832" s="57">
        <v>16.519823788546255</v>
      </c>
      <c r="T1832" s="57">
        <v>18.722466960352424</v>
      </c>
      <c r="U1832" s="57">
        <v>53.964757709251103</v>
      </c>
    </row>
    <row r="1833" spans="1:21">
      <c r="A1833" s="55" t="s">
        <v>2958</v>
      </c>
      <c r="B1833" s="53" t="s">
        <v>405</v>
      </c>
      <c r="C1833" s="53" t="s">
        <v>272</v>
      </c>
      <c r="D1833" s="51" t="s">
        <v>53</v>
      </c>
      <c r="E1833" s="53">
        <v>71</v>
      </c>
      <c r="F1833" s="53">
        <v>96</v>
      </c>
      <c r="G1833" s="53">
        <v>179</v>
      </c>
      <c r="H1833" s="53">
        <v>167</v>
      </c>
      <c r="I1833" s="53">
        <v>142</v>
      </c>
      <c r="J1833" s="53">
        <v>93</v>
      </c>
      <c r="K1833" s="53">
        <v>748</v>
      </c>
      <c r="L1833" s="45">
        <v>90800</v>
      </c>
      <c r="M1833" s="45">
        <v>47646</v>
      </c>
      <c r="N1833" s="45">
        <v>43154</v>
      </c>
      <c r="O1833" s="57">
        <v>149.01565713805985</v>
      </c>
      <c r="P1833" s="57">
        <v>201.48595894723584</v>
      </c>
      <c r="Q1833" s="57">
        <v>375.68736095370019</v>
      </c>
      <c r="R1833" s="57">
        <v>350.50161608529572</v>
      </c>
      <c r="S1833" s="57">
        <v>298.0313142761197</v>
      </c>
      <c r="T1833" s="57">
        <v>195.18952273013474</v>
      </c>
      <c r="U1833" s="57">
        <v>1569.911430130546</v>
      </c>
    </row>
    <row r="1834" spans="1:21">
      <c r="A1834" s="55" t="s">
        <v>2959</v>
      </c>
      <c r="B1834" s="53" t="s">
        <v>405</v>
      </c>
      <c r="C1834" s="53" t="s">
        <v>272</v>
      </c>
      <c r="D1834" s="51" t="s">
        <v>59</v>
      </c>
      <c r="E1834" s="53">
        <v>10</v>
      </c>
      <c r="F1834" s="53">
        <v>11</v>
      </c>
      <c r="G1834" s="53">
        <v>27</v>
      </c>
      <c r="H1834" s="53">
        <v>25</v>
      </c>
      <c r="I1834" s="53">
        <v>5</v>
      </c>
      <c r="J1834" s="53">
        <v>5</v>
      </c>
      <c r="K1834" s="53">
        <v>83</v>
      </c>
      <c r="L1834" s="45">
        <v>90800</v>
      </c>
      <c r="M1834" s="45">
        <v>47646</v>
      </c>
      <c r="N1834" s="45">
        <v>43154</v>
      </c>
      <c r="O1834" s="57">
        <v>11.013215859030838</v>
      </c>
      <c r="P1834" s="57">
        <v>12.114537444933921</v>
      </c>
      <c r="Q1834" s="57">
        <v>29.735682819383261</v>
      </c>
      <c r="R1834" s="57">
        <v>27.533039647577095</v>
      </c>
      <c r="S1834" s="57">
        <v>5.5066079295154191</v>
      </c>
      <c r="T1834" s="57">
        <v>5.5066079295154191</v>
      </c>
      <c r="U1834" s="57">
        <v>91.409691629955944</v>
      </c>
    </row>
    <row r="1835" spans="1:21">
      <c r="A1835" s="55" t="s">
        <v>2960</v>
      </c>
      <c r="B1835" s="53" t="s">
        <v>405</v>
      </c>
      <c r="C1835" s="53" t="s">
        <v>272</v>
      </c>
      <c r="D1835" s="51" t="s">
        <v>68</v>
      </c>
      <c r="E1835" s="53">
        <v>7</v>
      </c>
      <c r="F1835" s="53">
        <v>5</v>
      </c>
      <c r="G1835" s="53">
        <v>8</v>
      </c>
      <c r="H1835" s="53">
        <v>14</v>
      </c>
      <c r="I1835" s="53">
        <v>17</v>
      </c>
      <c r="J1835" s="53">
        <v>16</v>
      </c>
      <c r="K1835" s="53">
        <v>67</v>
      </c>
      <c r="L1835" s="45">
        <v>90800</v>
      </c>
      <c r="M1835" s="45">
        <v>47646</v>
      </c>
      <c r="N1835" s="45">
        <v>43154</v>
      </c>
      <c r="O1835" s="57">
        <v>14.691684506569283</v>
      </c>
      <c r="P1835" s="57">
        <v>10.494060361835201</v>
      </c>
      <c r="Q1835" s="57">
        <v>16.790496578936324</v>
      </c>
      <c r="R1835" s="57">
        <v>29.383369013138566</v>
      </c>
      <c r="S1835" s="57">
        <v>35.679805230239687</v>
      </c>
      <c r="T1835" s="57">
        <v>33.580993157872648</v>
      </c>
      <c r="U1835" s="57">
        <v>140.62040884859169</v>
      </c>
    </row>
    <row r="1836" spans="1:21">
      <c r="A1836" s="55" t="s">
        <v>2961</v>
      </c>
      <c r="B1836" s="53" t="s">
        <v>405</v>
      </c>
      <c r="C1836" s="53" t="s">
        <v>272</v>
      </c>
      <c r="D1836" s="51" t="s">
        <v>63</v>
      </c>
      <c r="E1836" s="53">
        <v>46</v>
      </c>
      <c r="F1836" s="53">
        <v>53</v>
      </c>
      <c r="G1836" s="53">
        <v>88</v>
      </c>
      <c r="H1836" s="53">
        <v>89</v>
      </c>
      <c r="I1836" s="53">
        <v>68</v>
      </c>
      <c r="J1836" s="53">
        <v>36</v>
      </c>
      <c r="K1836" s="53">
        <v>380</v>
      </c>
      <c r="L1836" s="45">
        <v>90800</v>
      </c>
      <c r="M1836" s="45">
        <v>47646</v>
      </c>
      <c r="N1836" s="45">
        <v>43154</v>
      </c>
      <c r="O1836" s="57">
        <v>50.66079295154185</v>
      </c>
      <c r="P1836" s="57">
        <v>58.370044052863435</v>
      </c>
      <c r="Q1836" s="57">
        <v>96.916299559471369</v>
      </c>
      <c r="R1836" s="57">
        <v>98.017621145374434</v>
      </c>
      <c r="S1836" s="57">
        <v>74.889867841409696</v>
      </c>
      <c r="T1836" s="57">
        <v>39.647577092511014</v>
      </c>
      <c r="U1836" s="57">
        <v>418.50220264317181</v>
      </c>
    </row>
    <row r="1837" spans="1:21">
      <c r="A1837" s="55" t="s">
        <v>2962</v>
      </c>
      <c r="B1837" s="53" t="s">
        <v>405</v>
      </c>
      <c r="C1837" s="53" t="s">
        <v>272</v>
      </c>
      <c r="D1837" s="51" t="s">
        <v>311</v>
      </c>
      <c r="E1837" s="53">
        <v>25</v>
      </c>
      <c r="F1837" s="53">
        <v>20</v>
      </c>
      <c r="G1837" s="53">
        <v>31</v>
      </c>
      <c r="H1837" s="53">
        <v>49</v>
      </c>
      <c r="I1837" s="53">
        <v>31</v>
      </c>
      <c r="J1837" s="53">
        <v>7</v>
      </c>
      <c r="K1837" s="53">
        <v>163</v>
      </c>
      <c r="L1837" s="45">
        <v>90800</v>
      </c>
      <c r="M1837" s="45">
        <v>47646</v>
      </c>
      <c r="N1837" s="45">
        <v>43154</v>
      </c>
      <c r="O1837" s="57">
        <v>27.533039647577095</v>
      </c>
      <c r="P1837" s="57">
        <v>22.026431718061676</v>
      </c>
      <c r="Q1837" s="57">
        <v>34.140969162995596</v>
      </c>
      <c r="R1837" s="57">
        <v>53.964757709251103</v>
      </c>
      <c r="S1837" s="57">
        <v>34.140969162995596</v>
      </c>
      <c r="T1837" s="57">
        <v>7.7092511013215859</v>
      </c>
      <c r="U1837" s="57">
        <v>179.51541850220266</v>
      </c>
    </row>
    <row r="1838" spans="1:21">
      <c r="A1838" s="55" t="s">
        <v>2963</v>
      </c>
      <c r="B1838" s="53" t="s">
        <v>405</v>
      </c>
      <c r="C1838" s="53" t="s">
        <v>272</v>
      </c>
      <c r="D1838" s="51" t="s">
        <v>292</v>
      </c>
      <c r="E1838" s="53">
        <v>0</v>
      </c>
      <c r="F1838" s="53">
        <v>0</v>
      </c>
      <c r="G1838" s="53">
        <v>10</v>
      </c>
      <c r="H1838" s="53">
        <v>6</v>
      </c>
      <c r="I1838" s="53">
        <v>8</v>
      </c>
      <c r="J1838" s="53">
        <v>5</v>
      </c>
      <c r="K1838" s="53">
        <v>29</v>
      </c>
      <c r="L1838" s="45">
        <v>90800</v>
      </c>
      <c r="M1838" s="45">
        <v>47646</v>
      </c>
      <c r="N1838" s="45">
        <v>43154</v>
      </c>
      <c r="O1838" s="57" t="s">
        <v>297</v>
      </c>
      <c r="P1838" s="57" t="s">
        <v>297</v>
      </c>
      <c r="Q1838" s="57">
        <v>11.013215859030838</v>
      </c>
      <c r="R1838" s="57">
        <v>6.607929515418502</v>
      </c>
      <c r="S1838" s="57">
        <v>8.8105726872246706</v>
      </c>
      <c r="T1838" s="57">
        <v>5.5066079295154191</v>
      </c>
      <c r="U1838" s="57">
        <v>31.938325991189426</v>
      </c>
    </row>
    <row r="1839" spans="1:21">
      <c r="A1839" s="55" t="s">
        <v>2964</v>
      </c>
      <c r="B1839" s="53" t="s">
        <v>405</v>
      </c>
      <c r="C1839" s="53" t="s">
        <v>272</v>
      </c>
      <c r="D1839" s="51" t="s">
        <v>201</v>
      </c>
      <c r="E1839" s="53">
        <v>11</v>
      </c>
      <c r="F1839" s="53">
        <v>13</v>
      </c>
      <c r="G1839" s="53">
        <v>14</v>
      </c>
      <c r="H1839" s="53">
        <v>18</v>
      </c>
      <c r="I1839" s="53">
        <v>11</v>
      </c>
      <c r="J1839" s="53">
        <v>5</v>
      </c>
      <c r="K1839" s="53">
        <v>72</v>
      </c>
      <c r="L1839" s="45">
        <v>90800</v>
      </c>
      <c r="M1839" s="45">
        <v>47646</v>
      </c>
      <c r="N1839" s="45">
        <v>43154</v>
      </c>
      <c r="O1839" s="57">
        <v>12.114537444933921</v>
      </c>
      <c r="P1839" s="57">
        <v>14.317180616740089</v>
      </c>
      <c r="Q1839" s="57">
        <v>15.418502202643172</v>
      </c>
      <c r="R1839" s="57">
        <v>19.823788546255507</v>
      </c>
      <c r="S1839" s="57">
        <v>12.114537444933921</v>
      </c>
      <c r="T1839" s="57">
        <v>5.5066079295154191</v>
      </c>
      <c r="U1839" s="57">
        <v>79.295154185022028</v>
      </c>
    </row>
    <row r="1840" spans="1:21">
      <c r="A1840" s="55" t="s">
        <v>2965</v>
      </c>
      <c r="B1840" s="53" t="s">
        <v>405</v>
      </c>
      <c r="C1840" s="53" t="s">
        <v>272</v>
      </c>
      <c r="D1840" s="51" t="s">
        <v>150</v>
      </c>
      <c r="E1840" s="53">
        <v>0</v>
      </c>
      <c r="F1840" s="53">
        <v>0</v>
      </c>
      <c r="G1840" s="53">
        <v>0</v>
      </c>
      <c r="H1840" s="53">
        <v>0</v>
      </c>
      <c r="I1840" s="53">
        <v>0</v>
      </c>
      <c r="J1840" s="53">
        <v>0</v>
      </c>
      <c r="K1840" s="53">
        <v>0</v>
      </c>
      <c r="L1840" s="45">
        <v>90800</v>
      </c>
      <c r="M1840" s="45">
        <v>47646</v>
      </c>
      <c r="N1840" s="45">
        <v>43154</v>
      </c>
      <c r="O1840" s="57" t="s">
        <v>297</v>
      </c>
      <c r="P1840" s="57" t="s">
        <v>297</v>
      </c>
      <c r="Q1840" s="57" t="s">
        <v>297</v>
      </c>
      <c r="R1840" s="57" t="s">
        <v>297</v>
      </c>
      <c r="S1840" s="57" t="s">
        <v>297</v>
      </c>
      <c r="T1840" s="57" t="s">
        <v>297</v>
      </c>
      <c r="U1840" s="57" t="s">
        <v>297</v>
      </c>
    </row>
    <row r="1841" spans="1:21">
      <c r="A1841" s="55" t="s">
        <v>2966</v>
      </c>
      <c r="B1841" s="53" t="s">
        <v>405</v>
      </c>
      <c r="C1841" s="53" t="s">
        <v>272</v>
      </c>
      <c r="D1841" s="51" t="s">
        <v>94</v>
      </c>
      <c r="E1841" s="53">
        <v>0</v>
      </c>
      <c r="F1841" s="53">
        <v>5</v>
      </c>
      <c r="G1841" s="53">
        <v>10</v>
      </c>
      <c r="H1841" s="53">
        <v>14</v>
      </c>
      <c r="I1841" s="53">
        <v>5</v>
      </c>
      <c r="J1841" s="53">
        <v>0</v>
      </c>
      <c r="K1841" s="53">
        <v>34</v>
      </c>
      <c r="L1841" s="45">
        <v>90800</v>
      </c>
      <c r="M1841" s="45">
        <v>47646</v>
      </c>
      <c r="N1841" s="45">
        <v>43154</v>
      </c>
      <c r="O1841" s="57" t="s">
        <v>297</v>
      </c>
      <c r="P1841" s="57">
        <v>5.5066079295154191</v>
      </c>
      <c r="Q1841" s="57">
        <v>11.013215859030838</v>
      </c>
      <c r="R1841" s="57">
        <v>15.418502202643172</v>
      </c>
      <c r="S1841" s="57">
        <v>5.5066079295154191</v>
      </c>
      <c r="T1841" s="57" t="s">
        <v>297</v>
      </c>
      <c r="U1841" s="57">
        <v>37.444933920704848</v>
      </c>
    </row>
    <row r="1842" spans="1:21">
      <c r="A1842" s="55" t="s">
        <v>2967</v>
      </c>
      <c r="B1842" s="53" t="s">
        <v>405</v>
      </c>
      <c r="C1842" s="53" t="s">
        <v>272</v>
      </c>
      <c r="D1842" s="51" t="s">
        <v>153</v>
      </c>
      <c r="E1842" s="53">
        <v>0</v>
      </c>
      <c r="F1842" s="53">
        <v>0</v>
      </c>
      <c r="G1842" s="53">
        <v>5</v>
      </c>
      <c r="H1842" s="53">
        <v>0</v>
      </c>
      <c r="I1842" s="53">
        <v>0</v>
      </c>
      <c r="J1842" s="53">
        <v>0</v>
      </c>
      <c r="K1842" s="53">
        <v>5</v>
      </c>
      <c r="L1842" s="45">
        <v>90800</v>
      </c>
      <c r="M1842" s="45">
        <v>47646</v>
      </c>
      <c r="N1842" s="45">
        <v>43154</v>
      </c>
      <c r="O1842" s="57" t="s">
        <v>297</v>
      </c>
      <c r="P1842" s="57" t="s">
        <v>297</v>
      </c>
      <c r="Q1842" s="57">
        <v>5.5066079295154191</v>
      </c>
      <c r="R1842" s="57" t="s">
        <v>297</v>
      </c>
      <c r="S1842" s="57" t="s">
        <v>297</v>
      </c>
      <c r="T1842" s="57" t="s">
        <v>297</v>
      </c>
      <c r="U1842" s="57">
        <v>5.5066079295154191</v>
      </c>
    </row>
    <row r="1843" spans="1:21">
      <c r="A1843" s="55" t="s">
        <v>2968</v>
      </c>
      <c r="B1843" s="53" t="s">
        <v>405</v>
      </c>
      <c r="C1843" s="53" t="s">
        <v>272</v>
      </c>
      <c r="D1843" s="51" t="s">
        <v>154</v>
      </c>
      <c r="E1843" s="53">
        <v>59</v>
      </c>
      <c r="F1843" s="53">
        <v>28</v>
      </c>
      <c r="G1843" s="53">
        <v>27</v>
      </c>
      <c r="H1843" s="53">
        <v>18</v>
      </c>
      <c r="I1843" s="53">
        <v>12</v>
      </c>
      <c r="J1843" s="53">
        <v>5</v>
      </c>
      <c r="K1843" s="53">
        <v>149</v>
      </c>
      <c r="L1843" s="45">
        <v>90800</v>
      </c>
      <c r="M1843" s="45">
        <v>47646</v>
      </c>
      <c r="N1843" s="45">
        <v>43154</v>
      </c>
      <c r="O1843" s="57">
        <v>64.977973568281939</v>
      </c>
      <c r="P1843" s="57">
        <v>30.837004405286343</v>
      </c>
      <c r="Q1843" s="57">
        <v>29.735682819383261</v>
      </c>
      <c r="R1843" s="57">
        <v>19.823788546255507</v>
      </c>
      <c r="S1843" s="57">
        <v>13.215859030837004</v>
      </c>
      <c r="T1843" s="57">
        <v>5.5066079295154191</v>
      </c>
      <c r="U1843" s="57">
        <v>164.0969162995595</v>
      </c>
    </row>
    <row r="1844" spans="1:21">
      <c r="A1844" s="55" t="s">
        <v>2969</v>
      </c>
      <c r="B1844" s="53" t="s">
        <v>405</v>
      </c>
      <c r="C1844" s="53" t="s">
        <v>272</v>
      </c>
      <c r="D1844" s="51" t="s">
        <v>98</v>
      </c>
      <c r="E1844" s="53">
        <v>10</v>
      </c>
      <c r="F1844" s="53">
        <v>26</v>
      </c>
      <c r="G1844" s="53">
        <v>52</v>
      </c>
      <c r="H1844" s="53">
        <v>57</v>
      </c>
      <c r="I1844" s="53">
        <v>39</v>
      </c>
      <c r="J1844" s="53">
        <v>23</v>
      </c>
      <c r="K1844" s="53">
        <v>207</v>
      </c>
      <c r="L1844" s="45">
        <v>90800</v>
      </c>
      <c r="M1844" s="45">
        <v>47646</v>
      </c>
      <c r="N1844" s="45">
        <v>43154</v>
      </c>
      <c r="O1844" s="57">
        <v>11.013215859030838</v>
      </c>
      <c r="P1844" s="57">
        <v>28.634361233480178</v>
      </c>
      <c r="Q1844" s="57">
        <v>57.268722466960355</v>
      </c>
      <c r="R1844" s="57">
        <v>62.775330396475773</v>
      </c>
      <c r="S1844" s="57">
        <v>42.951541850220266</v>
      </c>
      <c r="T1844" s="57">
        <v>25.330396475770925</v>
      </c>
      <c r="U1844" s="57">
        <v>227.97356828193833</v>
      </c>
    </row>
    <row r="1845" spans="1:21">
      <c r="A1845" s="55" t="s">
        <v>2970</v>
      </c>
      <c r="B1845" s="53" t="s">
        <v>405</v>
      </c>
      <c r="C1845" s="53" t="s">
        <v>272</v>
      </c>
      <c r="D1845" s="51" t="s">
        <v>301</v>
      </c>
      <c r="E1845" s="53">
        <v>5</v>
      </c>
      <c r="F1845" s="53">
        <v>5</v>
      </c>
      <c r="G1845" s="53">
        <v>5</v>
      </c>
      <c r="H1845" s="53">
        <v>0</v>
      </c>
      <c r="I1845" s="53">
        <v>0</v>
      </c>
      <c r="J1845" s="53">
        <v>0</v>
      </c>
      <c r="K1845" s="53">
        <v>15</v>
      </c>
      <c r="L1845" s="45">
        <v>90800</v>
      </c>
      <c r="M1845" s="45">
        <v>47646</v>
      </c>
      <c r="N1845" s="45">
        <v>43154</v>
      </c>
      <c r="O1845" s="57">
        <v>5.5066079295154191</v>
      </c>
      <c r="P1845" s="57">
        <v>5.5066079295154191</v>
      </c>
      <c r="Q1845" s="57">
        <v>5.5066079295154191</v>
      </c>
      <c r="R1845" s="57" t="s">
        <v>297</v>
      </c>
      <c r="S1845" s="57" t="s">
        <v>297</v>
      </c>
      <c r="T1845" s="57" t="s">
        <v>297</v>
      </c>
      <c r="U1845" s="57">
        <v>16.519823788546255</v>
      </c>
    </row>
    <row r="1846" spans="1:21">
      <c r="A1846" s="55" t="s">
        <v>2971</v>
      </c>
      <c r="B1846" s="53" t="s">
        <v>405</v>
      </c>
      <c r="C1846" s="53" t="s">
        <v>272</v>
      </c>
      <c r="D1846" s="51" t="s">
        <v>303</v>
      </c>
      <c r="E1846" s="53">
        <v>17</v>
      </c>
      <c r="F1846" s="53">
        <v>12</v>
      </c>
      <c r="G1846" s="53">
        <v>24</v>
      </c>
      <c r="H1846" s="53">
        <v>32</v>
      </c>
      <c r="I1846" s="53">
        <v>23</v>
      </c>
      <c r="J1846" s="53">
        <v>13</v>
      </c>
      <c r="K1846" s="53">
        <v>121</v>
      </c>
      <c r="L1846" s="45">
        <v>90800</v>
      </c>
      <c r="M1846" s="45">
        <v>47646</v>
      </c>
      <c r="N1846" s="45">
        <v>43154</v>
      </c>
      <c r="O1846" s="57">
        <v>18.722466960352424</v>
      </c>
      <c r="P1846" s="57">
        <v>13.215859030837004</v>
      </c>
      <c r="Q1846" s="57">
        <v>26.431718061674008</v>
      </c>
      <c r="R1846" s="57">
        <v>35.242290748898682</v>
      </c>
      <c r="S1846" s="57">
        <v>25.330396475770925</v>
      </c>
      <c r="T1846" s="57">
        <v>14.317180616740089</v>
      </c>
      <c r="U1846" s="57">
        <v>133.25991189427313</v>
      </c>
    </row>
    <row r="1847" spans="1:21">
      <c r="A1847" s="55" t="s">
        <v>2972</v>
      </c>
      <c r="B1847" s="53" t="s">
        <v>405</v>
      </c>
      <c r="C1847" s="53" t="s">
        <v>272</v>
      </c>
      <c r="D1847" s="51" t="s">
        <v>127</v>
      </c>
      <c r="E1847" s="53">
        <v>10</v>
      </c>
      <c r="F1847" s="53">
        <v>0</v>
      </c>
      <c r="G1847" s="53">
        <v>5</v>
      </c>
      <c r="H1847" s="53">
        <v>5</v>
      </c>
      <c r="I1847" s="53">
        <v>0</v>
      </c>
      <c r="J1847" s="53">
        <v>0</v>
      </c>
      <c r="K1847" s="53">
        <v>20</v>
      </c>
      <c r="L1847" s="45">
        <v>90800</v>
      </c>
      <c r="M1847" s="45">
        <v>47646</v>
      </c>
      <c r="N1847" s="45">
        <v>43154</v>
      </c>
      <c r="O1847" s="57">
        <v>11.013215859030838</v>
      </c>
      <c r="P1847" s="57" t="s">
        <v>297</v>
      </c>
      <c r="Q1847" s="57">
        <v>5.5066079295154191</v>
      </c>
      <c r="R1847" s="57">
        <v>5.5066079295154191</v>
      </c>
      <c r="S1847" s="57" t="s">
        <v>297</v>
      </c>
      <c r="T1847" s="57" t="s">
        <v>297</v>
      </c>
      <c r="U1847" s="57">
        <v>22.026431718061676</v>
      </c>
    </row>
    <row r="1848" spans="1:21">
      <c r="A1848" s="55" t="s">
        <v>2973</v>
      </c>
      <c r="B1848" s="53" t="s">
        <v>405</v>
      </c>
      <c r="C1848" s="53" t="s">
        <v>272</v>
      </c>
      <c r="D1848" s="51" t="s">
        <v>131</v>
      </c>
      <c r="E1848" s="53">
        <v>10</v>
      </c>
      <c r="F1848" s="53">
        <v>10</v>
      </c>
      <c r="G1848" s="53">
        <v>16</v>
      </c>
      <c r="H1848" s="53">
        <v>14</v>
      </c>
      <c r="I1848" s="53">
        <v>18</v>
      </c>
      <c r="J1848" s="53">
        <v>6</v>
      </c>
      <c r="K1848" s="53">
        <v>74</v>
      </c>
      <c r="L1848" s="45">
        <v>90800</v>
      </c>
      <c r="M1848" s="45">
        <v>47646</v>
      </c>
      <c r="N1848" s="45">
        <v>43154</v>
      </c>
      <c r="O1848" s="57">
        <v>20.988120723670402</v>
      </c>
      <c r="P1848" s="57">
        <v>20.988120723670402</v>
      </c>
      <c r="Q1848" s="57">
        <v>33.580993157872648</v>
      </c>
      <c r="R1848" s="57">
        <v>29.383369013138566</v>
      </c>
      <c r="S1848" s="57">
        <v>37.778617302606726</v>
      </c>
      <c r="T1848" s="57">
        <v>12.59287243420224</v>
      </c>
      <c r="U1848" s="57">
        <v>155.31209335516098</v>
      </c>
    </row>
    <row r="1849" spans="1:21">
      <c r="A1849" s="55" t="s">
        <v>2974</v>
      </c>
      <c r="B1849" s="53" t="s">
        <v>405</v>
      </c>
      <c r="C1849" s="53" t="s">
        <v>272</v>
      </c>
      <c r="D1849" s="51" t="s">
        <v>160</v>
      </c>
      <c r="E1849" s="53">
        <v>5</v>
      </c>
      <c r="F1849" s="53">
        <v>0</v>
      </c>
      <c r="G1849" s="53">
        <v>0</v>
      </c>
      <c r="H1849" s="53">
        <v>0</v>
      </c>
      <c r="I1849" s="53">
        <v>0</v>
      </c>
      <c r="J1849" s="53">
        <v>0</v>
      </c>
      <c r="K1849" s="53">
        <v>5</v>
      </c>
      <c r="L1849" s="45">
        <v>90800</v>
      </c>
      <c r="M1849" s="45">
        <v>47646</v>
      </c>
      <c r="N1849" s="45">
        <v>43154</v>
      </c>
      <c r="O1849" s="57">
        <v>5.5066079295154191</v>
      </c>
      <c r="P1849" s="57" t="s">
        <v>297</v>
      </c>
      <c r="Q1849" s="57" t="s">
        <v>297</v>
      </c>
      <c r="R1849" s="57" t="s">
        <v>297</v>
      </c>
      <c r="S1849" s="57" t="s">
        <v>297</v>
      </c>
      <c r="T1849" s="57" t="s">
        <v>297</v>
      </c>
      <c r="U1849" s="57">
        <v>5.5066079295154191</v>
      </c>
    </row>
    <row r="1850" spans="1:21">
      <c r="A1850" s="55" t="s">
        <v>2975</v>
      </c>
      <c r="B1850" s="53" t="s">
        <v>405</v>
      </c>
      <c r="C1850" s="53" t="s">
        <v>272</v>
      </c>
      <c r="D1850" s="51" t="s">
        <v>163</v>
      </c>
      <c r="E1850" s="53">
        <v>30</v>
      </c>
      <c r="F1850" s="53">
        <v>36</v>
      </c>
      <c r="G1850" s="53">
        <v>70</v>
      </c>
      <c r="H1850" s="53">
        <v>88</v>
      </c>
      <c r="I1850" s="53">
        <v>30</v>
      </c>
      <c r="J1850" s="53">
        <v>18</v>
      </c>
      <c r="K1850" s="53">
        <v>272</v>
      </c>
      <c r="L1850" s="45">
        <v>90800</v>
      </c>
      <c r="M1850" s="45">
        <v>47646</v>
      </c>
      <c r="N1850" s="45">
        <v>43154</v>
      </c>
      <c r="O1850" s="57">
        <v>69.518468739861888</v>
      </c>
      <c r="P1850" s="57">
        <v>83.422162487834271</v>
      </c>
      <c r="Q1850" s="57">
        <v>162.20976039301109</v>
      </c>
      <c r="R1850" s="57">
        <v>203.92084163692823</v>
      </c>
      <c r="S1850" s="57">
        <v>69.518468739861888</v>
      </c>
      <c r="T1850" s="57">
        <v>41.711081243917135</v>
      </c>
      <c r="U1850" s="57">
        <v>630.30078324141448</v>
      </c>
    </row>
    <row r="1851" spans="1:21">
      <c r="A1851" s="55" t="s">
        <v>2976</v>
      </c>
      <c r="B1851" s="53" t="s">
        <v>405</v>
      </c>
      <c r="C1851" s="53" t="s">
        <v>272</v>
      </c>
      <c r="D1851" s="51" t="s">
        <v>141</v>
      </c>
      <c r="E1851" s="53">
        <v>12</v>
      </c>
      <c r="F1851" s="53">
        <v>6</v>
      </c>
      <c r="G1851" s="53">
        <v>10</v>
      </c>
      <c r="H1851" s="53">
        <v>5</v>
      </c>
      <c r="I1851" s="53">
        <v>10</v>
      </c>
      <c r="J1851" s="53">
        <v>0</v>
      </c>
      <c r="K1851" s="53">
        <v>43</v>
      </c>
      <c r="L1851" s="45">
        <v>90800</v>
      </c>
      <c r="M1851" s="45">
        <v>47646</v>
      </c>
      <c r="N1851" s="45">
        <v>43154</v>
      </c>
      <c r="O1851" s="57">
        <v>13.215859030837004</v>
      </c>
      <c r="P1851" s="57">
        <v>6.607929515418502</v>
      </c>
      <c r="Q1851" s="57">
        <v>11.013215859030838</v>
      </c>
      <c r="R1851" s="57">
        <v>5.5066079295154191</v>
      </c>
      <c r="S1851" s="57">
        <v>11.013215859030838</v>
      </c>
      <c r="T1851" s="57" t="s">
        <v>297</v>
      </c>
      <c r="U1851" s="57">
        <v>47.356828193832598</v>
      </c>
    </row>
    <row r="1852" spans="1:21">
      <c r="A1852" s="55" t="s">
        <v>2977</v>
      </c>
      <c r="B1852" s="53" t="s">
        <v>405</v>
      </c>
      <c r="C1852" s="53" t="s">
        <v>272</v>
      </c>
      <c r="D1852" s="51" t="s">
        <v>145</v>
      </c>
      <c r="E1852" s="53">
        <v>9</v>
      </c>
      <c r="F1852" s="53">
        <v>14</v>
      </c>
      <c r="G1852" s="53">
        <v>16</v>
      </c>
      <c r="H1852" s="53">
        <v>34</v>
      </c>
      <c r="I1852" s="53">
        <v>23</v>
      </c>
      <c r="J1852" s="53">
        <v>11</v>
      </c>
      <c r="K1852" s="53">
        <v>107</v>
      </c>
      <c r="L1852" s="45">
        <v>90800</v>
      </c>
      <c r="M1852" s="45">
        <v>47646</v>
      </c>
      <c r="N1852" s="45">
        <v>43154</v>
      </c>
      <c r="O1852" s="57">
        <v>18.889308651303363</v>
      </c>
      <c r="P1852" s="57">
        <v>29.383369013138566</v>
      </c>
      <c r="Q1852" s="57">
        <v>33.580993157872648</v>
      </c>
      <c r="R1852" s="57">
        <v>71.359610460479374</v>
      </c>
      <c r="S1852" s="57">
        <v>48.272677664441922</v>
      </c>
      <c r="T1852" s="57">
        <v>23.086932796037445</v>
      </c>
      <c r="U1852" s="57">
        <v>224.57289174327329</v>
      </c>
    </row>
    <row r="1853" spans="1:21">
      <c r="A1853" s="55" t="s">
        <v>2957</v>
      </c>
      <c r="B1853" s="53" t="s">
        <v>405</v>
      </c>
      <c r="C1853" s="53" t="s">
        <v>272</v>
      </c>
      <c r="D1853" s="51" t="s">
        <v>200</v>
      </c>
      <c r="E1853" s="53">
        <v>5</v>
      </c>
      <c r="F1853" s="53">
        <v>0</v>
      </c>
      <c r="G1853" s="53">
        <v>5</v>
      </c>
      <c r="H1853" s="53">
        <v>11</v>
      </c>
      <c r="I1853" s="53">
        <v>7</v>
      </c>
      <c r="J1853" s="53">
        <v>10</v>
      </c>
      <c r="K1853" s="53">
        <v>38</v>
      </c>
      <c r="L1853" s="45">
        <v>90800</v>
      </c>
      <c r="M1853" s="45">
        <v>47646</v>
      </c>
      <c r="N1853" s="45">
        <v>43154</v>
      </c>
      <c r="O1853" s="57">
        <v>5.5066079295154191</v>
      </c>
      <c r="P1853" s="57" t="s">
        <v>297</v>
      </c>
      <c r="Q1853" s="57">
        <v>5.5066079295154191</v>
      </c>
      <c r="R1853" s="57">
        <v>12.114537444933921</v>
      </c>
      <c r="S1853" s="57">
        <v>7.7092511013215859</v>
      </c>
      <c r="T1853" s="57">
        <v>11.013215859030838</v>
      </c>
      <c r="U1853" s="57">
        <v>41.85022026431718</v>
      </c>
    </row>
    <row r="1854" spans="1:21">
      <c r="A1854" s="55" t="s">
        <v>2978</v>
      </c>
      <c r="B1854" s="53" t="s">
        <v>405</v>
      </c>
      <c r="C1854" s="53" t="s">
        <v>273</v>
      </c>
      <c r="D1854" s="51" t="s">
        <v>200</v>
      </c>
      <c r="E1854" s="53">
        <v>12</v>
      </c>
      <c r="F1854" s="53">
        <v>5</v>
      </c>
      <c r="G1854" s="53">
        <v>15</v>
      </c>
      <c r="H1854" s="53">
        <v>18</v>
      </c>
      <c r="I1854" s="53">
        <v>18</v>
      </c>
      <c r="J1854" s="53">
        <v>16</v>
      </c>
      <c r="K1854" s="53">
        <v>84</v>
      </c>
      <c r="L1854" s="45">
        <v>174090</v>
      </c>
      <c r="M1854" s="45">
        <v>89104</v>
      </c>
      <c r="N1854" s="45">
        <v>84986</v>
      </c>
      <c r="O1854" s="57">
        <v>6.8929863863518879</v>
      </c>
      <c r="P1854" s="57">
        <v>2.872077660979953</v>
      </c>
      <c r="Q1854" s="57">
        <v>8.6162329829398576</v>
      </c>
      <c r="R1854" s="57">
        <v>10.339479579527829</v>
      </c>
      <c r="S1854" s="57">
        <v>10.339479579527829</v>
      </c>
      <c r="T1854" s="57">
        <v>9.1906485151358499</v>
      </c>
      <c r="U1854" s="57">
        <v>48.25090470446321</v>
      </c>
    </row>
    <row r="1855" spans="1:21">
      <c r="A1855" s="55" t="s">
        <v>2979</v>
      </c>
      <c r="B1855" s="53" t="s">
        <v>405</v>
      </c>
      <c r="C1855" s="53" t="s">
        <v>273</v>
      </c>
      <c r="D1855" s="51" t="s">
        <v>53</v>
      </c>
      <c r="E1855" s="53">
        <v>158</v>
      </c>
      <c r="F1855" s="53">
        <v>71</v>
      </c>
      <c r="G1855" s="53">
        <v>280</v>
      </c>
      <c r="H1855" s="53">
        <v>379</v>
      </c>
      <c r="I1855" s="53">
        <v>215</v>
      </c>
      <c r="J1855" s="53">
        <v>128</v>
      </c>
      <c r="K1855" s="53">
        <v>1231</v>
      </c>
      <c r="L1855" s="45">
        <v>174090</v>
      </c>
      <c r="M1855" s="45">
        <v>89104</v>
      </c>
      <c r="N1855" s="45">
        <v>84986</v>
      </c>
      <c r="O1855" s="57">
        <v>177.32088346202192</v>
      </c>
      <c r="P1855" s="57">
        <v>79.682169150655412</v>
      </c>
      <c r="Q1855" s="57">
        <v>314.23954031244386</v>
      </c>
      <c r="R1855" s="57">
        <v>425.34566349434374</v>
      </c>
      <c r="S1855" s="57">
        <v>241.29107559705511</v>
      </c>
      <c r="T1855" s="57">
        <v>143.65236128568864</v>
      </c>
      <c r="U1855" s="57">
        <v>1381.5316933022086</v>
      </c>
    </row>
    <row r="1856" spans="1:21">
      <c r="A1856" s="55" t="s">
        <v>2980</v>
      </c>
      <c r="B1856" s="53" t="s">
        <v>405</v>
      </c>
      <c r="C1856" s="53" t="s">
        <v>273</v>
      </c>
      <c r="D1856" s="51" t="s">
        <v>59</v>
      </c>
      <c r="E1856" s="53">
        <v>24</v>
      </c>
      <c r="F1856" s="53">
        <v>14</v>
      </c>
      <c r="G1856" s="53">
        <v>38</v>
      </c>
      <c r="H1856" s="53">
        <v>45</v>
      </c>
      <c r="I1856" s="53">
        <v>15</v>
      </c>
      <c r="J1856" s="53">
        <v>6</v>
      </c>
      <c r="K1856" s="53">
        <v>142</v>
      </c>
      <c r="L1856" s="45">
        <v>174090</v>
      </c>
      <c r="M1856" s="45">
        <v>89104</v>
      </c>
      <c r="N1856" s="45">
        <v>84986</v>
      </c>
      <c r="O1856" s="57">
        <v>13.785972772703776</v>
      </c>
      <c r="P1856" s="57">
        <v>8.0418174507438671</v>
      </c>
      <c r="Q1856" s="57">
        <v>21.827790223447643</v>
      </c>
      <c r="R1856" s="57">
        <v>25.848698948819575</v>
      </c>
      <c r="S1856" s="57">
        <v>8.6162329829398576</v>
      </c>
      <c r="T1856" s="57">
        <v>3.4464931931759439</v>
      </c>
      <c r="U1856" s="57">
        <v>81.567005571830663</v>
      </c>
    </row>
    <row r="1857" spans="1:21">
      <c r="A1857" s="55" t="s">
        <v>2981</v>
      </c>
      <c r="B1857" s="53" t="s">
        <v>405</v>
      </c>
      <c r="C1857" s="53" t="s">
        <v>273</v>
      </c>
      <c r="D1857" s="51" t="s">
        <v>68</v>
      </c>
      <c r="E1857" s="53">
        <v>13</v>
      </c>
      <c r="F1857" s="53">
        <v>14</v>
      </c>
      <c r="G1857" s="53">
        <v>21</v>
      </c>
      <c r="H1857" s="53">
        <v>33</v>
      </c>
      <c r="I1857" s="53">
        <v>35</v>
      </c>
      <c r="J1857" s="53">
        <v>26</v>
      </c>
      <c r="K1857" s="53">
        <v>142</v>
      </c>
      <c r="L1857" s="45">
        <v>174090</v>
      </c>
      <c r="M1857" s="45">
        <v>89104</v>
      </c>
      <c r="N1857" s="45">
        <v>84986</v>
      </c>
      <c r="O1857" s="57">
        <v>14.589692943077752</v>
      </c>
      <c r="P1857" s="57">
        <v>15.711977015622194</v>
      </c>
      <c r="Q1857" s="57">
        <v>23.567965523433291</v>
      </c>
      <c r="R1857" s="57">
        <v>37.035374393966599</v>
      </c>
      <c r="S1857" s="57">
        <v>39.279942539055483</v>
      </c>
      <c r="T1857" s="57">
        <v>29.179385886155504</v>
      </c>
      <c r="U1857" s="57">
        <v>159.36433830131082</v>
      </c>
    </row>
    <row r="1858" spans="1:21">
      <c r="A1858" s="55" t="s">
        <v>2982</v>
      </c>
      <c r="B1858" s="53" t="s">
        <v>405</v>
      </c>
      <c r="C1858" s="53" t="s">
        <v>273</v>
      </c>
      <c r="D1858" s="51" t="s">
        <v>63</v>
      </c>
      <c r="E1858" s="53">
        <v>74</v>
      </c>
      <c r="F1858" s="53">
        <v>83</v>
      </c>
      <c r="G1858" s="53">
        <v>155</v>
      </c>
      <c r="H1858" s="53">
        <v>129</v>
      </c>
      <c r="I1858" s="53">
        <v>96</v>
      </c>
      <c r="J1858" s="53">
        <v>51</v>
      </c>
      <c r="K1858" s="53">
        <v>588</v>
      </c>
      <c r="L1858" s="45">
        <v>174090</v>
      </c>
      <c r="M1858" s="45">
        <v>89104</v>
      </c>
      <c r="N1858" s="45">
        <v>84986</v>
      </c>
      <c r="O1858" s="57">
        <v>42.506749382503301</v>
      </c>
      <c r="P1858" s="57">
        <v>47.676489172267217</v>
      </c>
      <c r="Q1858" s="57">
        <v>89.034407490378541</v>
      </c>
      <c r="R1858" s="57">
        <v>74.099603653282784</v>
      </c>
      <c r="S1858" s="57">
        <v>55.143891090815103</v>
      </c>
      <c r="T1858" s="57">
        <v>29.295192141995521</v>
      </c>
      <c r="U1858" s="57">
        <v>337.75633293124247</v>
      </c>
    </row>
    <row r="1859" spans="1:21">
      <c r="A1859" s="55" t="s">
        <v>2983</v>
      </c>
      <c r="B1859" s="53" t="s">
        <v>405</v>
      </c>
      <c r="C1859" s="53" t="s">
        <v>273</v>
      </c>
      <c r="D1859" s="51" t="s">
        <v>311</v>
      </c>
      <c r="E1859" s="53">
        <v>38</v>
      </c>
      <c r="F1859" s="53">
        <v>32</v>
      </c>
      <c r="G1859" s="53">
        <v>61</v>
      </c>
      <c r="H1859" s="53">
        <v>55</v>
      </c>
      <c r="I1859" s="53">
        <v>29</v>
      </c>
      <c r="J1859" s="53">
        <v>12</v>
      </c>
      <c r="K1859" s="53">
        <v>227</v>
      </c>
      <c r="L1859" s="45">
        <v>174090</v>
      </c>
      <c r="M1859" s="45">
        <v>89104</v>
      </c>
      <c r="N1859" s="45">
        <v>84986</v>
      </c>
      <c r="O1859" s="57">
        <v>21.827790223447643</v>
      </c>
      <c r="P1859" s="57">
        <v>18.3812970302717</v>
      </c>
      <c r="Q1859" s="57">
        <v>35.039347463955423</v>
      </c>
      <c r="R1859" s="57">
        <v>31.592854270779483</v>
      </c>
      <c r="S1859" s="57">
        <v>16.658050433683727</v>
      </c>
      <c r="T1859" s="57">
        <v>6.8929863863518879</v>
      </c>
      <c r="U1859" s="57">
        <v>130.39232580848986</v>
      </c>
    </row>
    <row r="1860" spans="1:21">
      <c r="A1860" s="55" t="s">
        <v>2984</v>
      </c>
      <c r="B1860" s="53" t="s">
        <v>405</v>
      </c>
      <c r="C1860" s="53" t="s">
        <v>273</v>
      </c>
      <c r="D1860" s="51" t="s">
        <v>292</v>
      </c>
      <c r="E1860" s="53">
        <v>0</v>
      </c>
      <c r="F1860" s="53">
        <v>0</v>
      </c>
      <c r="G1860" s="53">
        <v>14</v>
      </c>
      <c r="H1860" s="53">
        <v>25</v>
      </c>
      <c r="I1860" s="53">
        <v>10</v>
      </c>
      <c r="J1860" s="53">
        <v>12</v>
      </c>
      <c r="K1860" s="53">
        <v>61</v>
      </c>
      <c r="L1860" s="45">
        <v>174090</v>
      </c>
      <c r="M1860" s="45">
        <v>89104</v>
      </c>
      <c r="N1860" s="45">
        <v>84986</v>
      </c>
      <c r="O1860" s="57" t="s">
        <v>297</v>
      </c>
      <c r="P1860" s="57" t="s">
        <v>297</v>
      </c>
      <c r="Q1860" s="57">
        <v>8.0418174507438671</v>
      </c>
      <c r="R1860" s="57">
        <v>14.360388304899764</v>
      </c>
      <c r="S1860" s="57">
        <v>5.744155321959906</v>
      </c>
      <c r="T1860" s="57">
        <v>6.8929863863518879</v>
      </c>
      <c r="U1860" s="57">
        <v>35.039347463955423</v>
      </c>
    </row>
    <row r="1861" spans="1:21">
      <c r="A1861" s="55" t="s">
        <v>2985</v>
      </c>
      <c r="B1861" s="53" t="s">
        <v>405</v>
      </c>
      <c r="C1861" s="53" t="s">
        <v>273</v>
      </c>
      <c r="D1861" s="51" t="s">
        <v>201</v>
      </c>
      <c r="E1861" s="53">
        <v>26</v>
      </c>
      <c r="F1861" s="53">
        <v>14</v>
      </c>
      <c r="G1861" s="53">
        <v>28</v>
      </c>
      <c r="H1861" s="53">
        <v>34</v>
      </c>
      <c r="I1861" s="53">
        <v>23</v>
      </c>
      <c r="J1861" s="53">
        <v>6</v>
      </c>
      <c r="K1861" s="53">
        <v>131</v>
      </c>
      <c r="L1861" s="45">
        <v>174090</v>
      </c>
      <c r="M1861" s="45">
        <v>89104</v>
      </c>
      <c r="N1861" s="45">
        <v>84986</v>
      </c>
      <c r="O1861" s="57">
        <v>14.934803837095755</v>
      </c>
      <c r="P1861" s="57">
        <v>8.0418174507438671</v>
      </c>
      <c r="Q1861" s="57">
        <v>16.083634901487734</v>
      </c>
      <c r="R1861" s="57">
        <v>19.530128094663681</v>
      </c>
      <c r="S1861" s="57">
        <v>13.211557240507782</v>
      </c>
      <c r="T1861" s="57">
        <v>3.4464931931759439</v>
      </c>
      <c r="U1861" s="57">
        <v>75.248434717674769</v>
      </c>
    </row>
    <row r="1862" spans="1:21">
      <c r="A1862" s="55" t="s">
        <v>2986</v>
      </c>
      <c r="B1862" s="53" t="s">
        <v>405</v>
      </c>
      <c r="C1862" s="53" t="s">
        <v>273</v>
      </c>
      <c r="D1862" s="51" t="s">
        <v>150</v>
      </c>
      <c r="E1862" s="53">
        <v>0</v>
      </c>
      <c r="F1862" s="53">
        <v>0</v>
      </c>
      <c r="G1862" s="53">
        <v>0</v>
      </c>
      <c r="H1862" s="53">
        <v>0</v>
      </c>
      <c r="I1862" s="53">
        <v>5</v>
      </c>
      <c r="J1862" s="53">
        <v>0</v>
      </c>
      <c r="K1862" s="53">
        <v>5</v>
      </c>
      <c r="L1862" s="45">
        <v>174090</v>
      </c>
      <c r="M1862" s="45">
        <v>89104</v>
      </c>
      <c r="N1862" s="45">
        <v>84986</v>
      </c>
      <c r="O1862" s="57" t="s">
        <v>297</v>
      </c>
      <c r="P1862" s="57" t="s">
        <v>297</v>
      </c>
      <c r="Q1862" s="57" t="s">
        <v>297</v>
      </c>
      <c r="R1862" s="57" t="s">
        <v>297</v>
      </c>
      <c r="S1862" s="57">
        <v>2.872077660979953</v>
      </c>
      <c r="T1862" s="57" t="s">
        <v>297</v>
      </c>
      <c r="U1862" s="57">
        <v>2.872077660979953</v>
      </c>
    </row>
    <row r="1863" spans="1:21">
      <c r="A1863" s="55" t="s">
        <v>2987</v>
      </c>
      <c r="B1863" s="53" t="s">
        <v>405</v>
      </c>
      <c r="C1863" s="53" t="s">
        <v>273</v>
      </c>
      <c r="D1863" s="51" t="s">
        <v>94</v>
      </c>
      <c r="E1863" s="53">
        <v>11</v>
      </c>
      <c r="F1863" s="53">
        <v>5</v>
      </c>
      <c r="G1863" s="53">
        <v>17</v>
      </c>
      <c r="H1863" s="53">
        <v>16</v>
      </c>
      <c r="I1863" s="53">
        <v>10</v>
      </c>
      <c r="J1863" s="53">
        <v>0</v>
      </c>
      <c r="K1863" s="53">
        <v>59</v>
      </c>
      <c r="L1863" s="45">
        <v>174090</v>
      </c>
      <c r="M1863" s="45">
        <v>89104</v>
      </c>
      <c r="N1863" s="45">
        <v>84986</v>
      </c>
      <c r="O1863" s="57">
        <v>6.3185708541558965</v>
      </c>
      <c r="P1863" s="57">
        <v>2.872077660979953</v>
      </c>
      <c r="Q1863" s="57">
        <v>9.7650640473318404</v>
      </c>
      <c r="R1863" s="57">
        <v>9.1906485151358499</v>
      </c>
      <c r="S1863" s="57">
        <v>5.744155321959906</v>
      </c>
      <c r="T1863" s="57" t="s">
        <v>297</v>
      </c>
      <c r="U1863" s="57">
        <v>33.890516399563445</v>
      </c>
    </row>
    <row r="1864" spans="1:21">
      <c r="A1864" s="55" t="s">
        <v>2988</v>
      </c>
      <c r="B1864" s="53" t="s">
        <v>405</v>
      </c>
      <c r="C1864" s="53" t="s">
        <v>273</v>
      </c>
      <c r="D1864" s="51" t="s">
        <v>153</v>
      </c>
      <c r="E1864" s="53">
        <v>13</v>
      </c>
      <c r="F1864" s="53">
        <v>0</v>
      </c>
      <c r="G1864" s="53">
        <v>0</v>
      </c>
      <c r="H1864" s="53">
        <v>0</v>
      </c>
      <c r="I1864" s="53">
        <v>0</v>
      </c>
      <c r="J1864" s="53">
        <v>0</v>
      </c>
      <c r="K1864" s="53">
        <v>13</v>
      </c>
      <c r="L1864" s="45">
        <v>174090</v>
      </c>
      <c r="M1864" s="45">
        <v>89104</v>
      </c>
      <c r="N1864" s="45">
        <v>84986</v>
      </c>
      <c r="O1864" s="57">
        <v>7.4674019185478775</v>
      </c>
      <c r="P1864" s="57" t="s">
        <v>297</v>
      </c>
      <c r="Q1864" s="57" t="s">
        <v>297</v>
      </c>
      <c r="R1864" s="57" t="s">
        <v>297</v>
      </c>
      <c r="S1864" s="57" t="s">
        <v>297</v>
      </c>
      <c r="T1864" s="57" t="s">
        <v>297</v>
      </c>
      <c r="U1864" s="57">
        <v>7.4674019185478775</v>
      </c>
    </row>
    <row r="1865" spans="1:21">
      <c r="A1865" s="55" t="s">
        <v>2989</v>
      </c>
      <c r="B1865" s="53" t="s">
        <v>405</v>
      </c>
      <c r="C1865" s="53" t="s">
        <v>273</v>
      </c>
      <c r="D1865" s="51" t="s">
        <v>154</v>
      </c>
      <c r="E1865" s="53">
        <v>80</v>
      </c>
      <c r="F1865" s="53">
        <v>37</v>
      </c>
      <c r="G1865" s="53">
        <v>53</v>
      </c>
      <c r="H1865" s="53">
        <v>28</v>
      </c>
      <c r="I1865" s="53">
        <v>20</v>
      </c>
      <c r="J1865" s="53">
        <v>10</v>
      </c>
      <c r="K1865" s="53">
        <v>228</v>
      </c>
      <c r="L1865" s="45">
        <v>174090</v>
      </c>
      <c r="M1865" s="45">
        <v>89104</v>
      </c>
      <c r="N1865" s="45">
        <v>84986</v>
      </c>
      <c r="O1865" s="57">
        <v>45.953242575679248</v>
      </c>
      <c r="P1865" s="57">
        <v>21.253374691251651</v>
      </c>
      <c r="Q1865" s="57">
        <v>30.444023206387502</v>
      </c>
      <c r="R1865" s="57">
        <v>16.083634901487734</v>
      </c>
      <c r="S1865" s="57">
        <v>11.488310643919812</v>
      </c>
      <c r="T1865" s="57">
        <v>5.744155321959906</v>
      </c>
      <c r="U1865" s="57">
        <v>130.96674134068584</v>
      </c>
    </row>
    <row r="1866" spans="1:21">
      <c r="A1866" s="55" t="s">
        <v>2990</v>
      </c>
      <c r="B1866" s="53" t="s">
        <v>405</v>
      </c>
      <c r="C1866" s="53" t="s">
        <v>273</v>
      </c>
      <c r="D1866" s="51" t="s">
        <v>98</v>
      </c>
      <c r="E1866" s="53">
        <v>21</v>
      </c>
      <c r="F1866" s="53">
        <v>40</v>
      </c>
      <c r="G1866" s="53">
        <v>104</v>
      </c>
      <c r="H1866" s="53">
        <v>79</v>
      </c>
      <c r="I1866" s="53">
        <v>50</v>
      </c>
      <c r="J1866" s="53">
        <v>31</v>
      </c>
      <c r="K1866" s="53">
        <v>325</v>
      </c>
      <c r="L1866" s="45">
        <v>174090</v>
      </c>
      <c r="M1866" s="45">
        <v>89104</v>
      </c>
      <c r="N1866" s="45">
        <v>84986</v>
      </c>
      <c r="O1866" s="57">
        <v>12.062726176115802</v>
      </c>
      <c r="P1866" s="57">
        <v>22.976621287839624</v>
      </c>
      <c r="Q1866" s="57">
        <v>59.73921534838302</v>
      </c>
      <c r="R1866" s="57">
        <v>45.378827043483255</v>
      </c>
      <c r="S1866" s="57">
        <v>28.720776609799529</v>
      </c>
      <c r="T1866" s="57">
        <v>17.806881498075708</v>
      </c>
      <c r="U1866" s="57">
        <v>186.68504796369695</v>
      </c>
    </row>
    <row r="1867" spans="1:21">
      <c r="A1867" s="55" t="s">
        <v>2991</v>
      </c>
      <c r="B1867" s="53" t="s">
        <v>405</v>
      </c>
      <c r="C1867" s="53" t="s">
        <v>273</v>
      </c>
      <c r="D1867" s="51" t="s">
        <v>301</v>
      </c>
      <c r="E1867" s="53">
        <v>10</v>
      </c>
      <c r="F1867" s="53">
        <v>18</v>
      </c>
      <c r="G1867" s="53">
        <v>19</v>
      </c>
      <c r="H1867" s="53">
        <v>0</v>
      </c>
      <c r="I1867" s="53">
        <v>0</v>
      </c>
      <c r="J1867" s="53">
        <v>0</v>
      </c>
      <c r="K1867" s="53">
        <v>47</v>
      </c>
      <c r="L1867" s="45">
        <v>174090</v>
      </c>
      <c r="M1867" s="45">
        <v>89104</v>
      </c>
      <c r="N1867" s="45">
        <v>84986</v>
      </c>
      <c r="O1867" s="57">
        <v>5.744155321959906</v>
      </c>
      <c r="P1867" s="57">
        <v>10.339479579527829</v>
      </c>
      <c r="Q1867" s="57">
        <v>10.913895111723821</v>
      </c>
      <c r="R1867" s="57" t="s">
        <v>297</v>
      </c>
      <c r="S1867" s="57" t="s">
        <v>297</v>
      </c>
      <c r="T1867" s="57" t="s">
        <v>297</v>
      </c>
      <c r="U1867" s="57">
        <v>26.997530013211556</v>
      </c>
    </row>
    <row r="1868" spans="1:21">
      <c r="A1868" s="55" t="s">
        <v>2992</v>
      </c>
      <c r="B1868" s="53" t="s">
        <v>405</v>
      </c>
      <c r="C1868" s="53" t="s">
        <v>273</v>
      </c>
      <c r="D1868" s="51" t="s">
        <v>303</v>
      </c>
      <c r="E1868" s="53">
        <v>30</v>
      </c>
      <c r="F1868" s="53">
        <v>20</v>
      </c>
      <c r="G1868" s="53">
        <v>56</v>
      </c>
      <c r="H1868" s="53">
        <v>59</v>
      </c>
      <c r="I1868" s="53">
        <v>28</v>
      </c>
      <c r="J1868" s="53">
        <v>16</v>
      </c>
      <c r="K1868" s="53">
        <v>209</v>
      </c>
      <c r="L1868" s="45">
        <v>174090</v>
      </c>
      <c r="M1868" s="45">
        <v>89104</v>
      </c>
      <c r="N1868" s="45">
        <v>84986</v>
      </c>
      <c r="O1868" s="57">
        <v>17.232465965879715</v>
      </c>
      <c r="P1868" s="57">
        <v>11.488310643919812</v>
      </c>
      <c r="Q1868" s="57">
        <v>32.167269802975468</v>
      </c>
      <c r="R1868" s="57">
        <v>33.890516399563445</v>
      </c>
      <c r="S1868" s="57">
        <v>16.083634901487734</v>
      </c>
      <c r="T1868" s="57">
        <v>9.1906485151358499</v>
      </c>
      <c r="U1868" s="57">
        <v>120.05284622896204</v>
      </c>
    </row>
    <row r="1869" spans="1:21">
      <c r="A1869" s="55" t="s">
        <v>2993</v>
      </c>
      <c r="B1869" s="53" t="s">
        <v>405</v>
      </c>
      <c r="C1869" s="53" t="s">
        <v>273</v>
      </c>
      <c r="D1869" s="51" t="s">
        <v>127</v>
      </c>
      <c r="E1869" s="53">
        <v>16</v>
      </c>
      <c r="F1869" s="53">
        <v>10</v>
      </c>
      <c r="G1869" s="53">
        <v>12</v>
      </c>
      <c r="H1869" s="53">
        <v>11</v>
      </c>
      <c r="I1869" s="53">
        <v>0</v>
      </c>
      <c r="J1869" s="53">
        <v>0</v>
      </c>
      <c r="K1869" s="53">
        <v>49</v>
      </c>
      <c r="L1869" s="45">
        <v>174090</v>
      </c>
      <c r="M1869" s="45">
        <v>89104</v>
      </c>
      <c r="N1869" s="45">
        <v>84986</v>
      </c>
      <c r="O1869" s="57">
        <v>9.1906485151358499</v>
      </c>
      <c r="P1869" s="57">
        <v>5.744155321959906</v>
      </c>
      <c r="Q1869" s="57">
        <v>6.8929863863518879</v>
      </c>
      <c r="R1869" s="57">
        <v>6.3185708541558965</v>
      </c>
      <c r="S1869" s="57" t="s">
        <v>297</v>
      </c>
      <c r="T1869" s="57" t="s">
        <v>297</v>
      </c>
      <c r="U1869" s="57">
        <v>28.14636107760354</v>
      </c>
    </row>
    <row r="1870" spans="1:21">
      <c r="A1870" s="55" t="s">
        <v>2994</v>
      </c>
      <c r="B1870" s="53" t="s">
        <v>405</v>
      </c>
      <c r="C1870" s="53" t="s">
        <v>273</v>
      </c>
      <c r="D1870" s="51" t="s">
        <v>131</v>
      </c>
      <c r="E1870" s="53">
        <v>17</v>
      </c>
      <c r="F1870" s="53">
        <v>5</v>
      </c>
      <c r="G1870" s="53">
        <v>28</v>
      </c>
      <c r="H1870" s="53">
        <v>23</v>
      </c>
      <c r="I1870" s="53">
        <v>23</v>
      </c>
      <c r="J1870" s="53">
        <v>14</v>
      </c>
      <c r="K1870" s="53">
        <v>110</v>
      </c>
      <c r="L1870" s="45">
        <v>174090</v>
      </c>
      <c r="M1870" s="45">
        <v>89104</v>
      </c>
      <c r="N1870" s="45">
        <v>84986</v>
      </c>
      <c r="O1870" s="57">
        <v>19.078829233255522</v>
      </c>
      <c r="P1870" s="57">
        <v>5.6114203627222121</v>
      </c>
      <c r="Q1870" s="57">
        <v>31.423954031244389</v>
      </c>
      <c r="R1870" s="57">
        <v>25.812533668522175</v>
      </c>
      <c r="S1870" s="57">
        <v>25.812533668522175</v>
      </c>
      <c r="T1870" s="57">
        <v>15.711977015622194</v>
      </c>
      <c r="U1870" s="57">
        <v>123.45124797988868</v>
      </c>
    </row>
    <row r="1871" spans="1:21">
      <c r="A1871" s="55" t="s">
        <v>2995</v>
      </c>
      <c r="B1871" s="53" t="s">
        <v>405</v>
      </c>
      <c r="C1871" s="53" t="s">
        <v>273</v>
      </c>
      <c r="D1871" s="51" t="s">
        <v>160</v>
      </c>
      <c r="E1871" s="53">
        <v>10</v>
      </c>
      <c r="F1871" s="53">
        <v>5</v>
      </c>
      <c r="G1871" s="53">
        <v>0</v>
      </c>
      <c r="H1871" s="53">
        <v>0</v>
      </c>
      <c r="I1871" s="53">
        <v>0</v>
      </c>
      <c r="J1871" s="53">
        <v>0</v>
      </c>
      <c r="K1871" s="53">
        <v>15</v>
      </c>
      <c r="L1871" s="45">
        <v>174090</v>
      </c>
      <c r="M1871" s="45">
        <v>89104</v>
      </c>
      <c r="N1871" s="45">
        <v>84986</v>
      </c>
      <c r="O1871" s="57">
        <v>5.744155321959906</v>
      </c>
      <c r="P1871" s="57">
        <v>2.872077660979953</v>
      </c>
      <c r="Q1871" s="57" t="s">
        <v>297</v>
      </c>
      <c r="R1871" s="57" t="s">
        <v>297</v>
      </c>
      <c r="S1871" s="57" t="s">
        <v>297</v>
      </c>
      <c r="T1871" s="57" t="s">
        <v>297</v>
      </c>
      <c r="U1871" s="57">
        <v>8.6162329829398576</v>
      </c>
    </row>
    <row r="1872" spans="1:21">
      <c r="A1872" s="55" t="s">
        <v>2996</v>
      </c>
      <c r="B1872" s="53" t="s">
        <v>405</v>
      </c>
      <c r="C1872" s="53" t="s">
        <v>273</v>
      </c>
      <c r="D1872" s="51" t="s">
        <v>163</v>
      </c>
      <c r="E1872" s="53">
        <v>86</v>
      </c>
      <c r="F1872" s="53">
        <v>108</v>
      </c>
      <c r="G1872" s="53">
        <v>204</v>
      </c>
      <c r="H1872" s="53">
        <v>252</v>
      </c>
      <c r="I1872" s="53">
        <v>39</v>
      </c>
      <c r="J1872" s="53">
        <v>17</v>
      </c>
      <c r="K1872" s="53">
        <v>706</v>
      </c>
      <c r="L1872" s="45">
        <v>174090</v>
      </c>
      <c r="M1872" s="45">
        <v>89104</v>
      </c>
      <c r="N1872" s="45">
        <v>84986</v>
      </c>
      <c r="O1872" s="57">
        <v>101.19313769326713</v>
      </c>
      <c r="P1872" s="57">
        <v>127.079754312475</v>
      </c>
      <c r="Q1872" s="57">
        <v>240.03953592356388</v>
      </c>
      <c r="R1872" s="57">
        <v>296.51942672910832</v>
      </c>
      <c r="S1872" s="57">
        <v>45.889911279504858</v>
      </c>
      <c r="T1872" s="57">
        <v>20.003294660296987</v>
      </c>
      <c r="U1872" s="57">
        <v>830.72506059821626</v>
      </c>
    </row>
    <row r="1873" spans="1:21">
      <c r="A1873" s="55" t="s">
        <v>2997</v>
      </c>
      <c r="B1873" s="53" t="s">
        <v>405</v>
      </c>
      <c r="C1873" s="53" t="s">
        <v>273</v>
      </c>
      <c r="D1873" s="51" t="s">
        <v>141</v>
      </c>
      <c r="E1873" s="53">
        <v>10</v>
      </c>
      <c r="F1873" s="53">
        <v>10</v>
      </c>
      <c r="G1873" s="53">
        <v>9</v>
      </c>
      <c r="H1873" s="53">
        <v>13</v>
      </c>
      <c r="I1873" s="53">
        <v>10</v>
      </c>
      <c r="J1873" s="53">
        <v>0</v>
      </c>
      <c r="K1873" s="53">
        <v>52</v>
      </c>
      <c r="L1873" s="45">
        <v>174090</v>
      </c>
      <c r="M1873" s="45">
        <v>89104</v>
      </c>
      <c r="N1873" s="45">
        <v>84986</v>
      </c>
      <c r="O1873" s="57">
        <v>5.744155321959906</v>
      </c>
      <c r="P1873" s="57">
        <v>5.744155321959906</v>
      </c>
      <c r="Q1873" s="57">
        <v>5.1697397897639146</v>
      </c>
      <c r="R1873" s="57">
        <v>7.4674019185478775</v>
      </c>
      <c r="S1873" s="57">
        <v>5.744155321959906</v>
      </c>
      <c r="T1873" s="57" t="s">
        <v>297</v>
      </c>
      <c r="U1873" s="57">
        <v>29.86960767419151</v>
      </c>
    </row>
    <row r="1874" spans="1:21">
      <c r="A1874" s="55" t="s">
        <v>2998</v>
      </c>
      <c r="B1874" s="53" t="s">
        <v>405</v>
      </c>
      <c r="C1874" s="53" t="s">
        <v>273</v>
      </c>
      <c r="D1874" s="51" t="s">
        <v>145</v>
      </c>
      <c r="E1874" s="53">
        <v>18</v>
      </c>
      <c r="F1874" s="53">
        <v>16</v>
      </c>
      <c r="G1874" s="53">
        <v>40</v>
      </c>
      <c r="H1874" s="53">
        <v>47</v>
      </c>
      <c r="I1874" s="53">
        <v>23</v>
      </c>
      <c r="J1874" s="53">
        <v>15</v>
      </c>
      <c r="K1874" s="53">
        <v>159</v>
      </c>
      <c r="L1874" s="45">
        <v>174090</v>
      </c>
      <c r="M1874" s="45">
        <v>89104</v>
      </c>
      <c r="N1874" s="45">
        <v>84986</v>
      </c>
      <c r="O1874" s="57">
        <v>20.201113305799964</v>
      </c>
      <c r="P1874" s="57">
        <v>17.95654516071108</v>
      </c>
      <c r="Q1874" s="57">
        <v>44.891362901777697</v>
      </c>
      <c r="R1874" s="57">
        <v>52.747351409588788</v>
      </c>
      <c r="S1874" s="57">
        <v>25.812533668522175</v>
      </c>
      <c r="T1874" s="57">
        <v>16.834261088166635</v>
      </c>
      <c r="U1874" s="57">
        <v>178.44316753456636</v>
      </c>
    </row>
    <row r="1875" spans="1:21">
      <c r="A1875" s="55" t="s">
        <v>2978</v>
      </c>
      <c r="B1875" s="53" t="s">
        <v>405</v>
      </c>
      <c r="C1875" s="53" t="s">
        <v>273</v>
      </c>
      <c r="D1875" s="51" t="s">
        <v>200</v>
      </c>
      <c r="E1875" s="53">
        <v>6</v>
      </c>
      <c r="F1875" s="53">
        <v>5</v>
      </c>
      <c r="G1875" s="53">
        <v>12</v>
      </c>
      <c r="H1875" s="53">
        <v>9</v>
      </c>
      <c r="I1875" s="53">
        <v>6</v>
      </c>
      <c r="J1875" s="53">
        <v>10</v>
      </c>
      <c r="K1875" s="53">
        <v>48</v>
      </c>
      <c r="L1875" s="45">
        <v>174090</v>
      </c>
      <c r="M1875" s="45">
        <v>89104</v>
      </c>
      <c r="N1875" s="45">
        <v>84986</v>
      </c>
      <c r="O1875" s="57">
        <v>3.4464931931759439</v>
      </c>
      <c r="P1875" s="57">
        <v>2.872077660979953</v>
      </c>
      <c r="Q1875" s="57">
        <v>6.8929863863518879</v>
      </c>
      <c r="R1875" s="57">
        <v>5.1697397897639146</v>
      </c>
      <c r="S1875" s="57">
        <v>3.4464931931759439</v>
      </c>
      <c r="T1875" s="57">
        <v>5.744155321959906</v>
      </c>
      <c r="U1875" s="57">
        <v>27.571945545407551</v>
      </c>
    </row>
  </sheetData>
  <autoFilter ref="A4:AH1875" xr:uid="{00000000-0009-0000-0000-00000A000000}"/>
  <sortState xmlns:xlrd2="http://schemas.microsoft.com/office/spreadsheetml/2017/richdata2" ref="A5:K4435">
    <sortCondition ref="D5:D4435"/>
  </sortState>
  <mergeCells count="2">
    <mergeCell ref="E3:K3"/>
    <mergeCell ref="O3:U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sheetPr>
  <dimension ref="A1:T151"/>
  <sheetViews>
    <sheetView zoomScale="80" zoomScaleNormal="80" workbookViewId="0">
      <selection activeCell="A14" sqref="A14"/>
    </sheetView>
  </sheetViews>
  <sheetFormatPr defaultRowHeight="15"/>
  <cols>
    <col min="1" max="1" width="47.140625" style="45" customWidth="1"/>
    <col min="2" max="2" width="9.140625" style="45"/>
    <col min="3" max="3" width="24.7109375" style="45" customWidth="1"/>
    <col min="4" max="9" width="9.5703125" style="45" bestFit="1" customWidth="1"/>
    <col min="10" max="10" width="10.5703125" style="45" bestFit="1" customWidth="1"/>
    <col min="11" max="16384" width="9.140625" style="45"/>
  </cols>
  <sheetData>
    <row r="1" spans="1:20">
      <c r="A1" s="45">
        <v>1</v>
      </c>
      <c r="B1" s="45">
        <v>2</v>
      </c>
      <c r="C1" s="45">
        <v>3</v>
      </c>
      <c r="D1" s="45">
        <v>4</v>
      </c>
      <c r="E1" s="45">
        <v>5</v>
      </c>
      <c r="F1" s="45">
        <v>6</v>
      </c>
      <c r="G1" s="45">
        <v>7</v>
      </c>
      <c r="H1" s="45">
        <v>8</v>
      </c>
      <c r="I1" s="45">
        <v>9</v>
      </c>
      <c r="J1" s="45">
        <v>10</v>
      </c>
      <c r="K1" s="45">
        <v>11</v>
      </c>
      <c r="L1" s="45">
        <v>12</v>
      </c>
      <c r="M1" s="45">
        <v>13</v>
      </c>
      <c r="N1" s="45">
        <v>14</v>
      </c>
      <c r="O1" s="45">
        <v>15</v>
      </c>
      <c r="P1" s="45">
        <v>16</v>
      </c>
      <c r="Q1" s="45">
        <v>17</v>
      </c>
      <c r="R1" s="45">
        <v>18</v>
      </c>
      <c r="S1" s="45">
        <v>19</v>
      </c>
      <c r="T1" s="45">
        <v>20</v>
      </c>
    </row>
    <row r="3" spans="1:20">
      <c r="D3" s="179" t="s">
        <v>274</v>
      </c>
      <c r="E3" s="179"/>
      <c r="F3" s="179"/>
      <c r="G3" s="179"/>
      <c r="H3" s="179"/>
      <c r="I3" s="179"/>
      <c r="J3" s="179"/>
      <c r="N3" s="179" t="s">
        <v>275</v>
      </c>
      <c r="O3" s="179"/>
      <c r="P3" s="179"/>
      <c r="Q3" s="179"/>
      <c r="R3" s="179"/>
      <c r="S3" s="179"/>
      <c r="T3" s="179"/>
    </row>
    <row r="4" spans="1:20" s="47" customFormat="1">
      <c r="A4" s="47" t="s">
        <v>276</v>
      </c>
      <c r="B4" s="47" t="s">
        <v>209</v>
      </c>
      <c r="C4" s="47" t="s">
        <v>16</v>
      </c>
      <c r="D4" s="49" t="s">
        <v>279</v>
      </c>
      <c r="E4" s="49" t="s">
        <v>280</v>
      </c>
      <c r="F4" s="49" t="s">
        <v>281</v>
      </c>
      <c r="G4" s="49" t="s">
        <v>282</v>
      </c>
      <c r="H4" s="49" t="s">
        <v>283</v>
      </c>
      <c r="I4" s="49" t="s">
        <v>284</v>
      </c>
      <c r="J4" s="49">
        <v>20</v>
      </c>
      <c r="K4" s="49" t="s">
        <v>285</v>
      </c>
      <c r="L4" s="49" t="s">
        <v>286</v>
      </c>
      <c r="M4" s="49" t="s">
        <v>287</v>
      </c>
      <c r="N4" s="49" t="s">
        <v>279</v>
      </c>
      <c r="O4" s="49" t="s">
        <v>280</v>
      </c>
      <c r="P4" s="49" t="s">
        <v>281</v>
      </c>
      <c r="Q4" s="49" t="s">
        <v>282</v>
      </c>
      <c r="R4" s="49" t="s">
        <v>283</v>
      </c>
      <c r="S4" s="49" t="s">
        <v>284</v>
      </c>
      <c r="T4" s="49">
        <v>20</v>
      </c>
    </row>
    <row r="5" spans="1:20">
      <c r="A5" s="55" t="s">
        <v>2999</v>
      </c>
      <c r="B5" s="53" t="s">
        <v>214</v>
      </c>
      <c r="C5" s="53" t="s">
        <v>215</v>
      </c>
      <c r="D5" s="53">
        <v>2520</v>
      </c>
      <c r="E5" s="53">
        <v>1886</v>
      </c>
      <c r="F5" s="53">
        <v>4277</v>
      </c>
      <c r="G5" s="53">
        <v>4683</v>
      </c>
      <c r="H5" s="53">
        <v>2762</v>
      </c>
      <c r="I5" s="53">
        <v>1593</v>
      </c>
      <c r="J5" s="53">
        <v>17721</v>
      </c>
      <c r="K5" s="45">
        <v>1363160</v>
      </c>
      <c r="L5" s="45">
        <v>695167</v>
      </c>
      <c r="M5" s="45">
        <v>667993</v>
      </c>
      <c r="N5" s="57">
        <v>184.864579359723</v>
      </c>
      <c r="O5" s="57">
        <v>138.35499867953871</v>
      </c>
      <c r="P5" s="57">
        <v>313.75627219108537</v>
      </c>
      <c r="Q5" s="57">
        <v>343.54000997681857</v>
      </c>
      <c r="R5" s="57">
        <v>202.61744769506149</v>
      </c>
      <c r="S5" s="57">
        <v>116.86082338096776</v>
      </c>
      <c r="T5" s="57">
        <v>1299.994131283195</v>
      </c>
    </row>
    <row r="6" spans="1:20">
      <c r="A6" s="55" t="s">
        <v>3000</v>
      </c>
      <c r="B6" s="53" t="s">
        <v>214</v>
      </c>
      <c r="C6" s="53" t="s">
        <v>220</v>
      </c>
      <c r="D6" s="53">
        <v>2780</v>
      </c>
      <c r="E6" s="53">
        <v>2195</v>
      </c>
      <c r="F6" s="53">
        <v>5015</v>
      </c>
      <c r="G6" s="53">
        <v>5195</v>
      </c>
      <c r="H6" s="53">
        <v>2850</v>
      </c>
      <c r="I6" s="53">
        <v>1727</v>
      </c>
      <c r="J6" s="53">
        <v>19762</v>
      </c>
      <c r="K6" s="45">
        <v>1452890</v>
      </c>
      <c r="L6" s="45">
        <v>748484</v>
      </c>
      <c r="M6" s="45">
        <v>704406</v>
      </c>
      <c r="N6" s="57">
        <v>191.34277199237383</v>
      </c>
      <c r="O6" s="57">
        <v>151.07819587167646</v>
      </c>
      <c r="P6" s="57">
        <v>345.17410127401246</v>
      </c>
      <c r="Q6" s="57">
        <v>357.56320161884241</v>
      </c>
      <c r="R6" s="57">
        <v>196.16075545980769</v>
      </c>
      <c r="S6" s="57">
        <v>118.86653497511854</v>
      </c>
      <c r="T6" s="57">
        <v>1360.1855611918313</v>
      </c>
    </row>
    <row r="7" spans="1:20">
      <c r="A7" s="55" t="s">
        <v>3001</v>
      </c>
      <c r="B7" s="53" t="s">
        <v>214</v>
      </c>
      <c r="C7" s="53" t="s">
        <v>226</v>
      </c>
      <c r="D7" s="53">
        <v>4529</v>
      </c>
      <c r="E7" s="53">
        <v>3488</v>
      </c>
      <c r="F7" s="53">
        <v>7149</v>
      </c>
      <c r="G7" s="53">
        <v>7760</v>
      </c>
      <c r="H7" s="53">
        <v>4389</v>
      </c>
      <c r="I7" s="53">
        <v>2538</v>
      </c>
      <c r="J7" s="53">
        <v>29853</v>
      </c>
      <c r="K7" s="45">
        <v>2446150</v>
      </c>
      <c r="L7" s="45">
        <v>1270328</v>
      </c>
      <c r="M7" s="45">
        <v>1175822</v>
      </c>
      <c r="N7" s="57">
        <v>185.1480898554872</v>
      </c>
      <c r="O7" s="57">
        <v>142.59141916889806</v>
      </c>
      <c r="P7" s="57">
        <v>292.25517650184986</v>
      </c>
      <c r="Q7" s="57">
        <v>317.23320319686042</v>
      </c>
      <c r="R7" s="57">
        <v>179.42481041636859</v>
      </c>
      <c r="S7" s="57">
        <v>103.75488011773602</v>
      </c>
      <c r="T7" s="57">
        <v>1220.4075792572</v>
      </c>
    </row>
    <row r="8" spans="1:20">
      <c r="A8" s="55" t="s">
        <v>3002</v>
      </c>
      <c r="B8" s="53" t="s">
        <v>219</v>
      </c>
      <c r="C8" s="53" t="s">
        <v>215</v>
      </c>
      <c r="D8" s="53">
        <v>2725</v>
      </c>
      <c r="E8" s="53">
        <v>2226</v>
      </c>
      <c r="F8" s="53">
        <v>5402</v>
      </c>
      <c r="G8" s="53">
        <v>6328</v>
      </c>
      <c r="H8" s="53">
        <v>4613</v>
      </c>
      <c r="I8" s="53">
        <v>3124</v>
      </c>
      <c r="J8" s="53">
        <v>24418</v>
      </c>
      <c r="K8" s="45">
        <v>1363160</v>
      </c>
      <c r="L8" s="45">
        <v>695167</v>
      </c>
      <c r="M8" s="45">
        <v>667993</v>
      </c>
      <c r="N8" s="57">
        <v>199.90316617271631</v>
      </c>
      <c r="O8" s="57">
        <v>163.29704510108866</v>
      </c>
      <c r="P8" s="57">
        <v>396.28510226239035</v>
      </c>
      <c r="Q8" s="57">
        <v>464.2154992810822</v>
      </c>
      <c r="R8" s="57">
        <v>338.40488277238182</v>
      </c>
      <c r="S8" s="57">
        <v>229.17339123800579</v>
      </c>
      <c r="T8" s="57">
        <v>1791.279086827665</v>
      </c>
    </row>
    <row r="9" spans="1:20">
      <c r="A9" s="55" t="s">
        <v>3003</v>
      </c>
      <c r="B9" s="53" t="s">
        <v>219</v>
      </c>
      <c r="C9" s="53" t="s">
        <v>220</v>
      </c>
      <c r="D9" s="53">
        <v>2934</v>
      </c>
      <c r="E9" s="53">
        <v>2448</v>
      </c>
      <c r="F9" s="53">
        <v>5845</v>
      </c>
      <c r="G9" s="53">
        <v>6963</v>
      </c>
      <c r="H9" s="53">
        <v>4951</v>
      </c>
      <c r="I9" s="53">
        <v>3386</v>
      </c>
      <c r="J9" s="53">
        <v>26527</v>
      </c>
      <c r="K9" s="45">
        <v>1452890</v>
      </c>
      <c r="L9" s="45">
        <v>748484</v>
      </c>
      <c r="M9" s="45">
        <v>704406</v>
      </c>
      <c r="N9" s="57">
        <v>201.94233562072836</v>
      </c>
      <c r="O9" s="57">
        <v>168.49176468968747</v>
      </c>
      <c r="P9" s="57">
        <v>402.30161953072843</v>
      </c>
      <c r="Q9" s="57">
        <v>479.25169833917221</v>
      </c>
      <c r="R9" s="57">
        <v>340.76908781807299</v>
      </c>
      <c r="S9" s="57">
        <v>233.05274315330135</v>
      </c>
      <c r="T9" s="57">
        <v>1825.8092491516907</v>
      </c>
    </row>
    <row r="10" spans="1:20">
      <c r="A10" s="55" t="s">
        <v>3004</v>
      </c>
      <c r="B10" s="53" t="s">
        <v>219</v>
      </c>
      <c r="C10" s="53" t="s">
        <v>226</v>
      </c>
      <c r="D10" s="53">
        <v>5248</v>
      </c>
      <c r="E10" s="53">
        <v>4033</v>
      </c>
      <c r="F10" s="53">
        <v>9175</v>
      </c>
      <c r="G10" s="53">
        <v>10994</v>
      </c>
      <c r="H10" s="53">
        <v>7968</v>
      </c>
      <c r="I10" s="53">
        <v>5229</v>
      </c>
      <c r="J10" s="53">
        <v>42647</v>
      </c>
      <c r="K10" s="45">
        <v>2446150</v>
      </c>
      <c r="L10" s="45">
        <v>1270328</v>
      </c>
      <c r="M10" s="45">
        <v>1175822</v>
      </c>
      <c r="N10" s="57">
        <v>214.54121783210351</v>
      </c>
      <c r="O10" s="57">
        <v>164.8713284140384</v>
      </c>
      <c r="P10" s="57">
        <v>375.07920609938066</v>
      </c>
      <c r="Q10" s="57">
        <v>449.44095824050038</v>
      </c>
      <c r="R10" s="57">
        <v>325.73636122069377</v>
      </c>
      <c r="S10" s="57">
        <v>213.76448705108024</v>
      </c>
      <c r="T10" s="57">
        <v>1743.4335588577969</v>
      </c>
    </row>
    <row r="11" spans="1:20">
      <c r="A11" s="55" t="s">
        <v>3005</v>
      </c>
      <c r="B11" s="53" t="s">
        <v>405</v>
      </c>
      <c r="C11" s="53" t="s">
        <v>215</v>
      </c>
      <c r="D11" s="53">
        <v>5245</v>
      </c>
      <c r="E11" s="53">
        <v>4112</v>
      </c>
      <c r="F11" s="53">
        <v>9679</v>
      </c>
      <c r="G11" s="53">
        <v>11011</v>
      </c>
      <c r="H11" s="53">
        <v>7375</v>
      </c>
      <c r="I11" s="53">
        <v>4717</v>
      </c>
      <c r="J11" s="53">
        <v>42139</v>
      </c>
      <c r="K11" s="45">
        <v>1363160</v>
      </c>
      <c r="L11" s="45">
        <v>695167</v>
      </c>
      <c r="M11" s="45">
        <v>667993</v>
      </c>
      <c r="N11" s="57">
        <v>384.76774553243933</v>
      </c>
      <c r="O11" s="57">
        <v>301.65204378062737</v>
      </c>
      <c r="P11" s="57">
        <v>710.04137445347578</v>
      </c>
      <c r="Q11" s="57">
        <v>807.75550925790071</v>
      </c>
      <c r="R11" s="57">
        <v>541.02233046744334</v>
      </c>
      <c r="S11" s="57">
        <v>346.03421461897358</v>
      </c>
      <c r="T11" s="57">
        <v>3091.2732181108604</v>
      </c>
    </row>
    <row r="12" spans="1:20">
      <c r="A12" s="55" t="s">
        <v>3006</v>
      </c>
      <c r="B12" s="53" t="s">
        <v>405</v>
      </c>
      <c r="C12" s="53" t="s">
        <v>220</v>
      </c>
      <c r="D12" s="53">
        <v>5714</v>
      </c>
      <c r="E12" s="53">
        <v>4643</v>
      </c>
      <c r="F12" s="53">
        <v>10860</v>
      </c>
      <c r="G12" s="53">
        <v>12158</v>
      </c>
      <c r="H12" s="53">
        <v>7801</v>
      </c>
      <c r="I12" s="53">
        <v>5113</v>
      </c>
      <c r="J12" s="53">
        <v>46289</v>
      </c>
      <c r="K12" s="45">
        <v>1452890</v>
      </c>
      <c r="L12" s="45">
        <v>748484</v>
      </c>
      <c r="M12" s="45">
        <v>704406</v>
      </c>
      <c r="N12" s="57">
        <v>393.28510761310218</v>
      </c>
      <c r="O12" s="57">
        <v>319.56996056136387</v>
      </c>
      <c r="P12" s="57">
        <v>747.47572080474083</v>
      </c>
      <c r="Q12" s="57">
        <v>836.81489995801462</v>
      </c>
      <c r="R12" s="57">
        <v>536.92984327788065</v>
      </c>
      <c r="S12" s="57">
        <v>351.91927812841993</v>
      </c>
      <c r="T12" s="57">
        <v>3185.9948103435227</v>
      </c>
    </row>
    <row r="13" spans="1:20">
      <c r="A13" s="55" t="s">
        <v>3007</v>
      </c>
      <c r="B13" s="53" t="s">
        <v>405</v>
      </c>
      <c r="C13" s="53" t="s">
        <v>226</v>
      </c>
      <c r="D13" s="53">
        <v>9777</v>
      </c>
      <c r="E13" s="53">
        <v>7521</v>
      </c>
      <c r="F13" s="53">
        <v>16324</v>
      </c>
      <c r="G13" s="53">
        <v>18754</v>
      </c>
      <c r="H13" s="53">
        <v>12357</v>
      </c>
      <c r="I13" s="53">
        <v>7767</v>
      </c>
      <c r="J13" s="53">
        <v>72500</v>
      </c>
      <c r="K13" s="45">
        <v>2446150</v>
      </c>
      <c r="L13" s="45">
        <v>1270328</v>
      </c>
      <c r="M13" s="45">
        <v>1175822</v>
      </c>
      <c r="N13" s="57">
        <v>399.68930768759071</v>
      </c>
      <c r="O13" s="57">
        <v>307.46274758293646</v>
      </c>
      <c r="P13" s="57">
        <v>667.33438260123057</v>
      </c>
      <c r="Q13" s="57">
        <v>766.67416143736079</v>
      </c>
      <c r="R13" s="57">
        <v>505.16117163706235</v>
      </c>
      <c r="S13" s="57">
        <v>317.5193671688163</v>
      </c>
      <c r="T13" s="57">
        <v>2963.8411381149967</v>
      </c>
    </row>
    <row r="14" spans="1:20">
      <c r="A14" s="55" t="s">
        <v>3008</v>
      </c>
      <c r="B14" s="53" t="s">
        <v>214</v>
      </c>
      <c r="C14" s="53" t="s">
        <v>216</v>
      </c>
      <c r="D14" s="53">
        <v>734</v>
      </c>
      <c r="E14" s="53">
        <v>620</v>
      </c>
      <c r="F14" s="53">
        <v>1260</v>
      </c>
      <c r="G14" s="53">
        <v>1481</v>
      </c>
      <c r="H14" s="53">
        <v>739</v>
      </c>
      <c r="I14" s="53">
        <v>376</v>
      </c>
      <c r="J14" s="53">
        <v>5210</v>
      </c>
      <c r="K14" s="45">
        <v>372800</v>
      </c>
      <c r="L14" s="45">
        <v>194510</v>
      </c>
      <c r="M14" s="45">
        <v>178290</v>
      </c>
      <c r="N14" s="57">
        <v>196.88841201716741</v>
      </c>
      <c r="O14" s="57">
        <v>166.30901287553647</v>
      </c>
      <c r="P14" s="57">
        <v>337.98283261802572</v>
      </c>
      <c r="Q14" s="57">
        <v>397.26394849785407</v>
      </c>
      <c r="R14" s="57">
        <v>198.22961373390555</v>
      </c>
      <c r="S14" s="57">
        <v>100.85836909871244</v>
      </c>
      <c r="T14" s="57">
        <v>1397.5321888412016</v>
      </c>
    </row>
    <row r="15" spans="1:20">
      <c r="A15" s="55" t="s">
        <v>3009</v>
      </c>
      <c r="B15" s="53" t="s">
        <v>214</v>
      </c>
      <c r="C15" s="53" t="s">
        <v>221</v>
      </c>
      <c r="D15" s="53">
        <v>272</v>
      </c>
      <c r="E15" s="53">
        <v>186</v>
      </c>
      <c r="F15" s="53">
        <v>526</v>
      </c>
      <c r="G15" s="53">
        <v>463</v>
      </c>
      <c r="H15" s="53">
        <v>226</v>
      </c>
      <c r="I15" s="53">
        <v>134</v>
      </c>
      <c r="J15" s="53">
        <v>1807</v>
      </c>
      <c r="K15" s="45">
        <v>113690</v>
      </c>
      <c r="L15" s="45">
        <v>58753</v>
      </c>
      <c r="M15" s="45">
        <v>54937</v>
      </c>
      <c r="N15" s="57">
        <v>239.24707538042043</v>
      </c>
      <c r="O15" s="57">
        <v>163.60277948808164</v>
      </c>
      <c r="P15" s="57">
        <v>462.66162371360718</v>
      </c>
      <c r="Q15" s="57">
        <v>407.24777904828926</v>
      </c>
      <c r="R15" s="57">
        <v>198.78617292637875</v>
      </c>
      <c r="S15" s="57">
        <v>117.86436801829537</v>
      </c>
      <c r="T15" s="57">
        <v>1589.4097985750727</v>
      </c>
    </row>
    <row r="16" spans="1:20">
      <c r="A16" s="55" t="s">
        <v>3010</v>
      </c>
      <c r="B16" s="53" t="s">
        <v>214</v>
      </c>
      <c r="C16" s="53" t="s">
        <v>227</v>
      </c>
      <c r="D16" s="53">
        <v>344</v>
      </c>
      <c r="E16" s="53">
        <v>292</v>
      </c>
      <c r="F16" s="53">
        <v>596</v>
      </c>
      <c r="G16" s="53">
        <v>625</v>
      </c>
      <c r="H16" s="53">
        <v>354</v>
      </c>
      <c r="I16" s="53">
        <v>207</v>
      </c>
      <c r="J16" s="53">
        <v>2418</v>
      </c>
      <c r="K16" s="45">
        <v>151100</v>
      </c>
      <c r="L16" s="45">
        <v>77919</v>
      </c>
      <c r="M16" s="45">
        <v>73181</v>
      </c>
      <c r="N16" s="57">
        <v>227.66379880873595</v>
      </c>
      <c r="O16" s="57">
        <v>193.24950363997351</v>
      </c>
      <c r="P16" s="57">
        <v>394.44076770350762</v>
      </c>
      <c r="Q16" s="57">
        <v>413.63335539377897</v>
      </c>
      <c r="R16" s="57">
        <v>234.28193249503639</v>
      </c>
      <c r="S16" s="57">
        <v>136.99536730641958</v>
      </c>
      <c r="T16" s="57">
        <v>1600.264725347452</v>
      </c>
    </row>
    <row r="17" spans="1:20">
      <c r="A17" s="55" t="s">
        <v>3011</v>
      </c>
      <c r="B17" s="53" t="s">
        <v>214</v>
      </c>
      <c r="C17" s="53" t="s">
        <v>231</v>
      </c>
      <c r="D17" s="53">
        <v>669</v>
      </c>
      <c r="E17" s="53">
        <v>523</v>
      </c>
      <c r="F17" s="53">
        <v>1167</v>
      </c>
      <c r="G17" s="53">
        <v>1188</v>
      </c>
      <c r="H17" s="53">
        <v>650</v>
      </c>
      <c r="I17" s="53">
        <v>408</v>
      </c>
      <c r="J17" s="53">
        <v>4605</v>
      </c>
      <c r="K17" s="45">
        <v>362610</v>
      </c>
      <c r="L17" s="45">
        <v>187412</v>
      </c>
      <c r="M17" s="45">
        <v>175198</v>
      </c>
      <c r="N17" s="57">
        <v>184.49573922395962</v>
      </c>
      <c r="O17" s="57">
        <v>144.23209508838696</v>
      </c>
      <c r="P17" s="57">
        <v>321.83337470009104</v>
      </c>
      <c r="Q17" s="57">
        <v>327.62472077438571</v>
      </c>
      <c r="R17" s="57">
        <v>179.25594991864537</v>
      </c>
      <c r="S17" s="57">
        <v>112.51758087201125</v>
      </c>
      <c r="T17" s="57">
        <v>1269.9594605774801</v>
      </c>
    </row>
    <row r="18" spans="1:20">
      <c r="A18" s="55" t="s">
        <v>3012</v>
      </c>
      <c r="B18" s="53" t="s">
        <v>214</v>
      </c>
      <c r="C18" s="53" t="s">
        <v>234</v>
      </c>
      <c r="D18" s="53">
        <v>538</v>
      </c>
      <c r="E18" s="53">
        <v>455</v>
      </c>
      <c r="F18" s="53">
        <v>954</v>
      </c>
      <c r="G18" s="53">
        <v>1063</v>
      </c>
      <c r="H18" s="53">
        <v>538</v>
      </c>
      <c r="I18" s="53">
        <v>346</v>
      </c>
      <c r="J18" s="53">
        <v>3894</v>
      </c>
      <c r="K18" s="45">
        <v>295970</v>
      </c>
      <c r="L18" s="45">
        <v>152400</v>
      </c>
      <c r="M18" s="45">
        <v>143570</v>
      </c>
      <c r="N18" s="57">
        <v>181.77517991688347</v>
      </c>
      <c r="O18" s="57">
        <v>153.73179714160219</v>
      </c>
      <c r="P18" s="57">
        <v>322.32996587491976</v>
      </c>
      <c r="Q18" s="57">
        <v>359.15802277257831</v>
      </c>
      <c r="R18" s="57">
        <v>181.77517991688347</v>
      </c>
      <c r="S18" s="57">
        <v>116.90374024394366</v>
      </c>
      <c r="T18" s="57">
        <v>1315.6738858668109</v>
      </c>
    </row>
    <row r="19" spans="1:20">
      <c r="A19" s="55" t="s">
        <v>3013</v>
      </c>
      <c r="B19" s="53" t="s">
        <v>214</v>
      </c>
      <c r="C19" s="53" t="s">
        <v>237</v>
      </c>
      <c r="D19" s="53">
        <v>977</v>
      </c>
      <c r="E19" s="53">
        <v>744</v>
      </c>
      <c r="F19" s="53">
        <v>1554</v>
      </c>
      <c r="G19" s="53">
        <v>1834</v>
      </c>
      <c r="H19" s="53">
        <v>1070</v>
      </c>
      <c r="I19" s="53">
        <v>673</v>
      </c>
      <c r="J19" s="53">
        <v>6852</v>
      </c>
      <c r="K19" s="45">
        <v>564850</v>
      </c>
      <c r="L19" s="45">
        <v>285341</v>
      </c>
      <c r="M19" s="45">
        <v>279509</v>
      </c>
      <c r="N19" s="57">
        <v>172.96627423209702</v>
      </c>
      <c r="O19" s="57">
        <v>131.71638488094186</v>
      </c>
      <c r="P19" s="57">
        <v>275.11728777551565</v>
      </c>
      <c r="Q19" s="57">
        <v>324.68797025759051</v>
      </c>
      <c r="R19" s="57">
        <v>189.43082234221475</v>
      </c>
      <c r="S19" s="57">
        <v>119.14667610870143</v>
      </c>
      <c r="T19" s="57">
        <v>1213.065415597061</v>
      </c>
    </row>
    <row r="20" spans="1:20">
      <c r="A20" s="55" t="s">
        <v>3014</v>
      </c>
      <c r="B20" s="53" t="s">
        <v>214</v>
      </c>
      <c r="C20" s="53" t="s">
        <v>240</v>
      </c>
      <c r="D20" s="53">
        <v>2193</v>
      </c>
      <c r="E20" s="53">
        <v>1646</v>
      </c>
      <c r="F20" s="53">
        <v>3352</v>
      </c>
      <c r="G20" s="53">
        <v>3681</v>
      </c>
      <c r="H20" s="53">
        <v>2152</v>
      </c>
      <c r="I20" s="53">
        <v>1318</v>
      </c>
      <c r="J20" s="53">
        <v>14342</v>
      </c>
      <c r="K20" s="45">
        <v>1206480</v>
      </c>
      <c r="L20" s="45">
        <v>627867</v>
      </c>
      <c r="M20" s="45">
        <v>578613</v>
      </c>
      <c r="N20" s="57">
        <v>181.76845036801274</v>
      </c>
      <c r="O20" s="57">
        <v>136.4299449638618</v>
      </c>
      <c r="P20" s="57">
        <v>277.83303494463235</v>
      </c>
      <c r="Q20" s="57">
        <v>305.10244678734836</v>
      </c>
      <c r="R20" s="57">
        <v>178.37013460645844</v>
      </c>
      <c r="S20" s="57">
        <v>109.24341887142762</v>
      </c>
      <c r="T20" s="57">
        <v>1188.7474305417413</v>
      </c>
    </row>
    <row r="21" spans="1:20">
      <c r="A21" s="55" t="s">
        <v>3015</v>
      </c>
      <c r="B21" s="53" t="s">
        <v>214</v>
      </c>
      <c r="C21" s="53" t="s">
        <v>243</v>
      </c>
      <c r="D21" s="53">
        <v>678</v>
      </c>
      <c r="E21" s="53">
        <v>504</v>
      </c>
      <c r="F21" s="53">
        <v>1158</v>
      </c>
      <c r="G21" s="53">
        <v>1223</v>
      </c>
      <c r="H21" s="53">
        <v>729</v>
      </c>
      <c r="I21" s="53">
        <v>378</v>
      </c>
      <c r="J21" s="53">
        <v>4670</v>
      </c>
      <c r="K21" s="45">
        <v>319350</v>
      </c>
      <c r="L21" s="45">
        <v>163183</v>
      </c>
      <c r="M21" s="45">
        <v>156167</v>
      </c>
      <c r="N21" s="57">
        <v>212.30624706434944</v>
      </c>
      <c r="O21" s="57">
        <v>157.82057303898543</v>
      </c>
      <c r="P21" s="57">
        <v>362.6115547205261</v>
      </c>
      <c r="Q21" s="57">
        <v>382.96539846563331</v>
      </c>
      <c r="R21" s="57">
        <v>228.27618600281824</v>
      </c>
      <c r="S21" s="57">
        <v>118.36542977923907</v>
      </c>
      <c r="T21" s="57">
        <v>1462.3453890715516</v>
      </c>
    </row>
    <row r="22" spans="1:20">
      <c r="A22" s="55" t="s">
        <v>3016</v>
      </c>
      <c r="B22" s="53" t="s">
        <v>214</v>
      </c>
      <c r="C22" s="53" t="s">
        <v>245</v>
      </c>
      <c r="D22" s="53">
        <v>1064</v>
      </c>
      <c r="E22" s="53">
        <v>767</v>
      </c>
      <c r="F22" s="53">
        <v>1583</v>
      </c>
      <c r="G22" s="53">
        <v>1535</v>
      </c>
      <c r="H22" s="53">
        <v>960</v>
      </c>
      <c r="I22" s="53">
        <v>498</v>
      </c>
      <c r="J22" s="53">
        <v>6407</v>
      </c>
      <c r="K22" s="45">
        <v>570900</v>
      </c>
      <c r="L22" s="45">
        <v>295551</v>
      </c>
      <c r="M22" s="45">
        <v>275349</v>
      </c>
      <c r="N22" s="57">
        <v>186.37239446488002</v>
      </c>
      <c r="O22" s="57">
        <v>134.34927307759676</v>
      </c>
      <c r="P22" s="57">
        <v>277.28148537397095</v>
      </c>
      <c r="Q22" s="57">
        <v>268.87370818006656</v>
      </c>
      <c r="R22" s="57">
        <v>168.15554387808723</v>
      </c>
      <c r="S22" s="57">
        <v>87.230688386757748</v>
      </c>
      <c r="T22" s="57">
        <v>1122.2630933613591</v>
      </c>
    </row>
    <row r="23" spans="1:20">
      <c r="A23" s="55" t="s">
        <v>3017</v>
      </c>
      <c r="B23" s="53" t="s">
        <v>214</v>
      </c>
      <c r="C23" s="53" t="s">
        <v>247</v>
      </c>
      <c r="D23" s="53">
        <v>1495</v>
      </c>
      <c r="E23" s="53">
        <v>1194</v>
      </c>
      <c r="F23" s="53">
        <v>2726</v>
      </c>
      <c r="G23" s="53">
        <v>2919</v>
      </c>
      <c r="H23" s="53">
        <v>1620</v>
      </c>
      <c r="I23" s="53">
        <v>978</v>
      </c>
      <c r="J23" s="53">
        <v>10932</v>
      </c>
      <c r="K23" s="45">
        <v>825490</v>
      </c>
      <c r="L23" s="45">
        <v>424400</v>
      </c>
      <c r="M23" s="45">
        <v>401090</v>
      </c>
      <c r="N23" s="57">
        <v>181.1045560818423</v>
      </c>
      <c r="O23" s="57">
        <v>144.64136452288943</v>
      </c>
      <c r="P23" s="57">
        <v>330.22810694254321</v>
      </c>
      <c r="Q23" s="57">
        <v>353.60816000193824</v>
      </c>
      <c r="R23" s="57">
        <v>196.24707749336758</v>
      </c>
      <c r="S23" s="57">
        <v>118.47508752377375</v>
      </c>
      <c r="T23" s="57">
        <v>1324.3043525663545</v>
      </c>
    </row>
    <row r="24" spans="1:20">
      <c r="A24" s="55" t="s">
        <v>3018</v>
      </c>
      <c r="B24" s="53" t="s">
        <v>214</v>
      </c>
      <c r="C24" s="53" t="s">
        <v>249</v>
      </c>
      <c r="D24" s="53">
        <v>41</v>
      </c>
      <c r="E24" s="53">
        <v>37</v>
      </c>
      <c r="F24" s="53">
        <v>68</v>
      </c>
      <c r="G24" s="53">
        <v>74</v>
      </c>
      <c r="H24" s="53">
        <v>35</v>
      </c>
      <c r="I24" s="53">
        <v>16</v>
      </c>
      <c r="J24" s="53">
        <v>271</v>
      </c>
      <c r="K24" s="45">
        <v>21220</v>
      </c>
      <c r="L24" s="45">
        <v>10749</v>
      </c>
      <c r="M24" s="45">
        <v>10471</v>
      </c>
      <c r="N24" s="57">
        <v>193.21394910461828</v>
      </c>
      <c r="O24" s="57">
        <v>174.36380772855796</v>
      </c>
      <c r="P24" s="57">
        <v>320.45240339302541</v>
      </c>
      <c r="Q24" s="57">
        <v>348.72761545711592</v>
      </c>
      <c r="R24" s="57">
        <v>164.9387370405278</v>
      </c>
      <c r="S24" s="57">
        <v>75.400565504241285</v>
      </c>
      <c r="T24" s="57">
        <v>1277.0970782280867</v>
      </c>
    </row>
    <row r="25" spans="1:20">
      <c r="A25" s="55" t="s">
        <v>3019</v>
      </c>
      <c r="B25" s="53" t="s">
        <v>214</v>
      </c>
      <c r="C25" s="53" t="s">
        <v>251</v>
      </c>
      <c r="D25" s="53">
        <v>40</v>
      </c>
      <c r="E25" s="53">
        <v>29</v>
      </c>
      <c r="F25" s="53">
        <v>71</v>
      </c>
      <c r="G25" s="53">
        <v>77</v>
      </c>
      <c r="H25" s="53">
        <v>49</v>
      </c>
      <c r="I25" s="53">
        <v>31</v>
      </c>
      <c r="J25" s="53">
        <v>297</v>
      </c>
      <c r="K25" s="45">
        <v>23060</v>
      </c>
      <c r="L25" s="45">
        <v>11380</v>
      </c>
      <c r="M25" s="45">
        <v>11680</v>
      </c>
      <c r="N25" s="57">
        <v>173.46053772766695</v>
      </c>
      <c r="O25" s="57">
        <v>125.75888985255854</v>
      </c>
      <c r="P25" s="57">
        <v>307.89245446660885</v>
      </c>
      <c r="Q25" s="57">
        <v>333.91153512575886</v>
      </c>
      <c r="R25" s="57">
        <v>212.48915871639201</v>
      </c>
      <c r="S25" s="57">
        <v>134.43191673894188</v>
      </c>
      <c r="T25" s="57">
        <v>1287.944492627927</v>
      </c>
    </row>
    <row r="26" spans="1:20">
      <c r="A26" s="55" t="s">
        <v>3020</v>
      </c>
      <c r="B26" s="53" t="s">
        <v>214</v>
      </c>
      <c r="C26" s="53" t="s">
        <v>253</v>
      </c>
      <c r="D26" s="53">
        <v>709</v>
      </c>
      <c r="E26" s="53">
        <v>516</v>
      </c>
      <c r="F26" s="53">
        <v>1319</v>
      </c>
      <c r="G26" s="53">
        <v>1369</v>
      </c>
      <c r="H26" s="53">
        <v>816</v>
      </c>
      <c r="I26" s="53">
        <v>462</v>
      </c>
      <c r="J26" s="53">
        <v>5191</v>
      </c>
      <c r="K26" s="45">
        <v>407080</v>
      </c>
      <c r="L26" s="45">
        <v>210520</v>
      </c>
      <c r="M26" s="45">
        <v>196560</v>
      </c>
      <c r="N26" s="57">
        <v>174.16723985457404</v>
      </c>
      <c r="O26" s="57">
        <v>126.75641151616391</v>
      </c>
      <c r="P26" s="57">
        <v>324.01493563918638</v>
      </c>
      <c r="Q26" s="57">
        <v>336.29753365431856</v>
      </c>
      <c r="R26" s="57">
        <v>200.45199960695686</v>
      </c>
      <c r="S26" s="57">
        <v>113.49120565982116</v>
      </c>
      <c r="T26" s="57">
        <v>1275.1793259310209</v>
      </c>
    </row>
    <row r="27" spans="1:20">
      <c r="A27" s="55" t="s">
        <v>3021</v>
      </c>
      <c r="B27" s="53" t="s">
        <v>214</v>
      </c>
      <c r="C27" s="53" t="s">
        <v>255</v>
      </c>
      <c r="D27" s="53">
        <v>75</v>
      </c>
      <c r="E27" s="53">
        <v>56</v>
      </c>
      <c r="F27" s="53">
        <v>107</v>
      </c>
      <c r="G27" s="53">
        <v>106</v>
      </c>
      <c r="H27" s="53">
        <v>63</v>
      </c>
      <c r="I27" s="53">
        <v>33</v>
      </c>
      <c r="J27" s="53">
        <v>440</v>
      </c>
      <c r="K27" s="45">
        <v>27600</v>
      </c>
      <c r="L27" s="45">
        <v>13994</v>
      </c>
      <c r="M27" s="45">
        <v>13606</v>
      </c>
      <c r="N27" s="57">
        <v>271.73913043478262</v>
      </c>
      <c r="O27" s="57">
        <v>202.89855072463769</v>
      </c>
      <c r="P27" s="57">
        <v>387.68115942028987</v>
      </c>
      <c r="Q27" s="57">
        <v>384.05797101449275</v>
      </c>
      <c r="R27" s="57">
        <v>228.2608695652174</v>
      </c>
      <c r="S27" s="57">
        <v>119.56521739130434</v>
      </c>
      <c r="T27" s="57">
        <v>1594.2028985507245</v>
      </c>
    </row>
    <row r="28" spans="1:20">
      <c r="A28" s="55" t="s">
        <v>3022</v>
      </c>
      <c r="B28" s="53" t="s">
        <v>219</v>
      </c>
      <c r="C28" s="53" t="s">
        <v>216</v>
      </c>
      <c r="D28" s="53">
        <v>896</v>
      </c>
      <c r="E28" s="53">
        <v>631</v>
      </c>
      <c r="F28" s="53">
        <v>1503</v>
      </c>
      <c r="G28" s="53">
        <v>1773</v>
      </c>
      <c r="H28" s="53">
        <v>1321</v>
      </c>
      <c r="I28" s="53">
        <v>841</v>
      </c>
      <c r="J28" s="53">
        <v>6965</v>
      </c>
      <c r="K28" s="45">
        <v>372800</v>
      </c>
      <c r="L28" s="45">
        <v>194510</v>
      </c>
      <c r="M28" s="45">
        <v>178290</v>
      </c>
      <c r="N28" s="57">
        <v>240.34334763948496</v>
      </c>
      <c r="O28" s="57">
        <v>169.25965665236052</v>
      </c>
      <c r="P28" s="57">
        <v>403.16523605150218</v>
      </c>
      <c r="Q28" s="57">
        <v>475.59012875536484</v>
      </c>
      <c r="R28" s="57">
        <v>354.34549356223175</v>
      </c>
      <c r="S28" s="57">
        <v>225.59012875536482</v>
      </c>
      <c r="T28" s="57">
        <v>1868.2939914163092</v>
      </c>
    </row>
    <row r="29" spans="1:20">
      <c r="A29" s="55" t="s">
        <v>3023</v>
      </c>
      <c r="B29" s="53" t="s">
        <v>219</v>
      </c>
      <c r="C29" s="53" t="s">
        <v>221</v>
      </c>
      <c r="D29" s="53">
        <v>251</v>
      </c>
      <c r="E29" s="53">
        <v>201</v>
      </c>
      <c r="F29" s="53">
        <v>491</v>
      </c>
      <c r="G29" s="53">
        <v>654</v>
      </c>
      <c r="H29" s="53">
        <v>473</v>
      </c>
      <c r="I29" s="53">
        <v>282</v>
      </c>
      <c r="J29" s="53">
        <v>2352</v>
      </c>
      <c r="K29" s="45">
        <v>113690</v>
      </c>
      <c r="L29" s="45">
        <v>58753</v>
      </c>
      <c r="M29" s="45">
        <v>54937</v>
      </c>
      <c r="N29" s="57">
        <v>220.77579382531442</v>
      </c>
      <c r="O29" s="57">
        <v>176.79655202744306</v>
      </c>
      <c r="P29" s="57">
        <v>431.87615445509721</v>
      </c>
      <c r="Q29" s="57">
        <v>575.24848271615804</v>
      </c>
      <c r="R29" s="57">
        <v>416.04362740786348</v>
      </c>
      <c r="S29" s="57">
        <v>248.04292373999471</v>
      </c>
      <c r="T29" s="57">
        <v>2068.7835341718705</v>
      </c>
    </row>
    <row r="30" spans="1:20">
      <c r="A30" s="55" t="s">
        <v>3024</v>
      </c>
      <c r="B30" s="53" t="s">
        <v>219</v>
      </c>
      <c r="C30" s="53" t="s">
        <v>227</v>
      </c>
      <c r="D30" s="53">
        <v>356</v>
      </c>
      <c r="E30" s="53">
        <v>270</v>
      </c>
      <c r="F30" s="53">
        <v>686</v>
      </c>
      <c r="G30" s="53">
        <v>847</v>
      </c>
      <c r="H30" s="53">
        <v>575</v>
      </c>
      <c r="I30" s="53">
        <v>393</v>
      </c>
      <c r="J30" s="53">
        <v>3127</v>
      </c>
      <c r="K30" s="45">
        <v>151100</v>
      </c>
      <c r="L30" s="45">
        <v>77919</v>
      </c>
      <c r="M30" s="45">
        <v>73181</v>
      </c>
      <c r="N30" s="57">
        <v>235.60555923229651</v>
      </c>
      <c r="O30" s="57">
        <v>178.68960953011251</v>
      </c>
      <c r="P30" s="57">
        <v>454.0039708802118</v>
      </c>
      <c r="Q30" s="57">
        <v>560.55592322964924</v>
      </c>
      <c r="R30" s="57">
        <v>380.54268696227666</v>
      </c>
      <c r="S30" s="57">
        <v>260.09265387160821</v>
      </c>
      <c r="T30" s="57">
        <v>2069.4904037061547</v>
      </c>
    </row>
    <row r="31" spans="1:20">
      <c r="A31" s="55" t="s">
        <v>3025</v>
      </c>
      <c r="B31" s="53" t="s">
        <v>219</v>
      </c>
      <c r="C31" s="53" t="s">
        <v>231</v>
      </c>
      <c r="D31" s="53">
        <v>734</v>
      </c>
      <c r="E31" s="53">
        <v>616</v>
      </c>
      <c r="F31" s="53">
        <v>1462</v>
      </c>
      <c r="G31" s="53">
        <v>1630</v>
      </c>
      <c r="H31" s="53">
        <v>1217</v>
      </c>
      <c r="I31" s="53">
        <v>830</v>
      </c>
      <c r="J31" s="53">
        <v>6489</v>
      </c>
      <c r="K31" s="45">
        <v>362610</v>
      </c>
      <c r="L31" s="45">
        <v>187412</v>
      </c>
      <c r="M31" s="45">
        <v>175198</v>
      </c>
      <c r="N31" s="57">
        <v>202.42133421582417</v>
      </c>
      <c r="O31" s="57">
        <v>169.87948484597777</v>
      </c>
      <c r="P31" s="57">
        <v>403.18799812470701</v>
      </c>
      <c r="Q31" s="57">
        <v>449.51876671906462</v>
      </c>
      <c r="R31" s="57">
        <v>335.62229392460222</v>
      </c>
      <c r="S31" s="57">
        <v>228.89605912688563</v>
      </c>
      <c r="T31" s="57">
        <v>1789.5259369570613</v>
      </c>
    </row>
    <row r="32" spans="1:20">
      <c r="A32" s="55" t="s">
        <v>3026</v>
      </c>
      <c r="B32" s="53" t="s">
        <v>219</v>
      </c>
      <c r="C32" s="53" t="s">
        <v>234</v>
      </c>
      <c r="D32" s="53">
        <v>620</v>
      </c>
      <c r="E32" s="53">
        <v>427</v>
      </c>
      <c r="F32" s="53">
        <v>1049</v>
      </c>
      <c r="G32" s="53">
        <v>1295</v>
      </c>
      <c r="H32" s="53">
        <v>917</v>
      </c>
      <c r="I32" s="53">
        <v>671</v>
      </c>
      <c r="J32" s="53">
        <v>4979</v>
      </c>
      <c r="K32" s="45">
        <v>295970</v>
      </c>
      <c r="L32" s="45">
        <v>152400</v>
      </c>
      <c r="M32" s="45">
        <v>143570</v>
      </c>
      <c r="N32" s="57">
        <v>209.48069061053485</v>
      </c>
      <c r="O32" s="57">
        <v>144.27137885596514</v>
      </c>
      <c r="P32" s="57">
        <v>354.42781362975978</v>
      </c>
      <c r="Q32" s="57">
        <v>437.54434571071391</v>
      </c>
      <c r="R32" s="57">
        <v>309.82869885461366</v>
      </c>
      <c r="S32" s="57">
        <v>226.71216677365948</v>
      </c>
      <c r="T32" s="57">
        <v>1682.265094435247</v>
      </c>
    </row>
    <row r="33" spans="1:20">
      <c r="A33" s="55" t="s">
        <v>3027</v>
      </c>
      <c r="B33" s="53" t="s">
        <v>219</v>
      </c>
      <c r="C33" s="53" t="s">
        <v>237</v>
      </c>
      <c r="D33" s="53">
        <v>1011</v>
      </c>
      <c r="E33" s="53">
        <v>835</v>
      </c>
      <c r="F33" s="53">
        <v>1992</v>
      </c>
      <c r="G33" s="53">
        <v>2421</v>
      </c>
      <c r="H33" s="53">
        <v>1814</v>
      </c>
      <c r="I33" s="53">
        <v>1221</v>
      </c>
      <c r="J33" s="53">
        <v>9294</v>
      </c>
      <c r="K33" s="45">
        <v>564850</v>
      </c>
      <c r="L33" s="45">
        <v>285341</v>
      </c>
      <c r="M33" s="45">
        <v>279509</v>
      </c>
      <c r="N33" s="57">
        <v>178.98557139063468</v>
      </c>
      <c r="O33" s="57">
        <v>147.82685668761616</v>
      </c>
      <c r="P33" s="57">
        <v>352.65999822961851</v>
      </c>
      <c r="Q33" s="57">
        <v>428.60936531822603</v>
      </c>
      <c r="R33" s="57">
        <v>321.14720722315656</v>
      </c>
      <c r="S33" s="57">
        <v>216.16358325219085</v>
      </c>
      <c r="T33" s="57">
        <v>1645.3925821014427</v>
      </c>
    </row>
    <row r="34" spans="1:20">
      <c r="A34" s="55" t="s">
        <v>3028</v>
      </c>
      <c r="B34" s="53" t="s">
        <v>219</v>
      </c>
      <c r="C34" s="53" t="s">
        <v>240</v>
      </c>
      <c r="D34" s="53">
        <v>2580</v>
      </c>
      <c r="E34" s="53">
        <v>2047</v>
      </c>
      <c r="F34" s="53">
        <v>4525</v>
      </c>
      <c r="G34" s="53">
        <v>5521</v>
      </c>
      <c r="H34" s="53">
        <v>3974</v>
      </c>
      <c r="I34" s="53">
        <v>2707</v>
      </c>
      <c r="J34" s="53">
        <v>21354</v>
      </c>
      <c r="K34" s="45">
        <v>1206480</v>
      </c>
      <c r="L34" s="45">
        <v>627867</v>
      </c>
      <c r="M34" s="45">
        <v>578613</v>
      </c>
      <c r="N34" s="57">
        <v>213.8452357270738</v>
      </c>
      <c r="O34" s="57">
        <v>169.66713082686823</v>
      </c>
      <c r="P34" s="57">
        <v>375.05802002519727</v>
      </c>
      <c r="Q34" s="57">
        <v>457.6122273058815</v>
      </c>
      <c r="R34" s="57">
        <v>329.38797161991909</v>
      </c>
      <c r="S34" s="57">
        <v>224.37172601286389</v>
      </c>
      <c r="T34" s="57">
        <v>1769.942311517804</v>
      </c>
    </row>
    <row r="35" spans="1:20">
      <c r="A35" s="55" t="s">
        <v>3029</v>
      </c>
      <c r="B35" s="53" t="s">
        <v>219</v>
      </c>
      <c r="C35" s="53" t="s">
        <v>243</v>
      </c>
      <c r="D35" s="53">
        <v>724</v>
      </c>
      <c r="E35" s="53">
        <v>620</v>
      </c>
      <c r="F35" s="53">
        <v>1456</v>
      </c>
      <c r="G35" s="53">
        <v>1578</v>
      </c>
      <c r="H35" s="53">
        <v>1151</v>
      </c>
      <c r="I35" s="53">
        <v>805</v>
      </c>
      <c r="J35" s="53">
        <v>6334</v>
      </c>
      <c r="K35" s="45">
        <v>319350</v>
      </c>
      <c r="L35" s="45">
        <v>163183</v>
      </c>
      <c r="M35" s="45">
        <v>156167</v>
      </c>
      <c r="N35" s="57">
        <v>226.71050571473305</v>
      </c>
      <c r="O35" s="57">
        <v>194.14435572256144</v>
      </c>
      <c r="P35" s="57">
        <v>455.92609989040238</v>
      </c>
      <c r="Q35" s="57">
        <v>494.12869891968057</v>
      </c>
      <c r="R35" s="57">
        <v>360.41960231720685</v>
      </c>
      <c r="S35" s="57">
        <v>252.07452638171287</v>
      </c>
      <c r="T35" s="57">
        <v>1983.403788946297</v>
      </c>
    </row>
    <row r="36" spans="1:20">
      <c r="A36" s="55" t="s">
        <v>3030</v>
      </c>
      <c r="B36" s="53" t="s">
        <v>219</v>
      </c>
      <c r="C36" s="53" t="s">
        <v>245</v>
      </c>
      <c r="D36" s="53">
        <v>1152</v>
      </c>
      <c r="E36" s="53">
        <v>928</v>
      </c>
      <c r="F36" s="53">
        <v>2098</v>
      </c>
      <c r="G36" s="53">
        <v>2405</v>
      </c>
      <c r="H36" s="53">
        <v>1756</v>
      </c>
      <c r="I36" s="53">
        <v>1010</v>
      </c>
      <c r="J36" s="53">
        <v>9349</v>
      </c>
      <c r="K36" s="45">
        <v>570900</v>
      </c>
      <c r="L36" s="45">
        <v>295551</v>
      </c>
      <c r="M36" s="45">
        <v>275349</v>
      </c>
      <c r="N36" s="57">
        <v>201.78665265370466</v>
      </c>
      <c r="O36" s="57">
        <v>162.550359082151</v>
      </c>
      <c r="P36" s="57">
        <v>367.48992818356982</v>
      </c>
      <c r="Q36" s="57">
        <v>421.26466981958316</v>
      </c>
      <c r="R36" s="57">
        <v>307.58451567700121</v>
      </c>
      <c r="S36" s="57">
        <v>176.9136451217376</v>
      </c>
      <c r="T36" s="57">
        <v>1637.5897705377477</v>
      </c>
    </row>
    <row r="37" spans="1:20">
      <c r="A37" s="55" t="s">
        <v>3031</v>
      </c>
      <c r="B37" s="53" t="s">
        <v>219</v>
      </c>
      <c r="C37" s="53" t="s">
        <v>247</v>
      </c>
      <c r="D37" s="53">
        <v>1593</v>
      </c>
      <c r="E37" s="53">
        <v>1361</v>
      </c>
      <c r="F37" s="53">
        <v>3206</v>
      </c>
      <c r="G37" s="53">
        <v>3832</v>
      </c>
      <c r="H37" s="53">
        <v>2686</v>
      </c>
      <c r="I37" s="53">
        <v>1881</v>
      </c>
      <c r="J37" s="53">
        <v>14559</v>
      </c>
      <c r="K37" s="45">
        <v>825490</v>
      </c>
      <c r="L37" s="45">
        <v>424400</v>
      </c>
      <c r="M37" s="45">
        <v>401090</v>
      </c>
      <c r="N37" s="57">
        <v>192.97629286847811</v>
      </c>
      <c r="O37" s="57">
        <v>164.87177312868721</v>
      </c>
      <c r="P37" s="57">
        <v>388.37538916280027</v>
      </c>
      <c r="Q37" s="57">
        <v>464.2091363917188</v>
      </c>
      <c r="R37" s="57">
        <v>325.3825000908551</v>
      </c>
      <c r="S37" s="57">
        <v>227.86466220063238</v>
      </c>
      <c r="T37" s="57">
        <v>1763.679753843172</v>
      </c>
    </row>
    <row r="38" spans="1:20">
      <c r="A38" s="55" t="s">
        <v>3032</v>
      </c>
      <c r="B38" s="53" t="s">
        <v>219</v>
      </c>
      <c r="C38" s="53" t="s">
        <v>249</v>
      </c>
      <c r="D38" s="53">
        <v>28</v>
      </c>
      <c r="E38" s="53">
        <v>53</v>
      </c>
      <c r="F38" s="53">
        <v>74</v>
      </c>
      <c r="G38" s="53">
        <v>84</v>
      </c>
      <c r="H38" s="53">
        <v>69</v>
      </c>
      <c r="I38" s="53">
        <v>42</v>
      </c>
      <c r="J38" s="53">
        <v>350</v>
      </c>
      <c r="K38" s="45">
        <v>21220</v>
      </c>
      <c r="L38" s="45">
        <v>10749</v>
      </c>
      <c r="M38" s="45">
        <v>10471</v>
      </c>
      <c r="N38" s="57">
        <v>131.95098963242225</v>
      </c>
      <c r="O38" s="57">
        <v>249.76437323279924</v>
      </c>
      <c r="P38" s="57">
        <v>348.72761545711592</v>
      </c>
      <c r="Q38" s="57">
        <v>395.85296889726675</v>
      </c>
      <c r="R38" s="57">
        <v>325.16493873704053</v>
      </c>
      <c r="S38" s="57">
        <v>197.92648444863337</v>
      </c>
      <c r="T38" s="57">
        <v>1649.387370405278</v>
      </c>
    </row>
    <row r="39" spans="1:20">
      <c r="A39" s="55" t="s">
        <v>3033</v>
      </c>
      <c r="B39" s="53" t="s">
        <v>219</v>
      </c>
      <c r="C39" s="53" t="s">
        <v>251</v>
      </c>
      <c r="D39" s="53">
        <v>54</v>
      </c>
      <c r="E39" s="53">
        <v>34</v>
      </c>
      <c r="F39" s="53">
        <v>96</v>
      </c>
      <c r="G39" s="53">
        <v>104</v>
      </c>
      <c r="H39" s="53">
        <v>76</v>
      </c>
      <c r="I39" s="53">
        <v>44</v>
      </c>
      <c r="J39" s="53">
        <v>408</v>
      </c>
      <c r="K39" s="45">
        <v>23060</v>
      </c>
      <c r="L39" s="45">
        <v>11380</v>
      </c>
      <c r="M39" s="45">
        <v>11680</v>
      </c>
      <c r="N39" s="57">
        <v>234.17172593235037</v>
      </c>
      <c r="O39" s="57">
        <v>147.44145706851691</v>
      </c>
      <c r="P39" s="57">
        <v>416.30529054640073</v>
      </c>
      <c r="Q39" s="57">
        <v>450.99739809193409</v>
      </c>
      <c r="R39" s="57">
        <v>329.57502168256718</v>
      </c>
      <c r="S39" s="57">
        <v>190.80659150043365</v>
      </c>
      <c r="T39" s="57">
        <v>1769.2974848222032</v>
      </c>
    </row>
    <row r="40" spans="1:20">
      <c r="A40" s="55" t="s">
        <v>3034</v>
      </c>
      <c r="B40" s="53" t="s">
        <v>219</v>
      </c>
      <c r="C40" s="53" t="s">
        <v>253</v>
      </c>
      <c r="D40" s="53">
        <v>847</v>
      </c>
      <c r="E40" s="53">
        <v>647</v>
      </c>
      <c r="F40" s="53">
        <v>1649</v>
      </c>
      <c r="G40" s="53">
        <v>1993</v>
      </c>
      <c r="H40" s="53">
        <v>1402</v>
      </c>
      <c r="I40" s="53">
        <v>931</v>
      </c>
      <c r="J40" s="53">
        <v>7469</v>
      </c>
      <c r="K40" s="45">
        <v>407080</v>
      </c>
      <c r="L40" s="45">
        <v>210520</v>
      </c>
      <c r="M40" s="45">
        <v>196560</v>
      </c>
      <c r="N40" s="57">
        <v>208.06721037633881</v>
      </c>
      <c r="O40" s="57">
        <v>158.93681831581017</v>
      </c>
      <c r="P40" s="57">
        <v>405.08008253905871</v>
      </c>
      <c r="Q40" s="57">
        <v>489.58435688316791</v>
      </c>
      <c r="R40" s="57">
        <v>344.40404834430581</v>
      </c>
      <c r="S40" s="57">
        <v>228.70197504176082</v>
      </c>
      <c r="T40" s="57">
        <v>1834.7744915004423</v>
      </c>
    </row>
    <row r="41" spans="1:20">
      <c r="A41" s="55" t="s">
        <v>3035</v>
      </c>
      <c r="B41" s="53" t="s">
        <v>219</v>
      </c>
      <c r="C41" s="53" t="s">
        <v>255</v>
      </c>
      <c r="D41" s="53">
        <v>61</v>
      </c>
      <c r="E41" s="53">
        <v>37</v>
      </c>
      <c r="F41" s="53">
        <v>135</v>
      </c>
      <c r="G41" s="53">
        <v>148</v>
      </c>
      <c r="H41" s="53">
        <v>101</v>
      </c>
      <c r="I41" s="53">
        <v>81</v>
      </c>
      <c r="J41" s="53">
        <v>563</v>
      </c>
      <c r="K41" s="45">
        <v>27600</v>
      </c>
      <c r="L41" s="45">
        <v>13994</v>
      </c>
      <c r="M41" s="45">
        <v>13606</v>
      </c>
      <c r="N41" s="57">
        <v>221.01449275362316</v>
      </c>
      <c r="O41" s="57">
        <v>134.05797101449275</v>
      </c>
      <c r="P41" s="57">
        <v>489.13043478260875</v>
      </c>
      <c r="Q41" s="57">
        <v>536.231884057971</v>
      </c>
      <c r="R41" s="57">
        <v>365.94202898550725</v>
      </c>
      <c r="S41" s="57">
        <v>293.47826086956519</v>
      </c>
      <c r="T41" s="57">
        <v>2039.855072463768</v>
      </c>
    </row>
    <row r="42" spans="1:20">
      <c r="A42" s="55" t="s">
        <v>3036</v>
      </c>
      <c r="B42" s="53" t="s">
        <v>405</v>
      </c>
      <c r="C42" s="53" t="s">
        <v>216</v>
      </c>
      <c r="D42" s="53">
        <v>1630</v>
      </c>
      <c r="E42" s="53">
        <v>1251</v>
      </c>
      <c r="F42" s="53">
        <v>2763</v>
      </c>
      <c r="G42" s="53">
        <v>3254</v>
      </c>
      <c r="H42" s="53">
        <v>2060</v>
      </c>
      <c r="I42" s="53">
        <v>1217</v>
      </c>
      <c r="J42" s="53">
        <v>12175</v>
      </c>
      <c r="K42" s="45">
        <v>372800</v>
      </c>
      <c r="L42" s="45">
        <v>194510</v>
      </c>
      <c r="M42" s="45">
        <v>178290</v>
      </c>
      <c r="N42" s="57">
        <v>437.23175965665234</v>
      </c>
      <c r="O42" s="57">
        <v>335.56866952789699</v>
      </c>
      <c r="P42" s="57">
        <v>741.1480686695279</v>
      </c>
      <c r="Q42" s="57">
        <v>872.85407725321886</v>
      </c>
      <c r="R42" s="57">
        <v>552.57510729613739</v>
      </c>
      <c r="S42" s="57">
        <v>326.44849785407723</v>
      </c>
      <c r="T42" s="57">
        <v>3265.8261802575103</v>
      </c>
    </row>
    <row r="43" spans="1:20">
      <c r="A43" s="55" t="s">
        <v>3037</v>
      </c>
      <c r="B43" s="53" t="s">
        <v>405</v>
      </c>
      <c r="C43" s="53" t="s">
        <v>221</v>
      </c>
      <c r="D43" s="53">
        <v>523</v>
      </c>
      <c r="E43" s="53">
        <v>387</v>
      </c>
      <c r="F43" s="53">
        <v>1017</v>
      </c>
      <c r="G43" s="53">
        <v>1117</v>
      </c>
      <c r="H43" s="53">
        <v>699</v>
      </c>
      <c r="I43" s="53">
        <v>416</v>
      </c>
      <c r="J43" s="53">
        <v>4159</v>
      </c>
      <c r="K43" s="45">
        <v>113690</v>
      </c>
      <c r="L43" s="45">
        <v>58753</v>
      </c>
      <c r="M43" s="45">
        <v>54937</v>
      </c>
      <c r="N43" s="57">
        <v>460.02286920573488</v>
      </c>
      <c r="O43" s="57">
        <v>340.39933151552464</v>
      </c>
      <c r="P43" s="57">
        <v>894.53777816870445</v>
      </c>
      <c r="Q43" s="57">
        <v>982.49626176444713</v>
      </c>
      <c r="R43" s="57">
        <v>614.82980033424224</v>
      </c>
      <c r="S43" s="57">
        <v>365.90729175829011</v>
      </c>
      <c r="T43" s="57">
        <v>3658.1933327469437</v>
      </c>
    </row>
    <row r="44" spans="1:20">
      <c r="A44" s="55" t="s">
        <v>3038</v>
      </c>
      <c r="B44" s="53" t="s">
        <v>405</v>
      </c>
      <c r="C44" s="53" t="s">
        <v>227</v>
      </c>
      <c r="D44" s="53">
        <v>700</v>
      </c>
      <c r="E44" s="53">
        <v>562</v>
      </c>
      <c r="F44" s="53">
        <v>1282</v>
      </c>
      <c r="G44" s="53">
        <v>1472</v>
      </c>
      <c r="H44" s="53">
        <v>929</v>
      </c>
      <c r="I44" s="53">
        <v>600</v>
      </c>
      <c r="J44" s="53">
        <v>5545</v>
      </c>
      <c r="K44" s="45">
        <v>151100</v>
      </c>
      <c r="L44" s="45">
        <v>77919</v>
      </c>
      <c r="M44" s="45">
        <v>73181</v>
      </c>
      <c r="N44" s="57">
        <v>463.26935804103243</v>
      </c>
      <c r="O44" s="57">
        <v>371.93911317008605</v>
      </c>
      <c r="P44" s="57">
        <v>848.44473858371941</v>
      </c>
      <c r="Q44" s="57">
        <v>974.18927862342809</v>
      </c>
      <c r="R44" s="57">
        <v>614.82461945731302</v>
      </c>
      <c r="S44" s="57">
        <v>397.08802117802776</v>
      </c>
      <c r="T44" s="57">
        <v>3669.7551290536071</v>
      </c>
    </row>
    <row r="45" spans="1:20">
      <c r="A45" s="55" t="s">
        <v>3039</v>
      </c>
      <c r="B45" s="53" t="s">
        <v>405</v>
      </c>
      <c r="C45" s="53" t="s">
        <v>231</v>
      </c>
      <c r="D45" s="53">
        <v>1403</v>
      </c>
      <c r="E45" s="53">
        <v>1139</v>
      </c>
      <c r="F45" s="53">
        <v>2629</v>
      </c>
      <c r="G45" s="53">
        <v>2818</v>
      </c>
      <c r="H45" s="53">
        <v>1867</v>
      </c>
      <c r="I45" s="53">
        <v>1238</v>
      </c>
      <c r="J45" s="53">
        <v>11094</v>
      </c>
      <c r="K45" s="45">
        <v>362610</v>
      </c>
      <c r="L45" s="45">
        <v>187412</v>
      </c>
      <c r="M45" s="45">
        <v>175198</v>
      </c>
      <c r="N45" s="57">
        <v>386.91707343978379</v>
      </c>
      <c r="O45" s="57">
        <v>314.11157993436478</v>
      </c>
      <c r="P45" s="57">
        <v>725.02137282479805</v>
      </c>
      <c r="Q45" s="57">
        <v>777.14348749345027</v>
      </c>
      <c r="R45" s="57">
        <v>514.87824384324756</v>
      </c>
      <c r="S45" s="57">
        <v>341.41363999889688</v>
      </c>
      <c r="T45" s="57">
        <v>3059.4853975345413</v>
      </c>
    </row>
    <row r="46" spans="1:20">
      <c r="A46" s="55" t="s">
        <v>3040</v>
      </c>
      <c r="B46" s="53" t="s">
        <v>405</v>
      </c>
      <c r="C46" s="53" t="s">
        <v>234</v>
      </c>
      <c r="D46" s="53">
        <v>1158</v>
      </c>
      <c r="E46" s="53">
        <v>882</v>
      </c>
      <c r="F46" s="53">
        <v>2003</v>
      </c>
      <c r="G46" s="53">
        <v>2358</v>
      </c>
      <c r="H46" s="53">
        <v>1455</v>
      </c>
      <c r="I46" s="53">
        <v>1017</v>
      </c>
      <c r="J46" s="53">
        <v>8873</v>
      </c>
      <c r="K46" s="45">
        <v>295970</v>
      </c>
      <c r="L46" s="45">
        <v>152400</v>
      </c>
      <c r="M46" s="45">
        <v>143570</v>
      </c>
      <c r="N46" s="57">
        <v>391.25587052741827</v>
      </c>
      <c r="O46" s="57">
        <v>298.00317599756733</v>
      </c>
      <c r="P46" s="57">
        <v>676.75777950467955</v>
      </c>
      <c r="Q46" s="57">
        <v>796.70236848329216</v>
      </c>
      <c r="R46" s="57">
        <v>491.60387877149708</v>
      </c>
      <c r="S46" s="57">
        <v>343.61590701760315</v>
      </c>
      <c r="T46" s="57">
        <v>2997.9389803020576</v>
      </c>
    </row>
    <row r="47" spans="1:20">
      <c r="A47" s="55" t="s">
        <v>3041</v>
      </c>
      <c r="B47" s="53" t="s">
        <v>405</v>
      </c>
      <c r="C47" s="53" t="s">
        <v>237</v>
      </c>
      <c r="D47" s="53">
        <v>1988</v>
      </c>
      <c r="E47" s="53">
        <v>1579</v>
      </c>
      <c r="F47" s="53">
        <v>3546</v>
      </c>
      <c r="G47" s="53">
        <v>4255</v>
      </c>
      <c r="H47" s="53">
        <v>2884</v>
      </c>
      <c r="I47" s="53">
        <v>1894</v>
      </c>
      <c r="J47" s="53">
        <v>16146</v>
      </c>
      <c r="K47" s="45">
        <v>564850</v>
      </c>
      <c r="L47" s="45">
        <v>285341</v>
      </c>
      <c r="M47" s="45">
        <v>279509</v>
      </c>
      <c r="N47" s="57">
        <v>351.9518456227317</v>
      </c>
      <c r="O47" s="57">
        <v>279.54324156855802</v>
      </c>
      <c r="P47" s="57">
        <v>627.7772860051341</v>
      </c>
      <c r="Q47" s="57">
        <v>753.29733557581665</v>
      </c>
      <c r="R47" s="57">
        <v>510.57802956537131</v>
      </c>
      <c r="S47" s="57">
        <v>335.31025936089225</v>
      </c>
      <c r="T47" s="57">
        <v>2858.4579976985042</v>
      </c>
    </row>
    <row r="48" spans="1:20">
      <c r="A48" s="55" t="s">
        <v>3042</v>
      </c>
      <c r="B48" s="53" t="s">
        <v>405</v>
      </c>
      <c r="C48" s="53" t="s">
        <v>240</v>
      </c>
      <c r="D48" s="53">
        <v>4773</v>
      </c>
      <c r="E48" s="53">
        <v>3693</v>
      </c>
      <c r="F48" s="53">
        <v>7877</v>
      </c>
      <c r="G48" s="53">
        <v>9202</v>
      </c>
      <c r="H48" s="53">
        <v>6126</v>
      </c>
      <c r="I48" s="53">
        <v>4025</v>
      </c>
      <c r="J48" s="53">
        <v>35696</v>
      </c>
      <c r="K48" s="45">
        <v>1206480</v>
      </c>
      <c r="L48" s="45">
        <v>627867</v>
      </c>
      <c r="M48" s="45">
        <v>578613</v>
      </c>
      <c r="N48" s="57">
        <v>395.61368609508651</v>
      </c>
      <c r="O48" s="57">
        <v>306.09707579073006</v>
      </c>
      <c r="P48" s="57">
        <v>652.89105496982961</v>
      </c>
      <c r="Q48" s="57">
        <v>762.71467409322986</v>
      </c>
      <c r="R48" s="57">
        <v>507.75810622637761</v>
      </c>
      <c r="S48" s="57">
        <v>333.61514488429151</v>
      </c>
      <c r="T48" s="57">
        <v>2958.6897420595451</v>
      </c>
    </row>
    <row r="49" spans="1:20">
      <c r="A49" s="55" t="s">
        <v>3043</v>
      </c>
      <c r="B49" s="53" t="s">
        <v>405</v>
      </c>
      <c r="C49" s="53" t="s">
        <v>243</v>
      </c>
      <c r="D49" s="53">
        <v>1402</v>
      </c>
      <c r="E49" s="53">
        <v>1124</v>
      </c>
      <c r="F49" s="53">
        <v>2614</v>
      </c>
      <c r="G49" s="53">
        <v>2801</v>
      </c>
      <c r="H49" s="53">
        <v>1880</v>
      </c>
      <c r="I49" s="53">
        <v>1183</v>
      </c>
      <c r="J49" s="53">
        <v>11004</v>
      </c>
      <c r="K49" s="45">
        <v>319350</v>
      </c>
      <c r="L49" s="45">
        <v>163183</v>
      </c>
      <c r="M49" s="45">
        <v>156167</v>
      </c>
      <c r="N49" s="57">
        <v>439.01675277908254</v>
      </c>
      <c r="O49" s="57">
        <v>351.9649287615469</v>
      </c>
      <c r="P49" s="57">
        <v>818.53765461092837</v>
      </c>
      <c r="Q49" s="57">
        <v>877.09409738531383</v>
      </c>
      <c r="R49" s="57">
        <v>588.69578832002503</v>
      </c>
      <c r="S49" s="57">
        <v>370.43995616095197</v>
      </c>
      <c r="T49" s="57">
        <v>3445.7491780178484</v>
      </c>
    </row>
    <row r="50" spans="1:20">
      <c r="A50" s="55" t="s">
        <v>3044</v>
      </c>
      <c r="B50" s="53" t="s">
        <v>405</v>
      </c>
      <c r="C50" s="53" t="s">
        <v>245</v>
      </c>
      <c r="D50" s="53">
        <v>2216</v>
      </c>
      <c r="E50" s="53">
        <v>1695</v>
      </c>
      <c r="F50" s="53">
        <v>3681</v>
      </c>
      <c r="G50" s="53">
        <v>3940</v>
      </c>
      <c r="H50" s="53">
        <v>2716</v>
      </c>
      <c r="I50" s="53">
        <v>1508</v>
      </c>
      <c r="J50" s="53">
        <v>15756</v>
      </c>
      <c r="K50" s="45">
        <v>570900</v>
      </c>
      <c r="L50" s="45">
        <v>295551</v>
      </c>
      <c r="M50" s="45">
        <v>275349</v>
      </c>
      <c r="N50" s="57">
        <v>388.15904711858468</v>
      </c>
      <c r="O50" s="57">
        <v>296.89963215974774</v>
      </c>
      <c r="P50" s="57">
        <v>644.77141355754065</v>
      </c>
      <c r="Q50" s="57">
        <v>690.13837799964972</v>
      </c>
      <c r="R50" s="57">
        <v>475.74005955508846</v>
      </c>
      <c r="S50" s="57">
        <v>264.14433350849538</v>
      </c>
      <c r="T50" s="57">
        <v>2759.8528638991065</v>
      </c>
    </row>
    <row r="51" spans="1:20">
      <c r="A51" s="55" t="s">
        <v>3045</v>
      </c>
      <c r="B51" s="53" t="s">
        <v>405</v>
      </c>
      <c r="C51" s="53" t="s">
        <v>247</v>
      </c>
      <c r="D51" s="53">
        <v>3088</v>
      </c>
      <c r="E51" s="53">
        <v>2555</v>
      </c>
      <c r="F51" s="53">
        <v>5932</v>
      </c>
      <c r="G51" s="53">
        <v>6751</v>
      </c>
      <c r="H51" s="53">
        <v>4306</v>
      </c>
      <c r="I51" s="53">
        <v>2859</v>
      </c>
      <c r="J51" s="53">
        <v>25491</v>
      </c>
      <c r="K51" s="45">
        <v>825490</v>
      </c>
      <c r="L51" s="45">
        <v>424400</v>
      </c>
      <c r="M51" s="45">
        <v>401090</v>
      </c>
      <c r="N51" s="57">
        <v>374.08084895032039</v>
      </c>
      <c r="O51" s="57">
        <v>309.51313765157664</v>
      </c>
      <c r="P51" s="57">
        <v>718.60349610534342</v>
      </c>
      <c r="Q51" s="57">
        <v>817.81729639365699</v>
      </c>
      <c r="R51" s="57">
        <v>521.62957758422272</v>
      </c>
      <c r="S51" s="57">
        <v>346.33974972440609</v>
      </c>
      <c r="T51" s="57">
        <v>3087.9841064095267</v>
      </c>
    </row>
    <row r="52" spans="1:20">
      <c r="A52" s="55" t="s">
        <v>3046</v>
      </c>
      <c r="B52" s="53" t="s">
        <v>405</v>
      </c>
      <c r="C52" s="53" t="s">
        <v>249</v>
      </c>
      <c r="D52" s="53">
        <v>69</v>
      </c>
      <c r="E52" s="53">
        <v>90</v>
      </c>
      <c r="F52" s="53">
        <v>142</v>
      </c>
      <c r="G52" s="53">
        <v>158</v>
      </c>
      <c r="H52" s="53">
        <v>104</v>
      </c>
      <c r="I52" s="53">
        <v>58</v>
      </c>
      <c r="J52" s="53">
        <v>621</v>
      </c>
      <c r="K52" s="45">
        <v>21220</v>
      </c>
      <c r="L52" s="45">
        <v>10749</v>
      </c>
      <c r="M52" s="45">
        <v>10471</v>
      </c>
      <c r="N52" s="57">
        <v>325.16493873704053</v>
      </c>
      <c r="O52" s="57">
        <v>424.1281809613572</v>
      </c>
      <c r="P52" s="57">
        <v>669.18001885014132</v>
      </c>
      <c r="Q52" s="57">
        <v>744.58058435438261</v>
      </c>
      <c r="R52" s="57">
        <v>490.10367577756836</v>
      </c>
      <c r="S52" s="57">
        <v>273.32704995287463</v>
      </c>
      <c r="T52" s="57">
        <v>2926.484448633365</v>
      </c>
    </row>
    <row r="53" spans="1:20">
      <c r="A53" s="55" t="s">
        <v>3047</v>
      </c>
      <c r="B53" s="53" t="s">
        <v>405</v>
      </c>
      <c r="C53" s="53" t="s">
        <v>251</v>
      </c>
      <c r="D53" s="53">
        <v>94</v>
      </c>
      <c r="E53" s="53">
        <v>63</v>
      </c>
      <c r="F53" s="53">
        <v>167</v>
      </c>
      <c r="G53" s="53">
        <v>181</v>
      </c>
      <c r="H53" s="53">
        <v>125</v>
      </c>
      <c r="I53" s="53">
        <v>75</v>
      </c>
      <c r="J53" s="53">
        <v>705</v>
      </c>
      <c r="K53" s="45">
        <v>23060</v>
      </c>
      <c r="L53" s="45">
        <v>11380</v>
      </c>
      <c r="M53" s="45">
        <v>11680</v>
      </c>
      <c r="N53" s="57">
        <v>407.63226366001732</v>
      </c>
      <c r="O53" s="57">
        <v>273.20034692107549</v>
      </c>
      <c r="P53" s="57">
        <v>724.19774501300958</v>
      </c>
      <c r="Q53" s="57">
        <v>784.90893321769306</v>
      </c>
      <c r="R53" s="57">
        <v>542.06418039895925</v>
      </c>
      <c r="S53" s="57">
        <v>325.23850823937556</v>
      </c>
      <c r="T53" s="57">
        <v>3057.24197745013</v>
      </c>
    </row>
    <row r="54" spans="1:20">
      <c r="A54" s="55" t="s">
        <v>3048</v>
      </c>
      <c r="B54" s="53" t="s">
        <v>405</v>
      </c>
      <c r="C54" s="53" t="s">
        <v>253</v>
      </c>
      <c r="D54" s="53">
        <v>1556</v>
      </c>
      <c r="E54" s="53">
        <v>1163</v>
      </c>
      <c r="F54" s="53">
        <v>2968</v>
      </c>
      <c r="G54" s="53">
        <v>3362</v>
      </c>
      <c r="H54" s="53">
        <v>2218</v>
      </c>
      <c r="I54" s="53">
        <v>1393</v>
      </c>
      <c r="J54" s="53">
        <v>12660</v>
      </c>
      <c r="K54" s="45">
        <v>407080</v>
      </c>
      <c r="L54" s="45">
        <v>210520</v>
      </c>
      <c r="M54" s="45">
        <v>196560</v>
      </c>
      <c r="N54" s="57">
        <v>382.23445023091284</v>
      </c>
      <c r="O54" s="57">
        <v>285.69322983197407</v>
      </c>
      <c r="P54" s="57">
        <v>729.09501817824503</v>
      </c>
      <c r="Q54" s="57">
        <v>825.88189053748647</v>
      </c>
      <c r="R54" s="57">
        <v>544.85604795126267</v>
      </c>
      <c r="S54" s="57">
        <v>342.19318070158198</v>
      </c>
      <c r="T54" s="57">
        <v>3109.953817431463</v>
      </c>
    </row>
    <row r="55" spans="1:20">
      <c r="A55" s="55" t="s">
        <v>3049</v>
      </c>
      <c r="B55" s="53" t="s">
        <v>405</v>
      </c>
      <c r="C55" s="53" t="s">
        <v>255</v>
      </c>
      <c r="D55" s="53">
        <v>136</v>
      </c>
      <c r="E55" s="53">
        <v>93</v>
      </c>
      <c r="F55" s="53">
        <v>242</v>
      </c>
      <c r="G55" s="53">
        <v>254</v>
      </c>
      <c r="H55" s="53">
        <v>164</v>
      </c>
      <c r="I55" s="53">
        <v>114</v>
      </c>
      <c r="J55" s="53">
        <v>1003</v>
      </c>
      <c r="K55" s="45">
        <v>27600</v>
      </c>
      <c r="L55" s="45">
        <v>13994</v>
      </c>
      <c r="M55" s="45">
        <v>13606</v>
      </c>
      <c r="N55" s="57">
        <v>492.75362318840575</v>
      </c>
      <c r="O55" s="57">
        <v>336.95652173913044</v>
      </c>
      <c r="P55" s="57">
        <v>876.81159420289862</v>
      </c>
      <c r="Q55" s="57">
        <v>920.28985507246375</v>
      </c>
      <c r="R55" s="57">
        <v>594.20289855072463</v>
      </c>
      <c r="S55" s="57">
        <v>413.04347826086956</v>
      </c>
      <c r="T55" s="57">
        <v>3634.0579710144925</v>
      </c>
    </row>
    <row r="56" spans="1:20">
      <c r="A56" s="55" t="s">
        <v>3050</v>
      </c>
      <c r="B56" s="53" t="s">
        <v>214</v>
      </c>
      <c r="C56" s="53" t="s">
        <v>217</v>
      </c>
      <c r="D56" s="53">
        <v>389</v>
      </c>
      <c r="E56" s="53">
        <v>269</v>
      </c>
      <c r="F56" s="53">
        <v>566</v>
      </c>
      <c r="G56" s="53">
        <v>706</v>
      </c>
      <c r="H56" s="53">
        <v>435</v>
      </c>
      <c r="I56" s="53">
        <v>251</v>
      </c>
      <c r="J56" s="53">
        <v>2616</v>
      </c>
      <c r="K56" s="45">
        <v>219730</v>
      </c>
      <c r="L56" s="45">
        <v>111100</v>
      </c>
      <c r="M56" s="45">
        <v>108630</v>
      </c>
      <c r="N56" s="57">
        <v>177.03545260091931</v>
      </c>
      <c r="O56" s="57">
        <v>122.42297364947891</v>
      </c>
      <c r="P56" s="57">
        <v>257.58885905429389</v>
      </c>
      <c r="Q56" s="57">
        <v>321.30341783097435</v>
      </c>
      <c r="R56" s="57">
        <v>197.97023619897146</v>
      </c>
      <c r="S56" s="57">
        <v>114.23110180676284</v>
      </c>
      <c r="T56" s="57">
        <v>1190.5520411414009</v>
      </c>
    </row>
    <row r="57" spans="1:20">
      <c r="A57" s="55" t="s">
        <v>3051</v>
      </c>
      <c r="B57" s="53" t="s">
        <v>214</v>
      </c>
      <c r="C57" s="53" t="s">
        <v>222</v>
      </c>
      <c r="D57" s="53">
        <v>441</v>
      </c>
      <c r="E57" s="53">
        <v>356</v>
      </c>
      <c r="F57" s="53">
        <v>738</v>
      </c>
      <c r="G57" s="53">
        <v>807</v>
      </c>
      <c r="H57" s="53">
        <v>486</v>
      </c>
      <c r="I57" s="53">
        <v>313</v>
      </c>
      <c r="J57" s="53">
        <v>3141</v>
      </c>
      <c r="K57" s="45">
        <v>251430</v>
      </c>
      <c r="L57" s="45">
        <v>126957</v>
      </c>
      <c r="M57" s="45">
        <v>124473</v>
      </c>
      <c r="N57" s="57">
        <v>175.39673070039373</v>
      </c>
      <c r="O57" s="57">
        <v>141.59010460167841</v>
      </c>
      <c r="P57" s="57">
        <v>293.52105953943442</v>
      </c>
      <c r="Q57" s="57">
        <v>320.96408543133276</v>
      </c>
      <c r="R57" s="57">
        <v>193.29435628206659</v>
      </c>
      <c r="S57" s="57">
        <v>124.48792904585768</v>
      </c>
      <c r="T57" s="57">
        <v>1249.2542656007636</v>
      </c>
    </row>
    <row r="58" spans="1:20">
      <c r="A58" s="55" t="s">
        <v>3052</v>
      </c>
      <c r="B58" s="53" t="s">
        <v>214</v>
      </c>
      <c r="C58" s="53" t="s">
        <v>228</v>
      </c>
      <c r="D58" s="53">
        <v>202</v>
      </c>
      <c r="E58" s="53">
        <v>144</v>
      </c>
      <c r="F58" s="53">
        <v>351</v>
      </c>
      <c r="G58" s="53">
        <v>389</v>
      </c>
      <c r="H58" s="53">
        <v>236</v>
      </c>
      <c r="I58" s="53">
        <v>113</v>
      </c>
      <c r="J58" s="53">
        <v>1435</v>
      </c>
      <c r="K58" s="45">
        <v>115410</v>
      </c>
      <c r="L58" s="45">
        <v>59588</v>
      </c>
      <c r="M58" s="45">
        <v>55822</v>
      </c>
      <c r="N58" s="57">
        <v>175.02816047136298</v>
      </c>
      <c r="O58" s="57">
        <v>124.77255003899143</v>
      </c>
      <c r="P58" s="57">
        <v>304.13309072004159</v>
      </c>
      <c r="Q58" s="57">
        <v>337.05918031366434</v>
      </c>
      <c r="R58" s="57">
        <v>204.48834589723597</v>
      </c>
      <c r="S58" s="57">
        <v>97.911792738930771</v>
      </c>
      <c r="T58" s="57">
        <v>1243.393120180227</v>
      </c>
    </row>
    <row r="59" spans="1:20">
      <c r="A59" s="55" t="s">
        <v>3053</v>
      </c>
      <c r="B59" s="53" t="s">
        <v>214</v>
      </c>
      <c r="C59" s="53" t="s">
        <v>232</v>
      </c>
      <c r="D59" s="53">
        <v>178</v>
      </c>
      <c r="E59" s="53">
        <v>144</v>
      </c>
      <c r="F59" s="53">
        <v>315</v>
      </c>
      <c r="G59" s="53">
        <v>363</v>
      </c>
      <c r="H59" s="53">
        <v>236</v>
      </c>
      <c r="I59" s="53">
        <v>111</v>
      </c>
      <c r="J59" s="53">
        <v>1347</v>
      </c>
      <c r="K59" s="45">
        <v>88620</v>
      </c>
      <c r="L59" s="45">
        <v>45120</v>
      </c>
      <c r="M59" s="45">
        <v>43500</v>
      </c>
      <c r="N59" s="57">
        <v>200.85759422252312</v>
      </c>
      <c r="O59" s="57">
        <v>162.49153689911984</v>
      </c>
      <c r="P59" s="57">
        <v>355.4502369668246</v>
      </c>
      <c r="Q59" s="57">
        <v>409.61408259986462</v>
      </c>
      <c r="R59" s="57">
        <v>266.30557436244641</v>
      </c>
      <c r="S59" s="57">
        <v>125.25389302640488</v>
      </c>
      <c r="T59" s="57">
        <v>1519.9729180771835</v>
      </c>
    </row>
    <row r="60" spans="1:20">
      <c r="A60" s="55" t="s">
        <v>3054</v>
      </c>
      <c r="B60" s="53" t="s">
        <v>214</v>
      </c>
      <c r="C60" s="53" t="s">
        <v>235</v>
      </c>
      <c r="D60" s="53">
        <v>817</v>
      </c>
      <c r="E60" s="53">
        <v>652</v>
      </c>
      <c r="F60" s="53">
        <v>1516</v>
      </c>
      <c r="G60" s="53">
        <v>1661</v>
      </c>
      <c r="H60" s="53">
        <v>981</v>
      </c>
      <c r="I60" s="53">
        <v>581</v>
      </c>
      <c r="J60" s="53">
        <v>6208</v>
      </c>
      <c r="K60" s="45">
        <v>469940</v>
      </c>
      <c r="L60" s="45">
        <v>240938</v>
      </c>
      <c r="M60" s="45">
        <v>229002</v>
      </c>
      <c r="N60" s="57">
        <v>173.85198110397073</v>
      </c>
      <c r="O60" s="57">
        <v>138.74111588713453</v>
      </c>
      <c r="P60" s="57">
        <v>322.59437374984043</v>
      </c>
      <c r="Q60" s="57">
        <v>353.44937651615095</v>
      </c>
      <c r="R60" s="57">
        <v>208.75005319828063</v>
      </c>
      <c r="S60" s="57">
        <v>123.63280418776866</v>
      </c>
      <c r="T60" s="57">
        <v>1321.0197046431458</v>
      </c>
    </row>
    <row r="61" spans="1:20">
      <c r="A61" s="55" t="s">
        <v>3055</v>
      </c>
      <c r="B61" s="53" t="s">
        <v>214</v>
      </c>
      <c r="C61" s="53" t="s">
        <v>238</v>
      </c>
      <c r="D61" s="53">
        <v>104</v>
      </c>
      <c r="E61" s="53">
        <v>77</v>
      </c>
      <c r="F61" s="53">
        <v>168</v>
      </c>
      <c r="G61" s="53">
        <v>177</v>
      </c>
      <c r="H61" s="53">
        <v>84</v>
      </c>
      <c r="I61" s="53">
        <v>63</v>
      </c>
      <c r="J61" s="53">
        <v>673</v>
      </c>
      <c r="K61" s="45">
        <v>51330</v>
      </c>
      <c r="L61" s="45">
        <v>26289</v>
      </c>
      <c r="M61" s="45">
        <v>25041</v>
      </c>
      <c r="N61" s="57">
        <v>202.61055912721605</v>
      </c>
      <c r="O61" s="57">
        <v>150.00974089226574</v>
      </c>
      <c r="P61" s="57">
        <v>327.29398012857973</v>
      </c>
      <c r="Q61" s="57">
        <v>344.82758620689657</v>
      </c>
      <c r="R61" s="57">
        <v>163.64699006428987</v>
      </c>
      <c r="S61" s="57">
        <v>122.73524254821741</v>
      </c>
      <c r="T61" s="57">
        <v>1311.1240989674654</v>
      </c>
    </row>
    <row r="62" spans="1:20">
      <c r="A62" s="55" t="s">
        <v>3056</v>
      </c>
      <c r="B62" s="53" t="s">
        <v>214</v>
      </c>
      <c r="C62" s="53" t="s">
        <v>241</v>
      </c>
      <c r="D62" s="53">
        <v>75</v>
      </c>
      <c r="E62" s="53">
        <v>56</v>
      </c>
      <c r="F62" s="53">
        <v>107</v>
      </c>
      <c r="G62" s="53">
        <v>106</v>
      </c>
      <c r="H62" s="53">
        <v>63</v>
      </c>
      <c r="I62" s="53">
        <v>33</v>
      </c>
      <c r="J62" s="53">
        <v>440</v>
      </c>
      <c r="K62" s="45">
        <v>27600</v>
      </c>
      <c r="L62" s="45">
        <v>13994</v>
      </c>
      <c r="M62" s="45">
        <v>13606</v>
      </c>
      <c r="N62" s="57">
        <v>271.73913043478262</v>
      </c>
      <c r="O62" s="57">
        <v>202.89855072463769</v>
      </c>
      <c r="P62" s="57">
        <v>387.68115942028987</v>
      </c>
      <c r="Q62" s="57">
        <v>384.05797101449275</v>
      </c>
      <c r="R62" s="57">
        <v>228.2608695652174</v>
      </c>
      <c r="S62" s="57">
        <v>119.56521739130434</v>
      </c>
      <c r="T62" s="57">
        <v>1594.2028985507245</v>
      </c>
    </row>
    <row r="63" spans="1:20">
      <c r="A63" s="55" t="s">
        <v>3010</v>
      </c>
      <c r="B63" s="53" t="s">
        <v>214</v>
      </c>
      <c r="C63" s="53" t="s">
        <v>227</v>
      </c>
      <c r="D63" s="53">
        <v>344</v>
      </c>
      <c r="E63" s="53">
        <v>292</v>
      </c>
      <c r="F63" s="53">
        <v>596</v>
      </c>
      <c r="G63" s="53">
        <v>625</v>
      </c>
      <c r="H63" s="53">
        <v>354</v>
      </c>
      <c r="I63" s="53">
        <v>207</v>
      </c>
      <c r="J63" s="53">
        <v>2418</v>
      </c>
      <c r="K63" s="45">
        <v>151100</v>
      </c>
      <c r="L63" s="45">
        <v>77919</v>
      </c>
      <c r="M63" s="45">
        <v>73181</v>
      </c>
      <c r="N63" s="57">
        <v>227.66379880873595</v>
      </c>
      <c r="O63" s="57">
        <v>193.24950363997351</v>
      </c>
      <c r="P63" s="57">
        <v>394.44076770350762</v>
      </c>
      <c r="Q63" s="57">
        <v>413.63335539377897</v>
      </c>
      <c r="R63" s="57">
        <v>234.28193249503639</v>
      </c>
      <c r="S63" s="57">
        <v>136.99536730641958</v>
      </c>
      <c r="T63" s="57">
        <v>1600.264725347452</v>
      </c>
    </row>
    <row r="64" spans="1:20">
      <c r="A64" s="55" t="s">
        <v>3057</v>
      </c>
      <c r="B64" s="53" t="s">
        <v>214</v>
      </c>
      <c r="C64" s="53" t="s">
        <v>246</v>
      </c>
      <c r="D64" s="53">
        <v>245</v>
      </c>
      <c r="E64" s="53">
        <v>175</v>
      </c>
      <c r="F64" s="53">
        <v>415</v>
      </c>
      <c r="G64" s="53">
        <v>424</v>
      </c>
      <c r="H64" s="53">
        <v>276</v>
      </c>
      <c r="I64" s="53">
        <v>181</v>
      </c>
      <c r="J64" s="53">
        <v>1716</v>
      </c>
      <c r="K64" s="45">
        <v>146060</v>
      </c>
      <c r="L64" s="45">
        <v>76072</v>
      </c>
      <c r="M64" s="45">
        <v>69988</v>
      </c>
      <c r="N64" s="57">
        <v>167.73928522524992</v>
      </c>
      <c r="O64" s="57">
        <v>119.81377516089279</v>
      </c>
      <c r="P64" s="57">
        <v>284.12980966726002</v>
      </c>
      <c r="Q64" s="57">
        <v>290.29166096124879</v>
      </c>
      <c r="R64" s="57">
        <v>188.96343968232233</v>
      </c>
      <c r="S64" s="57">
        <v>123.92167602355197</v>
      </c>
      <c r="T64" s="57">
        <v>1174.8596467205259</v>
      </c>
    </row>
    <row r="65" spans="1:20">
      <c r="A65" s="55" t="s">
        <v>3058</v>
      </c>
      <c r="B65" s="53" t="s">
        <v>214</v>
      </c>
      <c r="C65" s="53" t="s">
        <v>248</v>
      </c>
      <c r="D65" s="53">
        <v>214</v>
      </c>
      <c r="E65" s="53">
        <v>181</v>
      </c>
      <c r="F65" s="53">
        <v>379</v>
      </c>
      <c r="G65" s="53">
        <v>442</v>
      </c>
      <c r="H65" s="53">
        <v>213</v>
      </c>
      <c r="I65" s="53">
        <v>109</v>
      </c>
      <c r="J65" s="53">
        <v>1538</v>
      </c>
      <c r="K65" s="45">
        <v>122410</v>
      </c>
      <c r="L65" s="45">
        <v>63212</v>
      </c>
      <c r="M65" s="45">
        <v>59198</v>
      </c>
      <c r="N65" s="57">
        <v>174.82231843803612</v>
      </c>
      <c r="O65" s="57">
        <v>147.86373662282494</v>
      </c>
      <c r="P65" s="57">
        <v>309.615227514092</v>
      </c>
      <c r="Q65" s="57">
        <v>361.08161097949517</v>
      </c>
      <c r="R65" s="57">
        <v>174.00539171636305</v>
      </c>
      <c r="S65" s="57">
        <v>89.045012662364186</v>
      </c>
      <c r="T65" s="57">
        <v>1256.4332979331755</v>
      </c>
    </row>
    <row r="66" spans="1:20">
      <c r="A66" s="55" t="s">
        <v>3059</v>
      </c>
      <c r="B66" s="53" t="s">
        <v>214</v>
      </c>
      <c r="C66" s="53" t="s">
        <v>250</v>
      </c>
      <c r="D66" s="53">
        <v>213</v>
      </c>
      <c r="E66" s="53">
        <v>183</v>
      </c>
      <c r="F66" s="53">
        <v>385</v>
      </c>
      <c r="G66" s="53">
        <v>441</v>
      </c>
      <c r="H66" s="53">
        <v>229</v>
      </c>
      <c r="I66" s="53">
        <v>153</v>
      </c>
      <c r="J66" s="53">
        <v>1604</v>
      </c>
      <c r="K66" s="45">
        <v>104920</v>
      </c>
      <c r="L66" s="45">
        <v>54402</v>
      </c>
      <c r="M66" s="45">
        <v>50518</v>
      </c>
      <c r="N66" s="57">
        <v>203.01181852840259</v>
      </c>
      <c r="O66" s="57">
        <v>174.41860465116278</v>
      </c>
      <c r="P66" s="57">
        <v>366.94624475791079</v>
      </c>
      <c r="Q66" s="57">
        <v>420.32024399542507</v>
      </c>
      <c r="R66" s="57">
        <v>218.26153259626381</v>
      </c>
      <c r="S66" s="57">
        <v>145.825390773923</v>
      </c>
      <c r="T66" s="57">
        <v>1528.7838353030879</v>
      </c>
    </row>
    <row r="67" spans="1:20">
      <c r="A67" s="55" t="s">
        <v>3060</v>
      </c>
      <c r="B67" s="53" t="s">
        <v>214</v>
      </c>
      <c r="C67" s="53" t="s">
        <v>252</v>
      </c>
      <c r="D67" s="53">
        <v>208</v>
      </c>
      <c r="E67" s="53">
        <v>147</v>
      </c>
      <c r="F67" s="53">
        <v>370</v>
      </c>
      <c r="G67" s="53">
        <v>415</v>
      </c>
      <c r="H67" s="53">
        <v>223</v>
      </c>
      <c r="I67" s="53">
        <v>117</v>
      </c>
      <c r="J67" s="53">
        <v>1480</v>
      </c>
      <c r="K67" s="45">
        <v>99140</v>
      </c>
      <c r="L67" s="45">
        <v>51600</v>
      </c>
      <c r="M67" s="45">
        <v>47540</v>
      </c>
      <c r="N67" s="57">
        <v>209.80431712729472</v>
      </c>
      <c r="O67" s="57">
        <v>148.27516643130926</v>
      </c>
      <c r="P67" s="57">
        <v>373.20960258220697</v>
      </c>
      <c r="Q67" s="57">
        <v>418.59995965301596</v>
      </c>
      <c r="R67" s="57">
        <v>224.93443615089771</v>
      </c>
      <c r="S67" s="57">
        <v>118.01492838410329</v>
      </c>
      <c r="T67" s="57">
        <v>1492.8384103288279</v>
      </c>
    </row>
    <row r="68" spans="1:20">
      <c r="A68" s="55" t="s">
        <v>3061</v>
      </c>
      <c r="B68" s="53" t="s">
        <v>214</v>
      </c>
      <c r="C68" s="53" t="s">
        <v>254</v>
      </c>
      <c r="D68" s="53">
        <v>173</v>
      </c>
      <c r="E68" s="53">
        <v>139</v>
      </c>
      <c r="F68" s="53">
        <v>284</v>
      </c>
      <c r="G68" s="53">
        <v>294</v>
      </c>
      <c r="H68" s="53">
        <v>178</v>
      </c>
      <c r="I68" s="53">
        <v>123</v>
      </c>
      <c r="J68" s="53">
        <v>1191</v>
      </c>
      <c r="K68" s="45">
        <v>90410</v>
      </c>
      <c r="L68" s="45">
        <v>47362</v>
      </c>
      <c r="M68" s="45">
        <v>43048</v>
      </c>
      <c r="N68" s="57">
        <v>191.35051432363676</v>
      </c>
      <c r="O68" s="57">
        <v>153.74405486118792</v>
      </c>
      <c r="P68" s="57">
        <v>314.12454374516091</v>
      </c>
      <c r="Q68" s="57">
        <v>325.18526711646939</v>
      </c>
      <c r="R68" s="57">
        <v>196.880876009291</v>
      </c>
      <c r="S68" s="57">
        <v>136.04689746709434</v>
      </c>
      <c r="T68" s="57">
        <v>1317.3321535228404</v>
      </c>
    </row>
    <row r="69" spans="1:20">
      <c r="A69" s="55" t="s">
        <v>3062</v>
      </c>
      <c r="B69" s="53" t="s">
        <v>214</v>
      </c>
      <c r="C69" s="53" t="s">
        <v>256</v>
      </c>
      <c r="D69" s="53">
        <v>266</v>
      </c>
      <c r="E69" s="53">
        <v>235</v>
      </c>
      <c r="F69" s="53">
        <v>460</v>
      </c>
      <c r="G69" s="53">
        <v>547</v>
      </c>
      <c r="H69" s="53">
        <v>271</v>
      </c>
      <c r="I69" s="53">
        <v>159</v>
      </c>
      <c r="J69" s="53">
        <v>1938</v>
      </c>
      <c r="K69" s="45">
        <v>155140</v>
      </c>
      <c r="L69" s="45">
        <v>79482</v>
      </c>
      <c r="M69" s="45">
        <v>75658</v>
      </c>
      <c r="N69" s="57">
        <v>171.45803790125049</v>
      </c>
      <c r="O69" s="57">
        <v>151.47608611576641</v>
      </c>
      <c r="P69" s="57">
        <v>296.50638133298958</v>
      </c>
      <c r="Q69" s="57">
        <v>352.58476215031584</v>
      </c>
      <c r="R69" s="57">
        <v>174.68093335052211</v>
      </c>
      <c r="S69" s="57">
        <v>102.4880752868377</v>
      </c>
      <c r="T69" s="57">
        <v>1249.1942761376822</v>
      </c>
    </row>
    <row r="70" spans="1:20">
      <c r="A70" s="55" t="s">
        <v>3011</v>
      </c>
      <c r="B70" s="53" t="s">
        <v>214</v>
      </c>
      <c r="C70" s="53" t="s">
        <v>231</v>
      </c>
      <c r="D70" s="53">
        <v>669</v>
      </c>
      <c r="E70" s="53">
        <v>523</v>
      </c>
      <c r="F70" s="53">
        <v>1167</v>
      </c>
      <c r="G70" s="53">
        <v>1188</v>
      </c>
      <c r="H70" s="53">
        <v>650</v>
      </c>
      <c r="I70" s="53">
        <v>408</v>
      </c>
      <c r="J70" s="53">
        <v>4605</v>
      </c>
      <c r="K70" s="45">
        <v>362610</v>
      </c>
      <c r="L70" s="45">
        <v>187412</v>
      </c>
      <c r="M70" s="45">
        <v>175198</v>
      </c>
      <c r="N70" s="57">
        <v>184.49573922395962</v>
      </c>
      <c r="O70" s="57">
        <v>144.23209508838696</v>
      </c>
      <c r="P70" s="57">
        <v>321.83337470009104</v>
      </c>
      <c r="Q70" s="57">
        <v>327.62472077438571</v>
      </c>
      <c r="R70" s="57">
        <v>179.25594991864537</v>
      </c>
      <c r="S70" s="57">
        <v>112.51758087201125</v>
      </c>
      <c r="T70" s="57">
        <v>1269.9594605774801</v>
      </c>
    </row>
    <row r="71" spans="1:20">
      <c r="A71" s="55" t="s">
        <v>3063</v>
      </c>
      <c r="B71" s="53" t="s">
        <v>214</v>
      </c>
      <c r="C71" s="53" t="s">
        <v>257</v>
      </c>
      <c r="D71" s="53">
        <v>1031</v>
      </c>
      <c r="E71" s="53">
        <v>744</v>
      </c>
      <c r="F71" s="53">
        <v>1530</v>
      </c>
      <c r="G71" s="53">
        <v>1691</v>
      </c>
      <c r="H71" s="53">
        <v>973</v>
      </c>
      <c r="I71" s="53">
        <v>579</v>
      </c>
      <c r="J71" s="53">
        <v>6548</v>
      </c>
      <c r="K71" s="45">
        <v>586500</v>
      </c>
      <c r="L71" s="45">
        <v>304388</v>
      </c>
      <c r="M71" s="45">
        <v>282112</v>
      </c>
      <c r="N71" s="57">
        <v>175.78857630008525</v>
      </c>
      <c r="O71" s="57">
        <v>126.85421994884912</v>
      </c>
      <c r="P71" s="57">
        <v>260.86956521739131</v>
      </c>
      <c r="Q71" s="57">
        <v>288.32054560954816</v>
      </c>
      <c r="R71" s="57">
        <v>165.8994032395567</v>
      </c>
      <c r="S71" s="57">
        <v>98.721227621483365</v>
      </c>
      <c r="T71" s="57">
        <v>1116.4535379369138</v>
      </c>
    </row>
    <row r="72" spans="1:20">
      <c r="A72" s="55" t="s">
        <v>3064</v>
      </c>
      <c r="B72" s="53" t="s">
        <v>214</v>
      </c>
      <c r="C72" s="53" t="s">
        <v>258</v>
      </c>
      <c r="D72" s="53">
        <v>500</v>
      </c>
      <c r="E72" s="53">
        <v>360</v>
      </c>
      <c r="F72" s="53">
        <v>843</v>
      </c>
      <c r="G72" s="53">
        <v>862</v>
      </c>
      <c r="H72" s="53">
        <v>493</v>
      </c>
      <c r="I72" s="53">
        <v>267</v>
      </c>
      <c r="J72" s="53">
        <v>3325</v>
      </c>
      <c r="K72" s="45">
        <v>230730</v>
      </c>
      <c r="L72" s="45">
        <v>118063</v>
      </c>
      <c r="M72" s="45">
        <v>112667</v>
      </c>
      <c r="N72" s="57">
        <v>216.70350626273134</v>
      </c>
      <c r="O72" s="57">
        <v>156.02652450916656</v>
      </c>
      <c r="P72" s="57">
        <v>365.36211155896501</v>
      </c>
      <c r="Q72" s="57">
        <v>373.5968447969488</v>
      </c>
      <c r="R72" s="57">
        <v>213.66965717505309</v>
      </c>
      <c r="S72" s="57">
        <v>115.71967234429853</v>
      </c>
      <c r="T72" s="57">
        <v>1441.0783166471633</v>
      </c>
    </row>
    <row r="73" spans="1:20">
      <c r="A73" s="55" t="s">
        <v>3065</v>
      </c>
      <c r="B73" s="53" t="s">
        <v>214</v>
      </c>
      <c r="C73" s="53" t="s">
        <v>259</v>
      </c>
      <c r="D73" s="53">
        <v>170</v>
      </c>
      <c r="E73" s="53">
        <v>118</v>
      </c>
      <c r="F73" s="53">
        <v>225</v>
      </c>
      <c r="G73" s="53">
        <v>284</v>
      </c>
      <c r="H73" s="53">
        <v>154</v>
      </c>
      <c r="I73" s="53">
        <v>104</v>
      </c>
      <c r="J73" s="53">
        <v>1055</v>
      </c>
      <c r="K73" s="45">
        <v>81510</v>
      </c>
      <c r="L73" s="45">
        <v>42533</v>
      </c>
      <c r="M73" s="45">
        <v>38977</v>
      </c>
      <c r="N73" s="57">
        <v>208.5633664581033</v>
      </c>
      <c r="O73" s="57">
        <v>144.76751318856583</v>
      </c>
      <c r="P73" s="57">
        <v>276.03974972396026</v>
      </c>
      <c r="Q73" s="57">
        <v>348.42350631824314</v>
      </c>
      <c r="R73" s="57">
        <v>188.93387314439946</v>
      </c>
      <c r="S73" s="57">
        <v>127.59170653907496</v>
      </c>
      <c r="T73" s="57">
        <v>1294.319715372347</v>
      </c>
    </row>
    <row r="74" spans="1:20">
      <c r="A74" s="55" t="s">
        <v>3066</v>
      </c>
      <c r="B74" s="53" t="s">
        <v>214</v>
      </c>
      <c r="C74" s="53" t="s">
        <v>260</v>
      </c>
      <c r="D74" s="53">
        <v>160</v>
      </c>
      <c r="E74" s="53">
        <v>129</v>
      </c>
      <c r="F74" s="53">
        <v>303</v>
      </c>
      <c r="G74" s="53">
        <v>296</v>
      </c>
      <c r="H74" s="53">
        <v>174</v>
      </c>
      <c r="I74" s="53">
        <v>111</v>
      </c>
      <c r="J74" s="53">
        <v>1173</v>
      </c>
      <c r="K74" s="45">
        <v>82360</v>
      </c>
      <c r="L74" s="45">
        <v>42788</v>
      </c>
      <c r="M74" s="45">
        <v>39572</v>
      </c>
      <c r="N74" s="57">
        <v>194.26906265177269</v>
      </c>
      <c r="O74" s="57">
        <v>156.62943176299174</v>
      </c>
      <c r="P74" s="57">
        <v>367.89703739679459</v>
      </c>
      <c r="Q74" s="57">
        <v>359.39776590577952</v>
      </c>
      <c r="R74" s="57">
        <v>211.26760563380279</v>
      </c>
      <c r="S74" s="57">
        <v>134.77416221466731</v>
      </c>
      <c r="T74" s="57">
        <v>1424.2350655658086</v>
      </c>
    </row>
    <row r="75" spans="1:20">
      <c r="A75" s="55" t="s">
        <v>3067</v>
      </c>
      <c r="B75" s="53" t="s">
        <v>214</v>
      </c>
      <c r="C75" s="53" t="s">
        <v>261</v>
      </c>
      <c r="D75" s="53">
        <v>147</v>
      </c>
      <c r="E75" s="53">
        <v>119</v>
      </c>
      <c r="F75" s="53">
        <v>250</v>
      </c>
      <c r="G75" s="53">
        <v>321</v>
      </c>
      <c r="H75" s="53">
        <v>149</v>
      </c>
      <c r="I75" s="53">
        <v>109</v>
      </c>
      <c r="J75" s="53">
        <v>1095</v>
      </c>
      <c r="K75" s="45">
        <v>93690</v>
      </c>
      <c r="L75" s="45">
        <v>47284</v>
      </c>
      <c r="M75" s="45">
        <v>46406</v>
      </c>
      <c r="N75" s="57">
        <v>156.9004162664105</v>
      </c>
      <c r="O75" s="57">
        <v>127.01462269185612</v>
      </c>
      <c r="P75" s="57">
        <v>266.83744262994981</v>
      </c>
      <c r="Q75" s="57">
        <v>342.61927633685559</v>
      </c>
      <c r="R75" s="57">
        <v>159.0351158074501</v>
      </c>
      <c r="S75" s="57">
        <v>116.34112498665813</v>
      </c>
      <c r="T75" s="57">
        <v>1168.7479987191803</v>
      </c>
    </row>
    <row r="76" spans="1:20">
      <c r="A76" s="55" t="s">
        <v>3068</v>
      </c>
      <c r="B76" s="53" t="s">
        <v>214</v>
      </c>
      <c r="C76" s="53" t="s">
        <v>262</v>
      </c>
      <c r="D76" s="53">
        <v>280</v>
      </c>
      <c r="E76" s="53">
        <v>216</v>
      </c>
      <c r="F76" s="53">
        <v>466</v>
      </c>
      <c r="G76" s="53">
        <v>508</v>
      </c>
      <c r="H76" s="53">
        <v>272</v>
      </c>
      <c r="I76" s="53">
        <v>135</v>
      </c>
      <c r="J76" s="53">
        <v>1877</v>
      </c>
      <c r="K76" s="45">
        <v>137790</v>
      </c>
      <c r="L76" s="45">
        <v>72315</v>
      </c>
      <c r="M76" s="45">
        <v>65475</v>
      </c>
      <c r="N76" s="57">
        <v>203.20777995500401</v>
      </c>
      <c r="O76" s="57">
        <v>156.76028739386021</v>
      </c>
      <c r="P76" s="57">
        <v>338.1958052108281</v>
      </c>
      <c r="Q76" s="57">
        <v>368.67697220407871</v>
      </c>
      <c r="R76" s="57">
        <v>197.40184338486102</v>
      </c>
      <c r="S76" s="57">
        <v>97.975179621162638</v>
      </c>
      <c r="T76" s="57">
        <v>1362.2178677697946</v>
      </c>
    </row>
    <row r="77" spans="1:20">
      <c r="A77" s="55" t="s">
        <v>3069</v>
      </c>
      <c r="B77" s="53" t="s">
        <v>214</v>
      </c>
      <c r="C77" s="53" t="s">
        <v>263</v>
      </c>
      <c r="D77" s="53">
        <v>584</v>
      </c>
      <c r="E77" s="53">
        <v>434</v>
      </c>
      <c r="F77" s="53">
        <v>886</v>
      </c>
      <c r="G77" s="53">
        <v>822</v>
      </c>
      <c r="H77" s="53">
        <v>492</v>
      </c>
      <c r="I77" s="53">
        <v>276</v>
      </c>
      <c r="J77" s="53">
        <v>3494</v>
      </c>
      <c r="K77" s="45">
        <v>336280</v>
      </c>
      <c r="L77" s="45">
        <v>173843</v>
      </c>
      <c r="M77" s="45">
        <v>162437</v>
      </c>
      <c r="N77" s="57">
        <v>173.66480314024028</v>
      </c>
      <c r="O77" s="57">
        <v>129.05911740216487</v>
      </c>
      <c r="P77" s="57">
        <v>263.47091709289879</v>
      </c>
      <c r="Q77" s="57">
        <v>244.43915784465327</v>
      </c>
      <c r="R77" s="57">
        <v>146.30664922088735</v>
      </c>
      <c r="S77" s="57">
        <v>82.07446175805876</v>
      </c>
      <c r="T77" s="57">
        <v>1039.0151064589031</v>
      </c>
    </row>
    <row r="78" spans="1:20">
      <c r="A78" s="55" t="s">
        <v>3070</v>
      </c>
      <c r="B78" s="53" t="s">
        <v>214</v>
      </c>
      <c r="C78" s="53" t="s">
        <v>264</v>
      </c>
      <c r="D78" s="53">
        <v>41</v>
      </c>
      <c r="E78" s="53">
        <v>37</v>
      </c>
      <c r="F78" s="53">
        <v>68</v>
      </c>
      <c r="G78" s="53">
        <v>74</v>
      </c>
      <c r="H78" s="53">
        <v>35</v>
      </c>
      <c r="I78" s="53">
        <v>16</v>
      </c>
      <c r="J78" s="53">
        <v>271</v>
      </c>
      <c r="K78" s="45">
        <v>21220</v>
      </c>
      <c r="L78" s="45">
        <v>10749</v>
      </c>
      <c r="M78" s="45">
        <v>10471</v>
      </c>
      <c r="N78" s="57">
        <v>193.21394910461828</v>
      </c>
      <c r="O78" s="57">
        <v>174.36380772855796</v>
      </c>
      <c r="P78" s="57">
        <v>320.45240339302541</v>
      </c>
      <c r="Q78" s="57">
        <v>348.72761545711592</v>
      </c>
      <c r="R78" s="57">
        <v>164.9387370405278</v>
      </c>
      <c r="S78" s="57">
        <v>75.400565504241285</v>
      </c>
      <c r="T78" s="57">
        <v>1277.0970782280867</v>
      </c>
    </row>
    <row r="79" spans="1:20">
      <c r="A79" s="55" t="s">
        <v>3071</v>
      </c>
      <c r="B79" s="53" t="s">
        <v>214</v>
      </c>
      <c r="C79" s="53" t="s">
        <v>265</v>
      </c>
      <c r="D79" s="53">
        <v>263</v>
      </c>
      <c r="E79" s="53">
        <v>197</v>
      </c>
      <c r="F79" s="53">
        <v>553</v>
      </c>
      <c r="G79" s="53">
        <v>559</v>
      </c>
      <c r="H79" s="53">
        <v>304</v>
      </c>
      <c r="I79" s="53">
        <v>168</v>
      </c>
      <c r="J79" s="53">
        <v>2044</v>
      </c>
      <c r="K79" s="45">
        <v>145600</v>
      </c>
      <c r="L79" s="45">
        <v>74850</v>
      </c>
      <c r="M79" s="45">
        <v>70750</v>
      </c>
      <c r="N79" s="57">
        <v>180.63186813186812</v>
      </c>
      <c r="O79" s="57">
        <v>135.30219780219781</v>
      </c>
      <c r="P79" s="57">
        <v>379.80769230769232</v>
      </c>
      <c r="Q79" s="57">
        <v>383.92857142857144</v>
      </c>
      <c r="R79" s="57">
        <v>208.79120879120882</v>
      </c>
      <c r="S79" s="57">
        <v>115.3846153846154</v>
      </c>
      <c r="T79" s="57">
        <v>1403.8461538461538</v>
      </c>
    </row>
    <row r="80" spans="1:20">
      <c r="A80" s="55" t="s">
        <v>3072</v>
      </c>
      <c r="B80" s="53" t="s">
        <v>214</v>
      </c>
      <c r="C80" s="53" t="s">
        <v>266</v>
      </c>
      <c r="D80" s="53">
        <v>317</v>
      </c>
      <c r="E80" s="53">
        <v>233</v>
      </c>
      <c r="F80" s="53">
        <v>456</v>
      </c>
      <c r="G80" s="53">
        <v>491</v>
      </c>
      <c r="H80" s="53">
        <v>317</v>
      </c>
      <c r="I80" s="53">
        <v>184</v>
      </c>
      <c r="J80" s="53">
        <v>1998</v>
      </c>
      <c r="K80" s="45">
        <v>173700</v>
      </c>
      <c r="L80" s="45">
        <v>90358</v>
      </c>
      <c r="M80" s="45">
        <v>83342</v>
      </c>
      <c r="N80" s="57">
        <v>182.4985607369027</v>
      </c>
      <c r="O80" s="57">
        <v>134.13932066781808</v>
      </c>
      <c r="P80" s="57">
        <v>262.52158894645942</v>
      </c>
      <c r="Q80" s="57">
        <v>282.67127230857801</v>
      </c>
      <c r="R80" s="57">
        <v>182.4985607369027</v>
      </c>
      <c r="S80" s="57">
        <v>105.92976396085206</v>
      </c>
      <c r="T80" s="57">
        <v>1150.259067357513</v>
      </c>
    </row>
    <row r="81" spans="1:20">
      <c r="A81" s="55" t="s">
        <v>3073</v>
      </c>
      <c r="B81" s="53" t="s">
        <v>214</v>
      </c>
      <c r="C81" s="53" t="s">
        <v>267</v>
      </c>
      <c r="D81" s="53">
        <v>272</v>
      </c>
      <c r="E81" s="53">
        <v>186</v>
      </c>
      <c r="F81" s="53">
        <v>527</v>
      </c>
      <c r="G81" s="53">
        <v>463</v>
      </c>
      <c r="H81" s="53">
        <v>227</v>
      </c>
      <c r="I81" s="53">
        <v>135</v>
      </c>
      <c r="J81" s="53">
        <v>1810</v>
      </c>
      <c r="K81" s="45">
        <v>113690</v>
      </c>
      <c r="L81" s="45">
        <v>58753</v>
      </c>
      <c r="M81" s="45">
        <v>54937</v>
      </c>
      <c r="N81" s="57">
        <v>239.24707538042043</v>
      </c>
      <c r="O81" s="57">
        <v>163.60277948808164</v>
      </c>
      <c r="P81" s="57">
        <v>463.54120854956466</v>
      </c>
      <c r="Q81" s="57">
        <v>407.24777904828926</v>
      </c>
      <c r="R81" s="57">
        <v>199.66575776233617</v>
      </c>
      <c r="S81" s="57">
        <v>118.74395285425278</v>
      </c>
      <c r="T81" s="57">
        <v>1592.0485530829449</v>
      </c>
    </row>
    <row r="82" spans="1:20">
      <c r="A82" s="55" t="s">
        <v>3074</v>
      </c>
      <c r="B82" s="53" t="s">
        <v>214</v>
      </c>
      <c r="C82" s="53" t="s">
        <v>268</v>
      </c>
      <c r="D82" s="53">
        <v>40</v>
      </c>
      <c r="E82" s="53">
        <v>29</v>
      </c>
      <c r="F82" s="53">
        <v>71</v>
      </c>
      <c r="G82" s="53">
        <v>77</v>
      </c>
      <c r="H82" s="53">
        <v>49</v>
      </c>
      <c r="I82" s="53">
        <v>31</v>
      </c>
      <c r="J82" s="53">
        <v>297</v>
      </c>
      <c r="K82" s="45">
        <v>23060</v>
      </c>
      <c r="L82" s="45">
        <v>11380</v>
      </c>
      <c r="M82" s="45">
        <v>11680</v>
      </c>
      <c r="N82" s="57">
        <v>173.46053772766695</v>
      </c>
      <c r="O82" s="57">
        <v>125.75888985255854</v>
      </c>
      <c r="P82" s="57">
        <v>307.89245446660885</v>
      </c>
      <c r="Q82" s="57">
        <v>333.91153512575886</v>
      </c>
      <c r="R82" s="57">
        <v>212.48915871639201</v>
      </c>
      <c r="S82" s="57">
        <v>134.43191673894188</v>
      </c>
      <c r="T82" s="57">
        <v>1287.944492627927</v>
      </c>
    </row>
    <row r="83" spans="1:20">
      <c r="A83" s="55" t="s">
        <v>3075</v>
      </c>
      <c r="B83" s="53" t="s">
        <v>214</v>
      </c>
      <c r="C83" s="53" t="s">
        <v>269</v>
      </c>
      <c r="D83" s="53">
        <v>240</v>
      </c>
      <c r="E83" s="53">
        <v>223</v>
      </c>
      <c r="F83" s="53">
        <v>415</v>
      </c>
      <c r="G83" s="53">
        <v>531</v>
      </c>
      <c r="H83" s="53">
        <v>254</v>
      </c>
      <c r="I83" s="53">
        <v>132</v>
      </c>
      <c r="J83" s="53">
        <v>1795</v>
      </c>
      <c r="K83" s="45">
        <v>112600</v>
      </c>
      <c r="L83" s="45">
        <v>58978</v>
      </c>
      <c r="M83" s="45">
        <v>53622</v>
      </c>
      <c r="N83" s="57">
        <v>213.14387211367674</v>
      </c>
      <c r="O83" s="57">
        <v>198.04618117229131</v>
      </c>
      <c r="P83" s="57">
        <v>368.5612788632327</v>
      </c>
      <c r="Q83" s="57">
        <v>471.58081705150977</v>
      </c>
      <c r="R83" s="57">
        <v>225.57726465364121</v>
      </c>
      <c r="S83" s="57">
        <v>117.2291296625222</v>
      </c>
      <c r="T83" s="57">
        <v>1594.1385435168741</v>
      </c>
    </row>
    <row r="84" spans="1:20">
      <c r="A84" s="55" t="s">
        <v>3076</v>
      </c>
      <c r="B84" s="53" t="s">
        <v>214</v>
      </c>
      <c r="C84" s="53" t="s">
        <v>270</v>
      </c>
      <c r="D84" s="53">
        <v>618</v>
      </c>
      <c r="E84" s="53">
        <v>427</v>
      </c>
      <c r="F84" s="53">
        <v>925</v>
      </c>
      <c r="G84" s="53">
        <v>932</v>
      </c>
      <c r="H84" s="53">
        <v>586</v>
      </c>
      <c r="I84" s="53">
        <v>277</v>
      </c>
      <c r="J84" s="53">
        <v>3765</v>
      </c>
      <c r="K84" s="45">
        <v>313180</v>
      </c>
      <c r="L84" s="45">
        <v>162846</v>
      </c>
      <c r="M84" s="45">
        <v>150334</v>
      </c>
      <c r="N84" s="57">
        <v>197.33060859569574</v>
      </c>
      <c r="O84" s="57">
        <v>136.34331694233347</v>
      </c>
      <c r="P84" s="57">
        <v>295.35730250973882</v>
      </c>
      <c r="Q84" s="57">
        <v>297.59243885305574</v>
      </c>
      <c r="R84" s="57">
        <v>187.11284245481832</v>
      </c>
      <c r="S84" s="57">
        <v>88.447538156970438</v>
      </c>
      <c r="T84" s="57">
        <v>1202.1840475126126</v>
      </c>
    </row>
    <row r="85" spans="1:20">
      <c r="A85" s="55" t="s">
        <v>3077</v>
      </c>
      <c r="B85" s="53" t="s">
        <v>214</v>
      </c>
      <c r="C85" s="53" t="s">
        <v>271</v>
      </c>
      <c r="D85" s="53">
        <v>169</v>
      </c>
      <c r="E85" s="53">
        <v>143</v>
      </c>
      <c r="F85" s="53">
        <v>329</v>
      </c>
      <c r="G85" s="53">
        <v>338</v>
      </c>
      <c r="H85" s="53">
        <v>184</v>
      </c>
      <c r="I85" s="53">
        <v>124</v>
      </c>
      <c r="J85" s="53">
        <v>1287</v>
      </c>
      <c r="K85" s="45">
        <v>89550</v>
      </c>
      <c r="L85" s="45">
        <v>46654</v>
      </c>
      <c r="M85" s="45">
        <v>42896</v>
      </c>
      <c r="N85" s="57">
        <v>188.72138470128419</v>
      </c>
      <c r="O85" s="57">
        <v>159.68732551647125</v>
      </c>
      <c r="P85" s="57">
        <v>367.39251814628699</v>
      </c>
      <c r="Q85" s="57">
        <v>377.44276940256839</v>
      </c>
      <c r="R85" s="57">
        <v>205.47180346175321</v>
      </c>
      <c r="S85" s="57">
        <v>138.47012841987717</v>
      </c>
      <c r="T85" s="57">
        <v>1437.1859296482412</v>
      </c>
    </row>
    <row r="86" spans="1:20">
      <c r="A86" s="55" t="s">
        <v>3078</v>
      </c>
      <c r="B86" s="53" t="s">
        <v>214</v>
      </c>
      <c r="C86" s="53" t="s">
        <v>272</v>
      </c>
      <c r="D86" s="53">
        <v>149</v>
      </c>
      <c r="E86" s="53">
        <v>135</v>
      </c>
      <c r="F86" s="53">
        <v>241</v>
      </c>
      <c r="G86" s="53">
        <v>258</v>
      </c>
      <c r="H86" s="53">
        <v>181</v>
      </c>
      <c r="I86" s="53">
        <v>119</v>
      </c>
      <c r="J86" s="53">
        <v>1083</v>
      </c>
      <c r="K86" s="45">
        <v>90800</v>
      </c>
      <c r="L86" s="45">
        <v>47646</v>
      </c>
      <c r="M86" s="45">
        <v>43154</v>
      </c>
      <c r="N86" s="57">
        <v>164.0969162995595</v>
      </c>
      <c r="O86" s="57">
        <v>148.6784140969163</v>
      </c>
      <c r="P86" s="57">
        <v>265.4185022026432</v>
      </c>
      <c r="Q86" s="57">
        <v>284.14096916299559</v>
      </c>
      <c r="R86" s="57">
        <v>199.33920704845815</v>
      </c>
      <c r="S86" s="57">
        <v>131.05726872246697</v>
      </c>
      <c r="T86" s="57">
        <v>1192.7312775330397</v>
      </c>
    </row>
    <row r="87" spans="1:20">
      <c r="A87" s="55" t="s">
        <v>3079</v>
      </c>
      <c r="B87" s="53" t="s">
        <v>214</v>
      </c>
      <c r="C87" s="53" t="s">
        <v>273</v>
      </c>
      <c r="D87" s="53">
        <v>310</v>
      </c>
      <c r="E87" s="53">
        <v>266</v>
      </c>
      <c r="F87" s="53">
        <v>536</v>
      </c>
      <c r="G87" s="53">
        <v>546</v>
      </c>
      <c r="H87" s="53">
        <v>242</v>
      </c>
      <c r="I87" s="53">
        <v>169</v>
      </c>
      <c r="J87" s="53">
        <v>2069</v>
      </c>
      <c r="K87" s="45">
        <v>174090</v>
      </c>
      <c r="L87" s="45">
        <v>89104</v>
      </c>
      <c r="M87" s="45">
        <v>84986</v>
      </c>
      <c r="N87" s="57">
        <v>178.06881498075708</v>
      </c>
      <c r="O87" s="57">
        <v>152.79453156413348</v>
      </c>
      <c r="P87" s="57">
        <v>307.88672525705095</v>
      </c>
      <c r="Q87" s="57">
        <v>313.63088057901086</v>
      </c>
      <c r="R87" s="57">
        <v>139.00855879142972</v>
      </c>
      <c r="S87" s="57">
        <v>97.076224941122405</v>
      </c>
      <c r="T87" s="57">
        <v>1188.4657361135046</v>
      </c>
    </row>
    <row r="88" spans="1:20">
      <c r="A88" s="55" t="s">
        <v>3080</v>
      </c>
      <c r="B88" s="53" t="s">
        <v>219</v>
      </c>
      <c r="C88" s="53" t="s">
        <v>217</v>
      </c>
      <c r="D88" s="53">
        <v>380</v>
      </c>
      <c r="E88" s="53">
        <v>319</v>
      </c>
      <c r="F88" s="53">
        <v>769</v>
      </c>
      <c r="G88" s="53">
        <v>948</v>
      </c>
      <c r="H88" s="53">
        <v>762</v>
      </c>
      <c r="I88" s="53">
        <v>515</v>
      </c>
      <c r="J88" s="53">
        <v>3693</v>
      </c>
      <c r="K88" s="45">
        <v>219730</v>
      </c>
      <c r="L88" s="45">
        <v>111100</v>
      </c>
      <c r="M88" s="45">
        <v>108630</v>
      </c>
      <c r="N88" s="57">
        <v>172.93951667956128</v>
      </c>
      <c r="O88" s="57">
        <v>145.17817321257908</v>
      </c>
      <c r="P88" s="57">
        <v>349.97496928048059</v>
      </c>
      <c r="Q88" s="57">
        <v>431.43858371637918</v>
      </c>
      <c r="R88" s="57">
        <v>346.78924134164657</v>
      </c>
      <c r="S88" s="57">
        <v>234.37855549993174</v>
      </c>
      <c r="T88" s="57">
        <v>1680.6990397305783</v>
      </c>
    </row>
    <row r="89" spans="1:20">
      <c r="A89" s="55" t="s">
        <v>3081</v>
      </c>
      <c r="B89" s="53" t="s">
        <v>219</v>
      </c>
      <c r="C89" s="53" t="s">
        <v>222</v>
      </c>
      <c r="D89" s="53">
        <v>463</v>
      </c>
      <c r="E89" s="53">
        <v>392</v>
      </c>
      <c r="F89" s="53">
        <v>867</v>
      </c>
      <c r="G89" s="53">
        <v>1073</v>
      </c>
      <c r="H89" s="53">
        <v>755</v>
      </c>
      <c r="I89" s="53">
        <v>526</v>
      </c>
      <c r="J89" s="53">
        <v>4076</v>
      </c>
      <c r="K89" s="45">
        <v>251430</v>
      </c>
      <c r="L89" s="45">
        <v>126957</v>
      </c>
      <c r="M89" s="45">
        <v>124473</v>
      </c>
      <c r="N89" s="57">
        <v>184.14668098476713</v>
      </c>
      <c r="O89" s="57">
        <v>155.90820506701667</v>
      </c>
      <c r="P89" s="57">
        <v>344.82758620689657</v>
      </c>
      <c r="Q89" s="57">
        <v>426.75893886966554</v>
      </c>
      <c r="R89" s="57">
        <v>300.28238475917749</v>
      </c>
      <c r="S89" s="57">
        <v>209.20335679910909</v>
      </c>
      <c r="T89" s="57">
        <v>1621.1271526866324</v>
      </c>
    </row>
    <row r="90" spans="1:20">
      <c r="A90" s="55" t="s">
        <v>3082</v>
      </c>
      <c r="B90" s="53" t="s">
        <v>219</v>
      </c>
      <c r="C90" s="53" t="s">
        <v>228</v>
      </c>
      <c r="D90" s="53">
        <v>192</v>
      </c>
      <c r="E90" s="53">
        <v>182</v>
      </c>
      <c r="F90" s="53">
        <v>476</v>
      </c>
      <c r="G90" s="53">
        <v>588</v>
      </c>
      <c r="H90" s="53">
        <v>379</v>
      </c>
      <c r="I90" s="53">
        <v>259</v>
      </c>
      <c r="J90" s="53">
        <v>2076</v>
      </c>
      <c r="K90" s="45">
        <v>115410</v>
      </c>
      <c r="L90" s="45">
        <v>59588</v>
      </c>
      <c r="M90" s="45">
        <v>55822</v>
      </c>
      <c r="N90" s="57">
        <v>166.36340005198855</v>
      </c>
      <c r="O90" s="57">
        <v>157.69863963261417</v>
      </c>
      <c r="P90" s="57">
        <v>412.44259596222162</v>
      </c>
      <c r="Q90" s="57">
        <v>509.487912659215</v>
      </c>
      <c r="R90" s="57">
        <v>328.39441989428991</v>
      </c>
      <c r="S90" s="57">
        <v>224.41729486179707</v>
      </c>
      <c r="T90" s="57">
        <v>1798.8042630621262</v>
      </c>
    </row>
    <row r="91" spans="1:20">
      <c r="A91" s="55" t="s">
        <v>3083</v>
      </c>
      <c r="B91" s="53" t="s">
        <v>219</v>
      </c>
      <c r="C91" s="53" t="s">
        <v>232</v>
      </c>
      <c r="D91" s="53">
        <v>218</v>
      </c>
      <c r="E91" s="53">
        <v>204</v>
      </c>
      <c r="F91" s="53">
        <v>427</v>
      </c>
      <c r="G91" s="53">
        <v>492</v>
      </c>
      <c r="H91" s="53">
        <v>371</v>
      </c>
      <c r="I91" s="53">
        <v>227</v>
      </c>
      <c r="J91" s="53">
        <v>1939</v>
      </c>
      <c r="K91" s="45">
        <v>88620</v>
      </c>
      <c r="L91" s="45">
        <v>45120</v>
      </c>
      <c r="M91" s="45">
        <v>43500</v>
      </c>
      <c r="N91" s="57">
        <v>245.99413225005642</v>
      </c>
      <c r="O91" s="57">
        <v>230.19634394041978</v>
      </c>
      <c r="P91" s="57">
        <v>481.83254344391781</v>
      </c>
      <c r="Q91" s="57">
        <v>555.17941773865948</v>
      </c>
      <c r="R91" s="57">
        <v>418.64139020537118</v>
      </c>
      <c r="S91" s="57">
        <v>256.14985330625137</v>
      </c>
      <c r="T91" s="57">
        <v>2187.9936808846765</v>
      </c>
    </row>
    <row r="92" spans="1:20">
      <c r="A92" s="55" t="s">
        <v>3084</v>
      </c>
      <c r="B92" s="53" t="s">
        <v>219</v>
      </c>
      <c r="C92" s="53" t="s">
        <v>235</v>
      </c>
      <c r="D92" s="53">
        <v>879</v>
      </c>
      <c r="E92" s="53">
        <v>759</v>
      </c>
      <c r="F92" s="53">
        <v>1788</v>
      </c>
      <c r="G92" s="53">
        <v>2189</v>
      </c>
      <c r="H92" s="53">
        <v>1598</v>
      </c>
      <c r="I92" s="53">
        <v>1154</v>
      </c>
      <c r="J92" s="53">
        <v>8367</v>
      </c>
      <c r="K92" s="45">
        <v>469940</v>
      </c>
      <c r="L92" s="45">
        <v>240938</v>
      </c>
      <c r="M92" s="45">
        <v>229002</v>
      </c>
      <c r="N92" s="57">
        <v>187.04515470060008</v>
      </c>
      <c r="O92" s="57">
        <v>161.50997999744646</v>
      </c>
      <c r="P92" s="57">
        <v>380.47410307698857</v>
      </c>
      <c r="Q92" s="57">
        <v>465.80414521002677</v>
      </c>
      <c r="R92" s="57">
        <v>340.04340979699538</v>
      </c>
      <c r="S92" s="57">
        <v>245.56326339532706</v>
      </c>
      <c r="T92" s="57">
        <v>1780.4400561773843</v>
      </c>
    </row>
    <row r="93" spans="1:20">
      <c r="A93" s="55" t="s">
        <v>3085</v>
      </c>
      <c r="B93" s="53" t="s">
        <v>219</v>
      </c>
      <c r="C93" s="53" t="s">
        <v>238</v>
      </c>
      <c r="D93" s="53">
        <v>124</v>
      </c>
      <c r="E93" s="53">
        <v>51</v>
      </c>
      <c r="F93" s="53">
        <v>182</v>
      </c>
      <c r="G93" s="53">
        <v>231</v>
      </c>
      <c r="H93" s="53">
        <v>154</v>
      </c>
      <c r="I93" s="53">
        <v>138</v>
      </c>
      <c r="J93" s="53">
        <v>880</v>
      </c>
      <c r="K93" s="45">
        <v>51330</v>
      </c>
      <c r="L93" s="45">
        <v>26289</v>
      </c>
      <c r="M93" s="45">
        <v>25041</v>
      </c>
      <c r="N93" s="57">
        <v>241.57412819014223</v>
      </c>
      <c r="O93" s="57">
        <v>99.357101110461713</v>
      </c>
      <c r="P93" s="57">
        <v>354.5684784726281</v>
      </c>
      <c r="Q93" s="57">
        <v>450.02922267679719</v>
      </c>
      <c r="R93" s="57">
        <v>300.01948178453148</v>
      </c>
      <c r="S93" s="57">
        <v>268.84862653419054</v>
      </c>
      <c r="T93" s="57">
        <v>1714.3970387687511</v>
      </c>
    </row>
    <row r="94" spans="1:20">
      <c r="A94" s="55" t="s">
        <v>3086</v>
      </c>
      <c r="B94" s="53" t="s">
        <v>219</v>
      </c>
      <c r="C94" s="53" t="s">
        <v>241</v>
      </c>
      <c r="D94" s="53">
        <v>61</v>
      </c>
      <c r="E94" s="53">
        <v>37</v>
      </c>
      <c r="F94" s="53">
        <v>135</v>
      </c>
      <c r="G94" s="53">
        <v>148</v>
      </c>
      <c r="H94" s="53">
        <v>101</v>
      </c>
      <c r="I94" s="53">
        <v>81</v>
      </c>
      <c r="J94" s="53">
        <v>563</v>
      </c>
      <c r="K94" s="45">
        <v>27600</v>
      </c>
      <c r="L94" s="45">
        <v>13994</v>
      </c>
      <c r="M94" s="45">
        <v>13606</v>
      </c>
      <c r="N94" s="57">
        <v>221.01449275362316</v>
      </c>
      <c r="O94" s="57">
        <v>134.05797101449275</v>
      </c>
      <c r="P94" s="57">
        <v>489.13043478260875</v>
      </c>
      <c r="Q94" s="57">
        <v>536.231884057971</v>
      </c>
      <c r="R94" s="57">
        <v>365.94202898550725</v>
      </c>
      <c r="S94" s="57">
        <v>293.47826086956519</v>
      </c>
      <c r="T94" s="57">
        <v>2039.855072463768</v>
      </c>
    </row>
    <row r="95" spans="1:20">
      <c r="A95" s="55" t="s">
        <v>3024</v>
      </c>
      <c r="B95" s="53" t="s">
        <v>219</v>
      </c>
      <c r="C95" s="53" t="s">
        <v>227</v>
      </c>
      <c r="D95" s="53">
        <v>356</v>
      </c>
      <c r="E95" s="53">
        <v>270</v>
      </c>
      <c r="F95" s="53">
        <v>686</v>
      </c>
      <c r="G95" s="53">
        <v>847</v>
      </c>
      <c r="H95" s="53">
        <v>575</v>
      </c>
      <c r="I95" s="53">
        <v>393</v>
      </c>
      <c r="J95" s="53">
        <v>3127</v>
      </c>
      <c r="K95" s="45">
        <v>151100</v>
      </c>
      <c r="L95" s="45">
        <v>77919</v>
      </c>
      <c r="M95" s="45">
        <v>73181</v>
      </c>
      <c r="N95" s="57">
        <v>235.60555923229651</v>
      </c>
      <c r="O95" s="57">
        <v>178.68960953011251</v>
      </c>
      <c r="P95" s="57">
        <v>454.0039708802118</v>
      </c>
      <c r="Q95" s="57">
        <v>560.55592322964924</v>
      </c>
      <c r="R95" s="57">
        <v>380.54268696227666</v>
      </c>
      <c r="S95" s="57">
        <v>260.09265387160821</v>
      </c>
      <c r="T95" s="57">
        <v>2069.4904037061547</v>
      </c>
    </row>
    <row r="96" spans="1:20">
      <c r="A96" s="55" t="s">
        <v>3087</v>
      </c>
      <c r="B96" s="53" t="s">
        <v>219</v>
      </c>
      <c r="C96" s="53" t="s">
        <v>246</v>
      </c>
      <c r="D96" s="53">
        <v>296</v>
      </c>
      <c r="E96" s="53">
        <v>209</v>
      </c>
      <c r="F96" s="53">
        <v>545</v>
      </c>
      <c r="G96" s="53">
        <v>697</v>
      </c>
      <c r="H96" s="53">
        <v>524</v>
      </c>
      <c r="I96" s="53">
        <v>354</v>
      </c>
      <c r="J96" s="53">
        <v>2625</v>
      </c>
      <c r="K96" s="45">
        <v>146060</v>
      </c>
      <c r="L96" s="45">
        <v>76072</v>
      </c>
      <c r="M96" s="45">
        <v>69988</v>
      </c>
      <c r="N96" s="57">
        <v>202.65644255785293</v>
      </c>
      <c r="O96" s="57">
        <v>143.09188004929482</v>
      </c>
      <c r="P96" s="57">
        <v>373.13432835820896</v>
      </c>
      <c r="Q96" s="57">
        <v>477.20115021224154</v>
      </c>
      <c r="R96" s="57">
        <v>358.7566753389018</v>
      </c>
      <c r="S96" s="57">
        <v>242.3661508968917</v>
      </c>
      <c r="T96" s="57">
        <v>1797.206627413392</v>
      </c>
    </row>
    <row r="97" spans="1:20">
      <c r="A97" s="55" t="s">
        <v>3088</v>
      </c>
      <c r="B97" s="53" t="s">
        <v>219</v>
      </c>
      <c r="C97" s="53" t="s">
        <v>248</v>
      </c>
      <c r="D97" s="53">
        <v>236</v>
      </c>
      <c r="E97" s="53">
        <v>186</v>
      </c>
      <c r="F97" s="53">
        <v>463</v>
      </c>
      <c r="G97" s="53">
        <v>539</v>
      </c>
      <c r="H97" s="53">
        <v>431</v>
      </c>
      <c r="I97" s="53">
        <v>238</v>
      </c>
      <c r="J97" s="53">
        <v>2093</v>
      </c>
      <c r="K97" s="45">
        <v>122410</v>
      </c>
      <c r="L97" s="45">
        <v>63212</v>
      </c>
      <c r="M97" s="45">
        <v>59198</v>
      </c>
      <c r="N97" s="57">
        <v>192.79470631484355</v>
      </c>
      <c r="O97" s="57">
        <v>151.94837023119027</v>
      </c>
      <c r="P97" s="57">
        <v>378.23707213462956</v>
      </c>
      <c r="Q97" s="57">
        <v>440.32350298178255</v>
      </c>
      <c r="R97" s="57">
        <v>352.09541704109142</v>
      </c>
      <c r="S97" s="57">
        <v>194.42855975818969</v>
      </c>
      <c r="T97" s="57">
        <v>1709.827628461727</v>
      </c>
    </row>
    <row r="98" spans="1:20">
      <c r="A98" s="55" t="s">
        <v>3089</v>
      </c>
      <c r="B98" s="53" t="s">
        <v>219</v>
      </c>
      <c r="C98" s="53" t="s">
        <v>250</v>
      </c>
      <c r="D98" s="53">
        <v>227</v>
      </c>
      <c r="E98" s="53">
        <v>213</v>
      </c>
      <c r="F98" s="53">
        <v>483</v>
      </c>
      <c r="G98" s="53">
        <v>602</v>
      </c>
      <c r="H98" s="53">
        <v>455</v>
      </c>
      <c r="I98" s="53">
        <v>279</v>
      </c>
      <c r="J98" s="53">
        <v>2259</v>
      </c>
      <c r="K98" s="45">
        <v>104920</v>
      </c>
      <c r="L98" s="45">
        <v>54402</v>
      </c>
      <c r="M98" s="45">
        <v>50518</v>
      </c>
      <c r="N98" s="57">
        <v>216.35531833778114</v>
      </c>
      <c r="O98" s="57">
        <v>203.01181852840259</v>
      </c>
      <c r="P98" s="57">
        <v>460.3507434235608</v>
      </c>
      <c r="Q98" s="57">
        <v>573.77049180327867</v>
      </c>
      <c r="R98" s="57">
        <v>433.66374380480363</v>
      </c>
      <c r="S98" s="57">
        <v>265.91688905833013</v>
      </c>
      <c r="T98" s="57">
        <v>2153.0690049561572</v>
      </c>
    </row>
    <row r="99" spans="1:20">
      <c r="A99" s="55" t="s">
        <v>3090</v>
      </c>
      <c r="B99" s="53" t="s">
        <v>219</v>
      </c>
      <c r="C99" s="53" t="s">
        <v>252</v>
      </c>
      <c r="D99" s="53">
        <v>184</v>
      </c>
      <c r="E99" s="53">
        <v>231</v>
      </c>
      <c r="F99" s="53">
        <v>417</v>
      </c>
      <c r="G99" s="53">
        <v>445</v>
      </c>
      <c r="H99" s="53">
        <v>361</v>
      </c>
      <c r="I99" s="53">
        <v>250</v>
      </c>
      <c r="J99" s="53">
        <v>1888</v>
      </c>
      <c r="K99" s="45">
        <v>99140</v>
      </c>
      <c r="L99" s="45">
        <v>51600</v>
      </c>
      <c r="M99" s="45">
        <v>47540</v>
      </c>
      <c r="N99" s="57">
        <v>185.59612668952997</v>
      </c>
      <c r="O99" s="57">
        <v>233.00383296348596</v>
      </c>
      <c r="P99" s="57">
        <v>420.61730885616299</v>
      </c>
      <c r="Q99" s="57">
        <v>448.86019770022187</v>
      </c>
      <c r="R99" s="57">
        <v>364.13153116804517</v>
      </c>
      <c r="S99" s="57">
        <v>252.16865039338307</v>
      </c>
      <c r="T99" s="57">
        <v>1904.3776477708291</v>
      </c>
    </row>
    <row r="100" spans="1:20">
      <c r="A100" s="55" t="s">
        <v>3091</v>
      </c>
      <c r="B100" s="53" t="s">
        <v>219</v>
      </c>
      <c r="C100" s="53" t="s">
        <v>254</v>
      </c>
      <c r="D100" s="53">
        <v>206</v>
      </c>
      <c r="E100" s="53">
        <v>180</v>
      </c>
      <c r="F100" s="53">
        <v>333</v>
      </c>
      <c r="G100" s="53">
        <v>427</v>
      </c>
      <c r="H100" s="53">
        <v>328</v>
      </c>
      <c r="I100" s="53">
        <v>222</v>
      </c>
      <c r="J100" s="53">
        <v>1696</v>
      </c>
      <c r="K100" s="45">
        <v>90410</v>
      </c>
      <c r="L100" s="45">
        <v>47362</v>
      </c>
      <c r="M100" s="45">
        <v>43048</v>
      </c>
      <c r="N100" s="57">
        <v>227.85090144895477</v>
      </c>
      <c r="O100" s="57">
        <v>199.09302068355271</v>
      </c>
      <c r="P100" s="57">
        <v>368.32208826457253</v>
      </c>
      <c r="Q100" s="57">
        <v>472.29288795487224</v>
      </c>
      <c r="R100" s="57">
        <v>362.79172657891826</v>
      </c>
      <c r="S100" s="57">
        <v>245.54805884304835</v>
      </c>
      <c r="T100" s="57">
        <v>1875.8986837739189</v>
      </c>
    </row>
    <row r="101" spans="1:20">
      <c r="A101" s="55" t="s">
        <v>3092</v>
      </c>
      <c r="B101" s="53" t="s">
        <v>219</v>
      </c>
      <c r="C101" s="53" t="s">
        <v>256</v>
      </c>
      <c r="D101" s="53">
        <v>338</v>
      </c>
      <c r="E101" s="53">
        <v>249</v>
      </c>
      <c r="F101" s="53">
        <v>559</v>
      </c>
      <c r="G101" s="53">
        <v>645</v>
      </c>
      <c r="H101" s="53">
        <v>484</v>
      </c>
      <c r="I101" s="53">
        <v>303</v>
      </c>
      <c r="J101" s="53">
        <v>2578</v>
      </c>
      <c r="K101" s="45">
        <v>155140</v>
      </c>
      <c r="L101" s="45">
        <v>79482</v>
      </c>
      <c r="M101" s="45">
        <v>75658</v>
      </c>
      <c r="N101" s="57">
        <v>217.86773237076187</v>
      </c>
      <c r="O101" s="57">
        <v>160.50019337372694</v>
      </c>
      <c r="P101" s="57">
        <v>360.31971122856777</v>
      </c>
      <c r="Q101" s="57">
        <v>415.75351295603969</v>
      </c>
      <c r="R101" s="57">
        <v>311.97627948949338</v>
      </c>
      <c r="S101" s="57">
        <v>195.30746422586051</v>
      </c>
      <c r="T101" s="57">
        <v>1661.7248936444503</v>
      </c>
    </row>
    <row r="102" spans="1:20">
      <c r="A102" s="55" t="s">
        <v>3025</v>
      </c>
      <c r="B102" s="53" t="s">
        <v>219</v>
      </c>
      <c r="C102" s="53" t="s">
        <v>231</v>
      </c>
      <c r="D102" s="53">
        <v>734</v>
      </c>
      <c r="E102" s="53">
        <v>616</v>
      </c>
      <c r="F102" s="53">
        <v>1462</v>
      </c>
      <c r="G102" s="53">
        <v>1630</v>
      </c>
      <c r="H102" s="53">
        <v>1217</v>
      </c>
      <c r="I102" s="53">
        <v>830</v>
      </c>
      <c r="J102" s="53">
        <v>6489</v>
      </c>
      <c r="K102" s="45">
        <v>362610</v>
      </c>
      <c r="L102" s="45">
        <v>187412</v>
      </c>
      <c r="M102" s="45">
        <v>175198</v>
      </c>
      <c r="N102" s="57">
        <v>202.42133421582417</v>
      </c>
      <c r="O102" s="57">
        <v>169.87948484597777</v>
      </c>
      <c r="P102" s="57">
        <v>403.18799812470701</v>
      </c>
      <c r="Q102" s="57">
        <v>449.51876671906462</v>
      </c>
      <c r="R102" s="57">
        <v>335.62229392460222</v>
      </c>
      <c r="S102" s="57">
        <v>228.89605912688563</v>
      </c>
      <c r="T102" s="57">
        <v>1789.5259369570613</v>
      </c>
    </row>
    <row r="103" spans="1:20">
      <c r="A103" s="55" t="s">
        <v>3093</v>
      </c>
      <c r="B103" s="53" t="s">
        <v>219</v>
      </c>
      <c r="C103" s="53" t="s">
        <v>257</v>
      </c>
      <c r="D103" s="53">
        <v>1226</v>
      </c>
      <c r="E103" s="53">
        <v>853</v>
      </c>
      <c r="F103" s="53">
        <v>2059</v>
      </c>
      <c r="G103" s="53">
        <v>2479</v>
      </c>
      <c r="H103" s="53">
        <v>1759</v>
      </c>
      <c r="I103" s="53">
        <v>1248</v>
      </c>
      <c r="J103" s="53">
        <v>9624</v>
      </c>
      <c r="K103" s="45">
        <v>586500</v>
      </c>
      <c r="L103" s="45">
        <v>304388</v>
      </c>
      <c r="M103" s="45">
        <v>282112</v>
      </c>
      <c r="N103" s="57">
        <v>209.03665814151748</v>
      </c>
      <c r="O103" s="57">
        <v>145.43904518329072</v>
      </c>
      <c r="P103" s="57">
        <v>351.06564364876385</v>
      </c>
      <c r="Q103" s="57">
        <v>422.67689684569478</v>
      </c>
      <c r="R103" s="57">
        <v>299.91474850809891</v>
      </c>
      <c r="S103" s="57">
        <v>212.78772378516624</v>
      </c>
      <c r="T103" s="57">
        <v>1640.9207161125321</v>
      </c>
    </row>
    <row r="104" spans="1:20">
      <c r="A104" s="55" t="s">
        <v>3094</v>
      </c>
      <c r="B104" s="53" t="s">
        <v>219</v>
      </c>
      <c r="C104" s="53" t="s">
        <v>258</v>
      </c>
      <c r="D104" s="53">
        <v>506</v>
      </c>
      <c r="E104" s="53">
        <v>416</v>
      </c>
      <c r="F104" s="53">
        <v>1029</v>
      </c>
      <c r="G104" s="53">
        <v>1087</v>
      </c>
      <c r="H104" s="53">
        <v>780</v>
      </c>
      <c r="I104" s="53">
        <v>578</v>
      </c>
      <c r="J104" s="53">
        <v>4396</v>
      </c>
      <c r="K104" s="45">
        <v>230730</v>
      </c>
      <c r="L104" s="45">
        <v>118063</v>
      </c>
      <c r="M104" s="45">
        <v>112667</v>
      </c>
      <c r="N104" s="57">
        <v>219.30394833788412</v>
      </c>
      <c r="O104" s="57">
        <v>180.29731721059247</v>
      </c>
      <c r="P104" s="57">
        <v>445.97581588870105</v>
      </c>
      <c r="Q104" s="57">
        <v>471.11342261517791</v>
      </c>
      <c r="R104" s="57">
        <v>338.05746976986086</v>
      </c>
      <c r="S104" s="57">
        <v>250.5092532397174</v>
      </c>
      <c r="T104" s="57">
        <v>1905.2572270619339</v>
      </c>
    </row>
    <row r="105" spans="1:20">
      <c r="A105" s="55" t="s">
        <v>3095</v>
      </c>
      <c r="B105" s="53" t="s">
        <v>219</v>
      </c>
      <c r="C105" s="53" t="s">
        <v>259</v>
      </c>
      <c r="D105" s="53">
        <v>210</v>
      </c>
      <c r="E105" s="53">
        <v>133</v>
      </c>
      <c r="F105" s="53">
        <v>311</v>
      </c>
      <c r="G105" s="53">
        <v>398</v>
      </c>
      <c r="H105" s="53">
        <v>275</v>
      </c>
      <c r="I105" s="53">
        <v>207</v>
      </c>
      <c r="J105" s="53">
        <v>1534</v>
      </c>
      <c r="K105" s="45">
        <v>81510</v>
      </c>
      <c r="L105" s="45">
        <v>42533</v>
      </c>
      <c r="M105" s="45">
        <v>38977</v>
      </c>
      <c r="N105" s="57">
        <v>257.63709974236292</v>
      </c>
      <c r="O105" s="57">
        <v>163.17016317016316</v>
      </c>
      <c r="P105" s="57">
        <v>381.54827628511839</v>
      </c>
      <c r="Q105" s="57">
        <v>488.28364617838304</v>
      </c>
      <c r="R105" s="57">
        <v>337.38191632928476</v>
      </c>
      <c r="S105" s="57">
        <v>253.95656974604341</v>
      </c>
      <c r="T105" s="57">
        <v>1881.9776714513555</v>
      </c>
    </row>
    <row r="106" spans="1:20">
      <c r="A106" s="55" t="s">
        <v>3096</v>
      </c>
      <c r="B106" s="53" t="s">
        <v>219</v>
      </c>
      <c r="C106" s="53" t="s">
        <v>260</v>
      </c>
      <c r="D106" s="53">
        <v>160</v>
      </c>
      <c r="E106" s="53">
        <v>137</v>
      </c>
      <c r="F106" s="53">
        <v>354</v>
      </c>
      <c r="G106" s="53">
        <v>445</v>
      </c>
      <c r="H106" s="53">
        <v>269</v>
      </c>
      <c r="I106" s="53">
        <v>198</v>
      </c>
      <c r="J106" s="53">
        <v>1563</v>
      </c>
      <c r="K106" s="45">
        <v>82360</v>
      </c>
      <c r="L106" s="45">
        <v>42788</v>
      </c>
      <c r="M106" s="45">
        <v>39572</v>
      </c>
      <c r="N106" s="57">
        <v>194.26906265177269</v>
      </c>
      <c r="O106" s="57">
        <v>166.3428848955804</v>
      </c>
      <c r="P106" s="57">
        <v>429.82030111704711</v>
      </c>
      <c r="Q106" s="57">
        <v>540.31083050024279</v>
      </c>
      <c r="R106" s="57">
        <v>326.61486158329285</v>
      </c>
      <c r="S106" s="57">
        <v>240.40796503156872</v>
      </c>
      <c r="T106" s="57">
        <v>1897.7659057795047</v>
      </c>
    </row>
    <row r="107" spans="1:20">
      <c r="A107" s="55" t="s">
        <v>3097</v>
      </c>
      <c r="B107" s="53" t="s">
        <v>219</v>
      </c>
      <c r="C107" s="53" t="s">
        <v>261</v>
      </c>
      <c r="D107" s="53">
        <v>168</v>
      </c>
      <c r="E107" s="53">
        <v>124</v>
      </c>
      <c r="F107" s="53">
        <v>356</v>
      </c>
      <c r="G107" s="53">
        <v>400</v>
      </c>
      <c r="H107" s="53">
        <v>297</v>
      </c>
      <c r="I107" s="53">
        <v>180</v>
      </c>
      <c r="J107" s="53">
        <v>1525</v>
      </c>
      <c r="K107" s="45">
        <v>93690</v>
      </c>
      <c r="L107" s="45">
        <v>47284</v>
      </c>
      <c r="M107" s="45">
        <v>46406</v>
      </c>
      <c r="N107" s="57">
        <v>179.31476144732628</v>
      </c>
      <c r="O107" s="57">
        <v>132.35137154445511</v>
      </c>
      <c r="P107" s="57">
        <v>379.97651830504856</v>
      </c>
      <c r="Q107" s="57">
        <v>426.93990820791976</v>
      </c>
      <c r="R107" s="57">
        <v>317.0028818443804</v>
      </c>
      <c r="S107" s="57">
        <v>192.12295869356387</v>
      </c>
      <c r="T107" s="57">
        <v>1627.7084000426939</v>
      </c>
    </row>
    <row r="108" spans="1:20">
      <c r="A108" s="55" t="s">
        <v>3098</v>
      </c>
      <c r="B108" s="53" t="s">
        <v>219</v>
      </c>
      <c r="C108" s="53" t="s">
        <v>262</v>
      </c>
      <c r="D108" s="53">
        <v>321</v>
      </c>
      <c r="E108" s="53">
        <v>255</v>
      </c>
      <c r="F108" s="53">
        <v>560</v>
      </c>
      <c r="G108" s="53">
        <v>649</v>
      </c>
      <c r="H108" s="53">
        <v>469</v>
      </c>
      <c r="I108" s="53">
        <v>323</v>
      </c>
      <c r="J108" s="53">
        <v>2577</v>
      </c>
      <c r="K108" s="45">
        <v>137790</v>
      </c>
      <c r="L108" s="45">
        <v>72315</v>
      </c>
      <c r="M108" s="45">
        <v>65475</v>
      </c>
      <c r="N108" s="57">
        <v>232.96320487698674</v>
      </c>
      <c r="O108" s="57">
        <v>185.06422817330719</v>
      </c>
      <c r="P108" s="57">
        <v>406.41555991000803</v>
      </c>
      <c r="Q108" s="57">
        <v>471.00660425284855</v>
      </c>
      <c r="R108" s="57">
        <v>340.37303142463168</v>
      </c>
      <c r="S108" s="57">
        <v>234.41468901952246</v>
      </c>
      <c r="T108" s="57">
        <v>1870.2373176573046</v>
      </c>
    </row>
    <row r="109" spans="1:20">
      <c r="A109" s="55" t="s">
        <v>3099</v>
      </c>
      <c r="B109" s="53" t="s">
        <v>219</v>
      </c>
      <c r="C109" s="53" t="s">
        <v>263</v>
      </c>
      <c r="D109" s="53">
        <v>641</v>
      </c>
      <c r="E109" s="53">
        <v>544</v>
      </c>
      <c r="F109" s="53">
        <v>1206</v>
      </c>
      <c r="G109" s="53">
        <v>1354</v>
      </c>
      <c r="H109" s="53">
        <v>1005</v>
      </c>
      <c r="I109" s="53">
        <v>572</v>
      </c>
      <c r="J109" s="53">
        <v>5322</v>
      </c>
      <c r="K109" s="45">
        <v>336280</v>
      </c>
      <c r="L109" s="45">
        <v>173843</v>
      </c>
      <c r="M109" s="45">
        <v>162437</v>
      </c>
      <c r="N109" s="57">
        <v>190.61496372070894</v>
      </c>
      <c r="O109" s="57">
        <v>161.76995361008684</v>
      </c>
      <c r="P109" s="57">
        <v>358.62971333412634</v>
      </c>
      <c r="Q109" s="57">
        <v>402.64065659569405</v>
      </c>
      <c r="R109" s="57">
        <v>298.85809444510528</v>
      </c>
      <c r="S109" s="57">
        <v>170.09634828119422</v>
      </c>
      <c r="T109" s="57">
        <v>1582.6097299869159</v>
      </c>
    </row>
    <row r="110" spans="1:20">
      <c r="A110" s="55" t="s">
        <v>3100</v>
      </c>
      <c r="B110" s="53" t="s">
        <v>219</v>
      </c>
      <c r="C110" s="53" t="s">
        <v>264</v>
      </c>
      <c r="D110" s="53">
        <v>28</v>
      </c>
      <c r="E110" s="53">
        <v>53</v>
      </c>
      <c r="F110" s="53">
        <v>74</v>
      </c>
      <c r="G110" s="53">
        <v>84</v>
      </c>
      <c r="H110" s="53">
        <v>69</v>
      </c>
      <c r="I110" s="53">
        <v>42</v>
      </c>
      <c r="J110" s="53">
        <v>350</v>
      </c>
      <c r="K110" s="45">
        <v>21220</v>
      </c>
      <c r="L110" s="45">
        <v>10749</v>
      </c>
      <c r="M110" s="45">
        <v>10471</v>
      </c>
      <c r="N110" s="57">
        <v>131.95098963242225</v>
      </c>
      <c r="O110" s="57">
        <v>249.76437323279924</v>
      </c>
      <c r="P110" s="57">
        <v>348.72761545711592</v>
      </c>
      <c r="Q110" s="57">
        <v>395.85296889726675</v>
      </c>
      <c r="R110" s="57">
        <v>325.16493873704053</v>
      </c>
      <c r="S110" s="57">
        <v>197.92648444863337</v>
      </c>
      <c r="T110" s="57">
        <v>1649.387370405278</v>
      </c>
    </row>
    <row r="111" spans="1:20">
      <c r="A111" s="55" t="s">
        <v>3101</v>
      </c>
      <c r="B111" s="53" t="s">
        <v>219</v>
      </c>
      <c r="C111" s="53" t="s">
        <v>265</v>
      </c>
      <c r="D111" s="53">
        <v>359</v>
      </c>
      <c r="E111" s="53">
        <v>257</v>
      </c>
      <c r="F111" s="53">
        <v>628</v>
      </c>
      <c r="G111" s="53">
        <v>710</v>
      </c>
      <c r="H111" s="53">
        <v>499</v>
      </c>
      <c r="I111" s="53">
        <v>319</v>
      </c>
      <c r="J111" s="53">
        <v>2772</v>
      </c>
      <c r="K111" s="45">
        <v>145600</v>
      </c>
      <c r="L111" s="45">
        <v>74850</v>
      </c>
      <c r="M111" s="45">
        <v>70750</v>
      </c>
      <c r="N111" s="57">
        <v>246.56593406593407</v>
      </c>
      <c r="O111" s="57">
        <v>176.51098901098899</v>
      </c>
      <c r="P111" s="57">
        <v>431.31868131868129</v>
      </c>
      <c r="Q111" s="57">
        <v>487.63736263736263</v>
      </c>
      <c r="R111" s="57">
        <v>342.7197802197802</v>
      </c>
      <c r="S111" s="57">
        <v>219.09340659340657</v>
      </c>
      <c r="T111" s="57">
        <v>1903.8461538461538</v>
      </c>
    </row>
    <row r="112" spans="1:20">
      <c r="A112" s="55" t="s">
        <v>3102</v>
      </c>
      <c r="B112" s="53" t="s">
        <v>219</v>
      </c>
      <c r="C112" s="53" t="s">
        <v>266</v>
      </c>
      <c r="D112" s="53">
        <v>322</v>
      </c>
      <c r="E112" s="53">
        <v>321</v>
      </c>
      <c r="F112" s="53">
        <v>694</v>
      </c>
      <c r="G112" s="53">
        <v>825</v>
      </c>
      <c r="H112" s="53">
        <v>574</v>
      </c>
      <c r="I112" s="53">
        <v>385</v>
      </c>
      <c r="J112" s="53">
        <v>3121</v>
      </c>
      <c r="K112" s="45">
        <v>173700</v>
      </c>
      <c r="L112" s="45">
        <v>90358</v>
      </c>
      <c r="M112" s="45">
        <v>83342</v>
      </c>
      <c r="N112" s="57">
        <v>185.37708693149108</v>
      </c>
      <c r="O112" s="57">
        <v>184.80138169257339</v>
      </c>
      <c r="P112" s="57">
        <v>399.5394358088659</v>
      </c>
      <c r="Q112" s="57">
        <v>474.95682210708117</v>
      </c>
      <c r="R112" s="57">
        <v>330.45480713874497</v>
      </c>
      <c r="S112" s="57">
        <v>221.64651698330456</v>
      </c>
      <c r="T112" s="57">
        <v>1796.7760506620609</v>
      </c>
    </row>
    <row r="113" spans="1:20">
      <c r="A113" s="55" t="s">
        <v>3103</v>
      </c>
      <c r="B113" s="53" t="s">
        <v>219</v>
      </c>
      <c r="C113" s="53" t="s">
        <v>267</v>
      </c>
      <c r="D113" s="53">
        <v>252</v>
      </c>
      <c r="E113" s="53">
        <v>202</v>
      </c>
      <c r="F113" s="53">
        <v>491</v>
      </c>
      <c r="G113" s="53">
        <v>654</v>
      </c>
      <c r="H113" s="53">
        <v>473</v>
      </c>
      <c r="I113" s="53">
        <v>282</v>
      </c>
      <c r="J113" s="53">
        <v>2354</v>
      </c>
      <c r="K113" s="45">
        <v>113690</v>
      </c>
      <c r="L113" s="45">
        <v>58753</v>
      </c>
      <c r="M113" s="45">
        <v>54937</v>
      </c>
      <c r="N113" s="57">
        <v>221.6553786612719</v>
      </c>
      <c r="O113" s="57">
        <v>177.67613686340047</v>
      </c>
      <c r="P113" s="57">
        <v>431.87615445509721</v>
      </c>
      <c r="Q113" s="57">
        <v>575.24848271615804</v>
      </c>
      <c r="R113" s="57">
        <v>416.04362740786348</v>
      </c>
      <c r="S113" s="57">
        <v>248.04292373999471</v>
      </c>
      <c r="T113" s="57">
        <v>2070.5427038437861</v>
      </c>
    </row>
    <row r="114" spans="1:20">
      <c r="A114" s="55" t="s">
        <v>3104</v>
      </c>
      <c r="B114" s="53" t="s">
        <v>219</v>
      </c>
      <c r="C114" s="53" t="s">
        <v>268</v>
      </c>
      <c r="D114" s="53">
        <v>54</v>
      </c>
      <c r="E114" s="53">
        <v>34</v>
      </c>
      <c r="F114" s="53">
        <v>96</v>
      </c>
      <c r="G114" s="53">
        <v>104</v>
      </c>
      <c r="H114" s="53">
        <v>76</v>
      </c>
      <c r="I114" s="53">
        <v>44</v>
      </c>
      <c r="J114" s="53">
        <v>408</v>
      </c>
      <c r="K114" s="45">
        <v>23060</v>
      </c>
      <c r="L114" s="45">
        <v>11380</v>
      </c>
      <c r="M114" s="45">
        <v>11680</v>
      </c>
      <c r="N114" s="57">
        <v>234.17172593235037</v>
      </c>
      <c r="O114" s="57">
        <v>147.44145706851691</v>
      </c>
      <c r="P114" s="57">
        <v>416.30529054640073</v>
      </c>
      <c r="Q114" s="57">
        <v>450.99739809193409</v>
      </c>
      <c r="R114" s="57">
        <v>329.57502168256718</v>
      </c>
      <c r="S114" s="57">
        <v>190.80659150043365</v>
      </c>
      <c r="T114" s="57">
        <v>1769.2974848222032</v>
      </c>
    </row>
    <row r="115" spans="1:20">
      <c r="A115" s="55" t="s">
        <v>3105</v>
      </c>
      <c r="B115" s="53" t="s">
        <v>219</v>
      </c>
      <c r="C115" s="53" t="s">
        <v>269</v>
      </c>
      <c r="D115" s="53">
        <v>339</v>
      </c>
      <c r="E115" s="53">
        <v>190</v>
      </c>
      <c r="F115" s="53">
        <v>480</v>
      </c>
      <c r="G115" s="53">
        <v>585</v>
      </c>
      <c r="H115" s="53">
        <v>421</v>
      </c>
      <c r="I115" s="53">
        <v>280</v>
      </c>
      <c r="J115" s="53">
        <v>2295</v>
      </c>
      <c r="K115" s="45">
        <v>112600</v>
      </c>
      <c r="L115" s="45">
        <v>58978</v>
      </c>
      <c r="M115" s="45">
        <v>53622</v>
      </c>
      <c r="N115" s="57">
        <v>301.06571936056838</v>
      </c>
      <c r="O115" s="57">
        <v>168.73889875666075</v>
      </c>
      <c r="P115" s="57">
        <v>426.28774422735347</v>
      </c>
      <c r="Q115" s="57">
        <v>519.53818827708699</v>
      </c>
      <c r="R115" s="57">
        <v>373.8898756660746</v>
      </c>
      <c r="S115" s="57">
        <v>248.66785079928951</v>
      </c>
      <c r="T115" s="57">
        <v>2038.1882770870336</v>
      </c>
    </row>
    <row r="116" spans="1:20">
      <c r="A116" s="55" t="s">
        <v>3106</v>
      </c>
      <c r="B116" s="53" t="s">
        <v>219</v>
      </c>
      <c r="C116" s="53" t="s">
        <v>270</v>
      </c>
      <c r="D116" s="53">
        <v>704</v>
      </c>
      <c r="E116" s="53">
        <v>523</v>
      </c>
      <c r="F116" s="53">
        <v>1167</v>
      </c>
      <c r="G116" s="53">
        <v>1419</v>
      </c>
      <c r="H116" s="53">
        <v>1007</v>
      </c>
      <c r="I116" s="53">
        <v>602</v>
      </c>
      <c r="J116" s="53">
        <v>5422</v>
      </c>
      <c r="K116" s="45">
        <v>313180</v>
      </c>
      <c r="L116" s="45">
        <v>162846</v>
      </c>
      <c r="M116" s="45">
        <v>150334</v>
      </c>
      <c r="N116" s="57">
        <v>224.79085509930391</v>
      </c>
      <c r="O116" s="57">
        <v>166.99661536496583</v>
      </c>
      <c r="P116" s="57">
        <v>372.62915895012452</v>
      </c>
      <c r="Q116" s="57">
        <v>453.09406730953447</v>
      </c>
      <c r="R116" s="57">
        <v>321.54032824573727</v>
      </c>
      <c r="S116" s="57">
        <v>192.22172552525703</v>
      </c>
      <c r="T116" s="57">
        <v>1731.2727504949232</v>
      </c>
    </row>
    <row r="117" spans="1:20">
      <c r="A117" s="55" t="s">
        <v>3107</v>
      </c>
      <c r="B117" s="53" t="s">
        <v>219</v>
      </c>
      <c r="C117" s="53" t="s">
        <v>271</v>
      </c>
      <c r="D117" s="53">
        <v>159</v>
      </c>
      <c r="E117" s="53">
        <v>127</v>
      </c>
      <c r="F117" s="53">
        <v>309</v>
      </c>
      <c r="G117" s="53">
        <v>418</v>
      </c>
      <c r="H117" s="53">
        <v>280</v>
      </c>
      <c r="I117" s="53">
        <v>231</v>
      </c>
      <c r="J117" s="53">
        <v>1524</v>
      </c>
      <c r="K117" s="45">
        <v>89550</v>
      </c>
      <c r="L117" s="45">
        <v>46654</v>
      </c>
      <c r="M117" s="45">
        <v>42896</v>
      </c>
      <c r="N117" s="57">
        <v>177.55443886097152</v>
      </c>
      <c r="O117" s="57">
        <v>141.82021217197098</v>
      </c>
      <c r="P117" s="57">
        <v>345.05862646566163</v>
      </c>
      <c r="Q117" s="57">
        <v>466.77833612506976</v>
      </c>
      <c r="R117" s="57">
        <v>312.67448352875488</v>
      </c>
      <c r="S117" s="57">
        <v>257.95644891122276</v>
      </c>
      <c r="T117" s="57">
        <v>1701.8425460636515</v>
      </c>
    </row>
    <row r="118" spans="1:20">
      <c r="A118" s="55" t="s">
        <v>3108</v>
      </c>
      <c r="B118" s="53" t="s">
        <v>219</v>
      </c>
      <c r="C118" s="53" t="s">
        <v>272</v>
      </c>
      <c r="D118" s="53">
        <v>196</v>
      </c>
      <c r="E118" s="53">
        <v>207</v>
      </c>
      <c r="F118" s="53">
        <v>368</v>
      </c>
      <c r="G118" s="53">
        <v>419</v>
      </c>
      <c r="H118" s="53">
        <v>326</v>
      </c>
      <c r="I118" s="53">
        <v>199</v>
      </c>
      <c r="J118" s="53">
        <v>1715</v>
      </c>
      <c r="K118" s="45">
        <v>90800</v>
      </c>
      <c r="L118" s="45">
        <v>47646</v>
      </c>
      <c r="M118" s="45">
        <v>43154</v>
      </c>
      <c r="N118" s="57">
        <v>215.85903083700441</v>
      </c>
      <c r="O118" s="57">
        <v>227.97356828193833</v>
      </c>
      <c r="P118" s="57">
        <v>405.2863436123348</v>
      </c>
      <c r="Q118" s="57">
        <v>461.45374449339204</v>
      </c>
      <c r="R118" s="57">
        <v>359.03083700440533</v>
      </c>
      <c r="S118" s="57">
        <v>219.16299559471366</v>
      </c>
      <c r="T118" s="57">
        <v>1888.7665198237885</v>
      </c>
    </row>
    <row r="119" spans="1:20">
      <c r="A119" s="55" t="s">
        <v>3109</v>
      </c>
      <c r="B119" s="53" t="s">
        <v>219</v>
      </c>
      <c r="C119" s="53" t="s">
        <v>273</v>
      </c>
      <c r="D119" s="53">
        <v>368</v>
      </c>
      <c r="E119" s="53">
        <v>233</v>
      </c>
      <c r="F119" s="53">
        <v>648</v>
      </c>
      <c r="G119" s="53">
        <v>754</v>
      </c>
      <c r="H119" s="53">
        <v>458</v>
      </c>
      <c r="I119" s="53">
        <v>280</v>
      </c>
      <c r="J119" s="53">
        <v>2741</v>
      </c>
      <c r="K119" s="45">
        <v>174090</v>
      </c>
      <c r="L119" s="45">
        <v>89104</v>
      </c>
      <c r="M119" s="45">
        <v>84986</v>
      </c>
      <c r="N119" s="57">
        <v>211.38491584812451</v>
      </c>
      <c r="O119" s="57">
        <v>133.8388190016658</v>
      </c>
      <c r="P119" s="57">
        <v>372.22126486300192</v>
      </c>
      <c r="Q119" s="57">
        <v>433.10931127577686</v>
      </c>
      <c r="R119" s="57">
        <v>263.08231374576371</v>
      </c>
      <c r="S119" s="57">
        <v>160.83634901487736</v>
      </c>
      <c r="T119" s="57">
        <v>1574.47297374921</v>
      </c>
    </row>
    <row r="120" spans="1:20">
      <c r="A120" s="55" t="s">
        <v>3110</v>
      </c>
      <c r="B120" s="53" t="s">
        <v>405</v>
      </c>
      <c r="C120" s="53" t="s">
        <v>217</v>
      </c>
      <c r="D120" s="53">
        <v>769</v>
      </c>
      <c r="E120" s="53">
        <v>588</v>
      </c>
      <c r="F120" s="53">
        <v>1335</v>
      </c>
      <c r="G120" s="53">
        <v>1654</v>
      </c>
      <c r="H120" s="53">
        <v>1197</v>
      </c>
      <c r="I120" s="53">
        <v>766</v>
      </c>
      <c r="J120" s="53">
        <v>6309</v>
      </c>
      <c r="K120" s="45">
        <v>219730</v>
      </c>
      <c r="L120" s="45">
        <v>111100</v>
      </c>
      <c r="M120" s="45">
        <v>108630</v>
      </c>
      <c r="N120" s="57">
        <v>349.97496928048059</v>
      </c>
      <c r="O120" s="57">
        <v>267.60114686205799</v>
      </c>
      <c r="P120" s="57">
        <v>607.56382833477448</v>
      </c>
      <c r="Q120" s="57">
        <v>752.74200154735354</v>
      </c>
      <c r="R120" s="57">
        <v>544.75947754061804</v>
      </c>
      <c r="S120" s="57">
        <v>348.60965730669454</v>
      </c>
      <c r="T120" s="57">
        <v>2871.2510808719794</v>
      </c>
    </row>
    <row r="121" spans="1:20">
      <c r="A121" s="55" t="s">
        <v>3111</v>
      </c>
      <c r="B121" s="53" t="s">
        <v>405</v>
      </c>
      <c r="C121" s="53" t="s">
        <v>222</v>
      </c>
      <c r="D121" s="53">
        <v>904</v>
      </c>
      <c r="E121" s="53">
        <v>748</v>
      </c>
      <c r="F121" s="53">
        <v>1605</v>
      </c>
      <c r="G121" s="53">
        <v>1880</v>
      </c>
      <c r="H121" s="53">
        <v>1241</v>
      </c>
      <c r="I121" s="53">
        <v>839</v>
      </c>
      <c r="J121" s="53">
        <v>7217</v>
      </c>
      <c r="K121" s="45">
        <v>251430</v>
      </c>
      <c r="L121" s="45">
        <v>126957</v>
      </c>
      <c r="M121" s="45">
        <v>124473</v>
      </c>
      <c r="N121" s="57">
        <v>359.54341168516089</v>
      </c>
      <c r="O121" s="57">
        <v>297.49830966869507</v>
      </c>
      <c r="P121" s="57">
        <v>638.34864574633104</v>
      </c>
      <c r="Q121" s="57">
        <v>747.7230243009983</v>
      </c>
      <c r="R121" s="57">
        <v>493.57674104124408</v>
      </c>
      <c r="S121" s="57">
        <v>333.69128584496679</v>
      </c>
      <c r="T121" s="57">
        <v>2870.3814182873962</v>
      </c>
    </row>
    <row r="122" spans="1:20">
      <c r="A122" s="55" t="s">
        <v>3112</v>
      </c>
      <c r="B122" s="53" t="s">
        <v>405</v>
      </c>
      <c r="C122" s="53" t="s">
        <v>228</v>
      </c>
      <c r="D122" s="53">
        <v>394</v>
      </c>
      <c r="E122" s="53">
        <v>326</v>
      </c>
      <c r="F122" s="53">
        <v>827</v>
      </c>
      <c r="G122" s="53">
        <v>977</v>
      </c>
      <c r="H122" s="53">
        <v>615</v>
      </c>
      <c r="I122" s="53">
        <v>372</v>
      </c>
      <c r="J122" s="53">
        <v>3511</v>
      </c>
      <c r="K122" s="45">
        <v>115410</v>
      </c>
      <c r="L122" s="45">
        <v>59588</v>
      </c>
      <c r="M122" s="45">
        <v>55822</v>
      </c>
      <c r="N122" s="57">
        <v>341.39156052335153</v>
      </c>
      <c r="O122" s="57">
        <v>282.4711896716056</v>
      </c>
      <c r="P122" s="57">
        <v>716.57568668226327</v>
      </c>
      <c r="Q122" s="57">
        <v>846.54709297287934</v>
      </c>
      <c r="R122" s="57">
        <v>532.8827657915258</v>
      </c>
      <c r="S122" s="57">
        <v>322.3290876007278</v>
      </c>
      <c r="T122" s="57">
        <v>3042.1973832423532</v>
      </c>
    </row>
    <row r="123" spans="1:20">
      <c r="A123" s="55" t="s">
        <v>3113</v>
      </c>
      <c r="B123" s="53" t="s">
        <v>405</v>
      </c>
      <c r="C123" s="53" t="s">
        <v>232</v>
      </c>
      <c r="D123" s="53">
        <v>396</v>
      </c>
      <c r="E123" s="53">
        <v>348</v>
      </c>
      <c r="F123" s="53">
        <v>742</v>
      </c>
      <c r="G123" s="53">
        <v>855</v>
      </c>
      <c r="H123" s="53">
        <v>607</v>
      </c>
      <c r="I123" s="53">
        <v>338</v>
      </c>
      <c r="J123" s="53">
        <v>3286</v>
      </c>
      <c r="K123" s="45">
        <v>88620</v>
      </c>
      <c r="L123" s="45">
        <v>45120</v>
      </c>
      <c r="M123" s="45">
        <v>43500</v>
      </c>
      <c r="N123" s="57">
        <v>446.85172647257957</v>
      </c>
      <c r="O123" s="57">
        <v>392.68788083953956</v>
      </c>
      <c r="P123" s="57">
        <v>837.28278041074236</v>
      </c>
      <c r="Q123" s="57">
        <v>964.79350033852404</v>
      </c>
      <c r="R123" s="57">
        <v>684.94696456781764</v>
      </c>
      <c r="S123" s="57">
        <v>381.40374633265628</v>
      </c>
      <c r="T123" s="57">
        <v>3707.9665989618593</v>
      </c>
    </row>
    <row r="124" spans="1:20">
      <c r="A124" s="55" t="s">
        <v>3114</v>
      </c>
      <c r="B124" s="53" t="s">
        <v>405</v>
      </c>
      <c r="C124" s="53" t="s">
        <v>235</v>
      </c>
      <c r="D124" s="53">
        <v>1696</v>
      </c>
      <c r="E124" s="53">
        <v>1411</v>
      </c>
      <c r="F124" s="53">
        <v>3304</v>
      </c>
      <c r="G124" s="53">
        <v>3850</v>
      </c>
      <c r="H124" s="53">
        <v>2579</v>
      </c>
      <c r="I124" s="53">
        <v>1735</v>
      </c>
      <c r="J124" s="53">
        <v>14575</v>
      </c>
      <c r="K124" s="45">
        <v>469940</v>
      </c>
      <c r="L124" s="45">
        <v>240938</v>
      </c>
      <c r="M124" s="45">
        <v>229002</v>
      </c>
      <c r="N124" s="57">
        <v>360.89713580457078</v>
      </c>
      <c r="O124" s="57">
        <v>300.25109588458099</v>
      </c>
      <c r="P124" s="57">
        <v>703.06847682682894</v>
      </c>
      <c r="Q124" s="57">
        <v>819.25352172617784</v>
      </c>
      <c r="R124" s="57">
        <v>548.79346299527595</v>
      </c>
      <c r="S124" s="57">
        <v>369.19606758309567</v>
      </c>
      <c r="T124" s="57">
        <v>3101.4597608205304</v>
      </c>
    </row>
    <row r="125" spans="1:20">
      <c r="A125" s="55" t="s">
        <v>3115</v>
      </c>
      <c r="B125" s="53" t="s">
        <v>405</v>
      </c>
      <c r="C125" s="53" t="s">
        <v>241</v>
      </c>
      <c r="D125" s="53">
        <v>136</v>
      </c>
      <c r="E125" s="53">
        <v>93</v>
      </c>
      <c r="F125" s="53">
        <v>242</v>
      </c>
      <c r="G125" s="53">
        <v>254</v>
      </c>
      <c r="H125" s="53">
        <v>164</v>
      </c>
      <c r="I125" s="53">
        <v>114</v>
      </c>
      <c r="J125" s="53">
        <v>1003</v>
      </c>
      <c r="K125" s="45">
        <v>27600</v>
      </c>
      <c r="L125" s="45">
        <v>13994</v>
      </c>
      <c r="M125" s="45">
        <v>13606</v>
      </c>
      <c r="N125" s="57">
        <v>492.75362318840575</v>
      </c>
      <c r="O125" s="57">
        <v>336.95652173913044</v>
      </c>
      <c r="P125" s="57">
        <v>876.81159420289862</v>
      </c>
      <c r="Q125" s="57">
        <v>920.28985507246375</v>
      </c>
      <c r="R125" s="57">
        <v>594.20289855072463</v>
      </c>
      <c r="S125" s="57">
        <v>413.04347826086956</v>
      </c>
      <c r="T125" s="57">
        <v>3634.0579710144925</v>
      </c>
    </row>
    <row r="126" spans="1:20">
      <c r="A126" s="55" t="s">
        <v>3038</v>
      </c>
      <c r="B126" s="53" t="s">
        <v>405</v>
      </c>
      <c r="C126" s="53" t="s">
        <v>227</v>
      </c>
      <c r="D126" s="53">
        <v>700</v>
      </c>
      <c r="E126" s="53">
        <v>562</v>
      </c>
      <c r="F126" s="53">
        <v>1282</v>
      </c>
      <c r="G126" s="53">
        <v>1472</v>
      </c>
      <c r="H126" s="53">
        <v>929</v>
      </c>
      <c r="I126" s="53" t="s">
        <v>3116</v>
      </c>
      <c r="J126" s="53">
        <v>5545</v>
      </c>
      <c r="K126" s="45">
        <v>151100</v>
      </c>
      <c r="L126" s="45">
        <v>77919</v>
      </c>
      <c r="M126" s="45">
        <v>73181</v>
      </c>
      <c r="N126" s="57">
        <v>463.26935804103243</v>
      </c>
      <c r="O126" s="57">
        <v>371.93911317008605</v>
      </c>
      <c r="P126" s="57">
        <v>848.44473858371941</v>
      </c>
      <c r="Q126" s="57">
        <v>974.18927862342809</v>
      </c>
      <c r="R126" s="57">
        <v>614.82461945731302</v>
      </c>
      <c r="S126" s="57" t="e">
        <v>#VALUE!</v>
      </c>
      <c r="T126" s="57">
        <v>3669.7551290536071</v>
      </c>
    </row>
    <row r="127" spans="1:20">
      <c r="A127" s="55" t="s">
        <v>3117</v>
      </c>
      <c r="B127" s="53" t="s">
        <v>405</v>
      </c>
      <c r="C127" s="53" t="s">
        <v>246</v>
      </c>
      <c r="D127" s="53">
        <v>541</v>
      </c>
      <c r="E127" s="53">
        <v>384</v>
      </c>
      <c r="F127" s="53">
        <v>960</v>
      </c>
      <c r="G127" s="53">
        <v>1121</v>
      </c>
      <c r="H127" s="53">
        <v>800</v>
      </c>
      <c r="I127" s="53">
        <v>535</v>
      </c>
      <c r="J127" s="53">
        <v>4341</v>
      </c>
      <c r="K127" s="45">
        <v>146060</v>
      </c>
      <c r="L127" s="45">
        <v>76072</v>
      </c>
      <c r="M127" s="45">
        <v>69988</v>
      </c>
      <c r="N127" s="57">
        <v>370.39572778310287</v>
      </c>
      <c r="O127" s="57">
        <v>262.9056552101876</v>
      </c>
      <c r="P127" s="57">
        <v>657.26413802546892</v>
      </c>
      <c r="Q127" s="57">
        <v>767.4928111734904</v>
      </c>
      <c r="R127" s="57">
        <v>547.72011502122416</v>
      </c>
      <c r="S127" s="57">
        <v>366.28782692044365</v>
      </c>
      <c r="T127" s="57">
        <v>2972.0662741339174</v>
      </c>
    </row>
    <row r="128" spans="1:20">
      <c r="A128" s="55" t="s">
        <v>3118</v>
      </c>
      <c r="B128" s="53" t="s">
        <v>405</v>
      </c>
      <c r="C128" s="53" t="s">
        <v>248</v>
      </c>
      <c r="D128" s="53">
        <v>450</v>
      </c>
      <c r="E128" s="53">
        <v>367</v>
      </c>
      <c r="F128" s="53">
        <v>842</v>
      </c>
      <c r="G128" s="53">
        <v>981</v>
      </c>
      <c r="H128" s="53">
        <v>644</v>
      </c>
      <c r="I128" s="53">
        <v>347</v>
      </c>
      <c r="J128" s="53">
        <v>3631</v>
      </c>
      <c r="K128" s="45">
        <v>122410</v>
      </c>
      <c r="L128" s="45">
        <v>63212</v>
      </c>
      <c r="M128" s="45">
        <v>59198</v>
      </c>
      <c r="N128" s="57">
        <v>367.61702475287967</v>
      </c>
      <c r="O128" s="57">
        <v>299.81210685401521</v>
      </c>
      <c r="P128" s="57">
        <v>687.85229964872156</v>
      </c>
      <c r="Q128" s="57">
        <v>801.40511396127772</v>
      </c>
      <c r="R128" s="57">
        <v>526.10080875745439</v>
      </c>
      <c r="S128" s="57">
        <v>283.47357242055392</v>
      </c>
      <c r="T128" s="57">
        <v>2966.2609263949025</v>
      </c>
    </row>
    <row r="129" spans="1:20">
      <c r="A129" s="55" t="s">
        <v>3119</v>
      </c>
      <c r="B129" s="53" t="s">
        <v>405</v>
      </c>
      <c r="C129" s="53" t="s">
        <v>250</v>
      </c>
      <c r="D129" s="53">
        <v>440</v>
      </c>
      <c r="E129" s="53">
        <v>396</v>
      </c>
      <c r="F129" s="53">
        <v>868</v>
      </c>
      <c r="G129" s="53">
        <v>1043</v>
      </c>
      <c r="H129" s="53">
        <v>684</v>
      </c>
      <c r="I129" s="53">
        <v>432</v>
      </c>
      <c r="J129" s="53">
        <v>3863</v>
      </c>
      <c r="K129" s="45">
        <v>104920</v>
      </c>
      <c r="L129" s="45">
        <v>54402</v>
      </c>
      <c r="M129" s="45">
        <v>50518</v>
      </c>
      <c r="N129" s="57">
        <v>419.36713686618373</v>
      </c>
      <c r="O129" s="57">
        <v>377.43042317956537</v>
      </c>
      <c r="P129" s="57">
        <v>827.29698818147165</v>
      </c>
      <c r="Q129" s="57">
        <v>994.0907357987038</v>
      </c>
      <c r="R129" s="57">
        <v>651.92527640106744</v>
      </c>
      <c r="S129" s="57">
        <v>411.74227983225313</v>
      </c>
      <c r="T129" s="57">
        <v>3681.8528402592447</v>
      </c>
    </row>
    <row r="130" spans="1:20">
      <c r="A130" s="55" t="s">
        <v>3120</v>
      </c>
      <c r="B130" s="53" t="s">
        <v>405</v>
      </c>
      <c r="C130" s="53" t="s">
        <v>252</v>
      </c>
      <c r="D130" s="53">
        <v>392</v>
      </c>
      <c r="E130" s="53">
        <v>378</v>
      </c>
      <c r="F130" s="53">
        <v>787</v>
      </c>
      <c r="G130" s="53">
        <v>860</v>
      </c>
      <c r="H130" s="53">
        <v>584</v>
      </c>
      <c r="I130" s="53">
        <v>367</v>
      </c>
      <c r="J130" s="53">
        <v>3368</v>
      </c>
      <c r="K130" s="45">
        <v>99140</v>
      </c>
      <c r="L130" s="45">
        <v>51600</v>
      </c>
      <c r="M130" s="45">
        <v>47540</v>
      </c>
      <c r="N130" s="57">
        <v>395.40044381682469</v>
      </c>
      <c r="O130" s="57">
        <v>381.27899939479522</v>
      </c>
      <c r="P130" s="57">
        <v>793.82691143836996</v>
      </c>
      <c r="Q130" s="57">
        <v>867.46015735323783</v>
      </c>
      <c r="R130" s="57">
        <v>589.06596731894285</v>
      </c>
      <c r="S130" s="57">
        <v>370.18357877748639</v>
      </c>
      <c r="T130" s="57">
        <v>3397.2160580996569</v>
      </c>
    </row>
    <row r="131" spans="1:20">
      <c r="A131" s="55" t="s">
        <v>3121</v>
      </c>
      <c r="B131" s="53" t="s">
        <v>405</v>
      </c>
      <c r="C131" s="53" t="s">
        <v>256</v>
      </c>
      <c r="D131" s="53">
        <v>604</v>
      </c>
      <c r="E131" s="53">
        <v>484</v>
      </c>
      <c r="F131" s="53">
        <v>1019</v>
      </c>
      <c r="G131" s="53">
        <v>1192</v>
      </c>
      <c r="H131" s="53">
        <v>755</v>
      </c>
      <c r="I131" s="53">
        <v>462</v>
      </c>
      <c r="J131" s="53">
        <v>4516</v>
      </c>
      <c r="K131" s="45">
        <v>155140</v>
      </c>
      <c r="L131" s="45">
        <v>79482</v>
      </c>
      <c r="M131" s="45">
        <v>75658</v>
      </c>
      <c r="N131" s="57">
        <v>389.32577027201239</v>
      </c>
      <c r="O131" s="57">
        <v>311.97627948949338</v>
      </c>
      <c r="P131" s="57">
        <v>656.82609256155729</v>
      </c>
      <c r="Q131" s="57">
        <v>768.33827510635558</v>
      </c>
      <c r="R131" s="57">
        <v>486.65721284001546</v>
      </c>
      <c r="S131" s="57">
        <v>297.79553951269821</v>
      </c>
      <c r="T131" s="57">
        <v>2910.919169782132</v>
      </c>
    </row>
    <row r="132" spans="1:20">
      <c r="A132" s="55" t="s">
        <v>3039</v>
      </c>
      <c r="B132" s="53" t="s">
        <v>405</v>
      </c>
      <c r="C132" s="53" t="s">
        <v>231</v>
      </c>
      <c r="D132" s="53">
        <v>1403</v>
      </c>
      <c r="E132" s="53">
        <v>1139</v>
      </c>
      <c r="F132" s="53">
        <v>2629</v>
      </c>
      <c r="G132" s="53">
        <v>2818</v>
      </c>
      <c r="H132" s="53">
        <v>1867</v>
      </c>
      <c r="I132" s="53">
        <v>1238</v>
      </c>
      <c r="J132" s="53">
        <v>11094</v>
      </c>
      <c r="K132" s="45">
        <v>362610</v>
      </c>
      <c r="L132" s="45">
        <v>187412</v>
      </c>
      <c r="M132" s="45">
        <v>175198</v>
      </c>
      <c r="N132" s="57">
        <v>386.91707343978379</v>
      </c>
      <c r="O132" s="57">
        <v>314.11157993436478</v>
      </c>
      <c r="P132" s="57">
        <v>725.02137282479805</v>
      </c>
      <c r="Q132" s="57">
        <v>777.14348749345027</v>
      </c>
      <c r="R132" s="57">
        <v>514.87824384324756</v>
      </c>
      <c r="S132" s="57">
        <v>341.41363999889688</v>
      </c>
      <c r="T132" s="57">
        <v>3059.4853975345413</v>
      </c>
    </row>
    <row r="133" spans="1:20">
      <c r="A133" s="55" t="s">
        <v>3122</v>
      </c>
      <c r="B133" s="53" t="s">
        <v>405</v>
      </c>
      <c r="C133" s="53" t="s">
        <v>257</v>
      </c>
      <c r="D133" s="53">
        <v>2257</v>
      </c>
      <c r="E133" s="53">
        <v>1597</v>
      </c>
      <c r="F133" s="53">
        <v>3589</v>
      </c>
      <c r="G133" s="53">
        <v>4170</v>
      </c>
      <c r="H133" s="53">
        <v>2732</v>
      </c>
      <c r="I133" s="53">
        <v>1827</v>
      </c>
      <c r="J133" s="53">
        <v>16172</v>
      </c>
      <c r="K133" s="45">
        <v>586500</v>
      </c>
      <c r="L133" s="45">
        <v>304388</v>
      </c>
      <c r="M133" s="45">
        <v>282112</v>
      </c>
      <c r="N133" s="57">
        <v>384.82523444160273</v>
      </c>
      <c r="O133" s="57">
        <v>272.29326513213982</v>
      </c>
      <c r="P133" s="57">
        <v>611.93520886615522</v>
      </c>
      <c r="Q133" s="57">
        <v>710.997442455243</v>
      </c>
      <c r="R133" s="57">
        <v>465.81415174765556</v>
      </c>
      <c r="S133" s="57">
        <v>311.5089514066496</v>
      </c>
      <c r="T133" s="57">
        <v>2757.3742540494459</v>
      </c>
    </row>
    <row r="134" spans="1:20">
      <c r="A134" s="55" t="s">
        <v>3123</v>
      </c>
      <c r="B134" s="53" t="s">
        <v>405</v>
      </c>
      <c r="C134" s="53" t="s">
        <v>260</v>
      </c>
      <c r="D134" s="53">
        <v>320</v>
      </c>
      <c r="E134" s="53">
        <v>266</v>
      </c>
      <c r="F134" s="53">
        <v>657</v>
      </c>
      <c r="G134" s="53">
        <v>741</v>
      </c>
      <c r="H134" s="53">
        <v>443</v>
      </c>
      <c r="I134" s="53">
        <v>309</v>
      </c>
      <c r="J134" s="53">
        <v>2736</v>
      </c>
      <c r="K134" s="45">
        <v>82360</v>
      </c>
      <c r="L134" s="45">
        <v>42788</v>
      </c>
      <c r="M134" s="45">
        <v>39572</v>
      </c>
      <c r="N134" s="57">
        <v>388.53812530354537</v>
      </c>
      <c r="O134" s="57">
        <v>322.97231665857214</v>
      </c>
      <c r="P134" s="57">
        <v>797.7173385138417</v>
      </c>
      <c r="Q134" s="57">
        <v>899.70859640602237</v>
      </c>
      <c r="R134" s="57">
        <v>537.88246721709572</v>
      </c>
      <c r="S134" s="57">
        <v>375.18212724623601</v>
      </c>
      <c r="T134" s="57">
        <v>3322.0009713453132</v>
      </c>
    </row>
    <row r="135" spans="1:20">
      <c r="A135" s="55" t="s">
        <v>3124</v>
      </c>
      <c r="B135" s="53" t="s">
        <v>405</v>
      </c>
      <c r="C135" s="53" t="s">
        <v>261</v>
      </c>
      <c r="D135" s="53">
        <v>315</v>
      </c>
      <c r="E135" s="53">
        <v>243</v>
      </c>
      <c r="F135" s="53">
        <v>606</v>
      </c>
      <c r="G135" s="53">
        <v>721</v>
      </c>
      <c r="H135" s="53">
        <v>446</v>
      </c>
      <c r="I135" s="53">
        <v>289</v>
      </c>
      <c r="J135" s="53">
        <v>2620</v>
      </c>
      <c r="K135" s="45">
        <v>93690</v>
      </c>
      <c r="L135" s="45">
        <v>47284</v>
      </c>
      <c r="M135" s="45">
        <v>46406</v>
      </c>
      <c r="N135" s="57">
        <v>336.21517771373675</v>
      </c>
      <c r="O135" s="57">
        <v>259.36599423631122</v>
      </c>
      <c r="P135" s="57">
        <v>646.81396093499836</v>
      </c>
      <c r="Q135" s="57">
        <v>769.55918454477535</v>
      </c>
      <c r="R135" s="57">
        <v>476.03799765183049</v>
      </c>
      <c r="S135" s="57">
        <v>308.46408368022202</v>
      </c>
      <c r="T135" s="57">
        <v>2796.456398761874</v>
      </c>
    </row>
    <row r="136" spans="1:20">
      <c r="A136" s="55" t="s">
        <v>3125</v>
      </c>
      <c r="B136" s="53" t="s">
        <v>405</v>
      </c>
      <c r="C136" s="53" t="s">
        <v>262</v>
      </c>
      <c r="D136" s="53">
        <v>601</v>
      </c>
      <c r="E136" s="53">
        <v>471</v>
      </c>
      <c r="F136" s="53">
        <v>1026</v>
      </c>
      <c r="G136" s="53">
        <v>1157</v>
      </c>
      <c r="H136" s="53">
        <v>741</v>
      </c>
      <c r="I136" s="53">
        <v>458</v>
      </c>
      <c r="J136" s="53">
        <v>4454</v>
      </c>
      <c r="K136" s="45">
        <v>137790</v>
      </c>
      <c r="L136" s="45">
        <v>72315</v>
      </c>
      <c r="M136" s="45">
        <v>65475</v>
      </c>
      <c r="N136" s="57">
        <v>436.17098483199072</v>
      </c>
      <c r="O136" s="57">
        <v>341.8245155671674</v>
      </c>
      <c r="P136" s="57">
        <v>744.61136512083601</v>
      </c>
      <c r="Q136" s="57">
        <v>839.6835764569272</v>
      </c>
      <c r="R136" s="57">
        <v>537.77487480949276</v>
      </c>
      <c r="S136" s="57">
        <v>332.38986864068511</v>
      </c>
      <c r="T136" s="57">
        <v>3232.4551854270994</v>
      </c>
    </row>
    <row r="137" spans="1:20">
      <c r="A137" s="55" t="s">
        <v>3126</v>
      </c>
      <c r="B137" s="53" t="s">
        <v>405</v>
      </c>
      <c r="C137" s="53" t="s">
        <v>263</v>
      </c>
      <c r="D137" s="53">
        <v>1225</v>
      </c>
      <c r="E137" s="53">
        <v>978</v>
      </c>
      <c r="F137" s="53">
        <v>2092</v>
      </c>
      <c r="G137" s="53">
        <v>2176</v>
      </c>
      <c r="H137" s="53">
        <v>1497</v>
      </c>
      <c r="I137" s="53">
        <v>848</v>
      </c>
      <c r="J137" s="53">
        <v>8816</v>
      </c>
      <c r="K137" s="45">
        <v>336280</v>
      </c>
      <c r="L137" s="45">
        <v>173843</v>
      </c>
      <c r="M137" s="45">
        <v>162437</v>
      </c>
      <c r="N137" s="57">
        <v>364.27976686094922</v>
      </c>
      <c r="O137" s="57">
        <v>290.82907101225169</v>
      </c>
      <c r="P137" s="57">
        <v>622.10063042702507</v>
      </c>
      <c r="Q137" s="57">
        <v>647.07981444034738</v>
      </c>
      <c r="R137" s="57">
        <v>445.16474366599266</v>
      </c>
      <c r="S137" s="57">
        <v>252.17081003925298</v>
      </c>
      <c r="T137" s="57">
        <v>2621.6248364458193</v>
      </c>
    </row>
    <row r="138" spans="1:20">
      <c r="A138" s="55" t="s">
        <v>3127</v>
      </c>
      <c r="B138" s="53" t="s">
        <v>405</v>
      </c>
      <c r="C138" s="53" t="s">
        <v>264</v>
      </c>
      <c r="D138" s="53">
        <v>69</v>
      </c>
      <c r="E138" s="53">
        <v>90</v>
      </c>
      <c r="F138" s="53">
        <v>142</v>
      </c>
      <c r="G138" s="53">
        <v>158</v>
      </c>
      <c r="H138" s="53">
        <v>104</v>
      </c>
      <c r="I138" s="53">
        <v>58</v>
      </c>
      <c r="J138" s="53">
        <v>621</v>
      </c>
      <c r="K138" s="45">
        <v>21220</v>
      </c>
      <c r="L138" s="45">
        <v>10749</v>
      </c>
      <c r="M138" s="45">
        <v>10471</v>
      </c>
      <c r="N138" s="57">
        <v>325.16493873704053</v>
      </c>
      <c r="O138" s="57">
        <v>424.1281809613572</v>
      </c>
      <c r="P138" s="57">
        <v>669.18001885014132</v>
      </c>
      <c r="Q138" s="57">
        <v>744.58058435438261</v>
      </c>
      <c r="R138" s="57">
        <v>490.10367577756836</v>
      </c>
      <c r="S138" s="57">
        <v>273.32704995287463</v>
      </c>
      <c r="T138" s="57">
        <v>2926.484448633365</v>
      </c>
    </row>
    <row r="139" spans="1:20">
      <c r="A139" s="55" t="s">
        <v>3128</v>
      </c>
      <c r="B139" s="53" t="s">
        <v>405</v>
      </c>
      <c r="C139" s="53" t="s">
        <v>265</v>
      </c>
      <c r="D139" s="53">
        <v>622</v>
      </c>
      <c r="E139" s="53">
        <v>454</v>
      </c>
      <c r="F139" s="53">
        <v>1181</v>
      </c>
      <c r="G139" s="53">
        <v>1269</v>
      </c>
      <c r="H139" s="53">
        <v>803</v>
      </c>
      <c r="I139" s="53">
        <v>487</v>
      </c>
      <c r="J139" s="53">
        <v>4816</v>
      </c>
      <c r="K139" s="45">
        <v>145600</v>
      </c>
      <c r="L139" s="45">
        <v>74850</v>
      </c>
      <c r="M139" s="45">
        <v>70750</v>
      </c>
      <c r="N139" s="57">
        <v>427.19780219780216</v>
      </c>
      <c r="O139" s="57">
        <v>311.8131868131868</v>
      </c>
      <c r="P139" s="57">
        <v>811.12637362637361</v>
      </c>
      <c r="Q139" s="57">
        <v>871.56593406593402</v>
      </c>
      <c r="R139" s="57">
        <v>551.51098901098896</v>
      </c>
      <c r="S139" s="57">
        <v>334.47802197802201</v>
      </c>
      <c r="T139" s="57">
        <v>3307.6923076923081</v>
      </c>
    </row>
    <row r="140" spans="1:20">
      <c r="A140" s="55" t="s">
        <v>3129</v>
      </c>
      <c r="B140" s="53" t="s">
        <v>405</v>
      </c>
      <c r="C140" s="53" t="s">
        <v>266</v>
      </c>
      <c r="D140" s="53">
        <v>639</v>
      </c>
      <c r="E140" s="53">
        <v>554</v>
      </c>
      <c r="F140" s="53">
        <v>1150</v>
      </c>
      <c r="G140" s="53">
        <v>1316</v>
      </c>
      <c r="H140" s="53">
        <v>891</v>
      </c>
      <c r="I140" s="53">
        <v>569</v>
      </c>
      <c r="J140" s="53">
        <v>5119</v>
      </c>
      <c r="K140" s="45">
        <v>173700</v>
      </c>
      <c r="L140" s="45">
        <v>90358</v>
      </c>
      <c r="M140" s="45">
        <v>83342</v>
      </c>
      <c r="N140" s="57">
        <v>367.87564766839381</v>
      </c>
      <c r="O140" s="57">
        <v>318.94070236039147</v>
      </c>
      <c r="P140" s="57">
        <v>662.06102475532532</v>
      </c>
      <c r="Q140" s="57">
        <v>757.62809441565923</v>
      </c>
      <c r="R140" s="57">
        <v>512.9533678756477</v>
      </c>
      <c r="S140" s="57">
        <v>327.57628094415662</v>
      </c>
      <c r="T140" s="57">
        <v>2947.0351180195739</v>
      </c>
    </row>
    <row r="141" spans="1:20">
      <c r="A141" s="55" t="s">
        <v>3130</v>
      </c>
      <c r="B141" s="53" t="s">
        <v>405</v>
      </c>
      <c r="C141" s="53" t="s">
        <v>268</v>
      </c>
      <c r="D141" s="53">
        <v>94</v>
      </c>
      <c r="E141" s="53">
        <v>63</v>
      </c>
      <c r="F141" s="53">
        <v>167</v>
      </c>
      <c r="G141" s="53">
        <v>181</v>
      </c>
      <c r="H141" s="53">
        <v>125</v>
      </c>
      <c r="I141" s="53">
        <v>75</v>
      </c>
      <c r="J141" s="53">
        <v>705</v>
      </c>
      <c r="K141" s="45">
        <v>23060</v>
      </c>
      <c r="L141" s="45">
        <v>11380</v>
      </c>
      <c r="M141" s="45">
        <v>11680</v>
      </c>
      <c r="N141" s="57">
        <v>407.63226366001732</v>
      </c>
      <c r="O141" s="57">
        <v>273.20034692107549</v>
      </c>
      <c r="P141" s="57">
        <v>724.19774501300958</v>
      </c>
      <c r="Q141" s="57">
        <v>784.90893321769306</v>
      </c>
      <c r="R141" s="57">
        <v>542.06418039895925</v>
      </c>
      <c r="S141" s="57">
        <v>325.23850823937556</v>
      </c>
      <c r="T141" s="57">
        <v>3057.24197745013</v>
      </c>
    </row>
    <row r="142" spans="1:20">
      <c r="A142" s="55" t="s">
        <v>3131</v>
      </c>
      <c r="B142" s="53" t="s">
        <v>405</v>
      </c>
      <c r="C142" s="53" t="s">
        <v>269</v>
      </c>
      <c r="D142" s="53">
        <v>579</v>
      </c>
      <c r="E142" s="53">
        <v>413</v>
      </c>
      <c r="F142" s="53">
        <v>895</v>
      </c>
      <c r="G142" s="53">
        <v>1116</v>
      </c>
      <c r="H142" s="53">
        <v>675</v>
      </c>
      <c r="I142" s="53">
        <v>412</v>
      </c>
      <c r="J142" s="53">
        <v>4090</v>
      </c>
      <c r="K142" s="45">
        <v>112600</v>
      </c>
      <c r="L142" s="45">
        <v>58978</v>
      </c>
      <c r="M142" s="45">
        <v>53622</v>
      </c>
      <c r="N142" s="57">
        <v>514.20959147424514</v>
      </c>
      <c r="O142" s="57">
        <v>366.78507992895203</v>
      </c>
      <c r="P142" s="57">
        <v>794.84902309058612</v>
      </c>
      <c r="Q142" s="57">
        <v>991.11900532859681</v>
      </c>
      <c r="R142" s="57">
        <v>599.46714031971578</v>
      </c>
      <c r="S142" s="57">
        <v>365.89698046181172</v>
      </c>
      <c r="T142" s="57">
        <v>3632.3268206039074</v>
      </c>
    </row>
    <row r="143" spans="1:20">
      <c r="A143" s="55" t="s">
        <v>3132</v>
      </c>
      <c r="B143" s="53" t="s">
        <v>405</v>
      </c>
      <c r="C143" s="53" t="s">
        <v>270</v>
      </c>
      <c r="D143" s="53">
        <v>1322</v>
      </c>
      <c r="E143" s="53">
        <v>950</v>
      </c>
      <c r="F143" s="53">
        <v>2092</v>
      </c>
      <c r="G143" s="53">
        <v>2351</v>
      </c>
      <c r="H143" s="53">
        <v>1593</v>
      </c>
      <c r="I143" s="53">
        <v>879</v>
      </c>
      <c r="J143" s="53">
        <v>9187</v>
      </c>
      <c r="K143" s="45">
        <v>313180</v>
      </c>
      <c r="L143" s="45">
        <v>162846</v>
      </c>
      <c r="M143" s="45">
        <v>150334</v>
      </c>
      <c r="N143" s="57">
        <v>422.1214636949997</v>
      </c>
      <c r="O143" s="57">
        <v>303.33993230729931</v>
      </c>
      <c r="P143" s="57">
        <v>667.98646145986334</v>
      </c>
      <c r="Q143" s="57">
        <v>750.68650616259015</v>
      </c>
      <c r="R143" s="57">
        <v>508.65317070055556</v>
      </c>
      <c r="S143" s="57">
        <v>280.66926368222744</v>
      </c>
      <c r="T143" s="57">
        <v>2933.4567980075358</v>
      </c>
    </row>
    <row r="144" spans="1:20">
      <c r="A144" s="55" t="s">
        <v>3133</v>
      </c>
      <c r="B144" s="53" t="s">
        <v>405</v>
      </c>
      <c r="C144" s="53" t="s">
        <v>271</v>
      </c>
      <c r="D144" s="53">
        <v>328</v>
      </c>
      <c r="E144" s="53">
        <v>270</v>
      </c>
      <c r="F144" s="53">
        <v>638</v>
      </c>
      <c r="G144" s="53">
        <v>756</v>
      </c>
      <c r="H144" s="53">
        <v>464</v>
      </c>
      <c r="I144" s="53">
        <v>355</v>
      </c>
      <c r="J144" s="53">
        <v>2811</v>
      </c>
      <c r="K144" s="45">
        <v>89550</v>
      </c>
      <c r="L144" s="45">
        <v>46654</v>
      </c>
      <c r="M144" s="45">
        <v>42896</v>
      </c>
      <c r="N144" s="57">
        <v>366.27582356225577</v>
      </c>
      <c r="O144" s="57">
        <v>301.5075376884422</v>
      </c>
      <c r="P144" s="57">
        <v>712.45114461194862</v>
      </c>
      <c r="Q144" s="57">
        <v>844.2211055276382</v>
      </c>
      <c r="R144" s="57">
        <v>518.14628699050809</v>
      </c>
      <c r="S144" s="57">
        <v>396.42657733109991</v>
      </c>
      <c r="T144" s="57">
        <v>3139.028475711893</v>
      </c>
    </row>
    <row r="145" spans="1:20">
      <c r="A145" s="55" t="s">
        <v>3134</v>
      </c>
      <c r="B145" s="53" t="s">
        <v>405</v>
      </c>
      <c r="C145" s="53" t="s">
        <v>273</v>
      </c>
      <c r="D145" s="53">
        <v>678</v>
      </c>
      <c r="E145" s="53">
        <v>499</v>
      </c>
      <c r="F145" s="53">
        <v>1184</v>
      </c>
      <c r="G145" s="53">
        <v>1300</v>
      </c>
      <c r="H145" s="53">
        <v>700</v>
      </c>
      <c r="I145" s="53">
        <v>449</v>
      </c>
      <c r="J145" s="53">
        <v>4810</v>
      </c>
      <c r="K145" s="45">
        <v>174090</v>
      </c>
      <c r="L145" s="45">
        <v>89104</v>
      </c>
      <c r="M145" s="45">
        <v>84986</v>
      </c>
      <c r="N145" s="57">
        <v>389.45373082888159</v>
      </c>
      <c r="O145" s="57">
        <v>286.63335056579928</v>
      </c>
      <c r="P145" s="57">
        <v>680.10799012005282</v>
      </c>
      <c r="Q145" s="57">
        <v>746.74019185478778</v>
      </c>
      <c r="R145" s="57">
        <v>402.09087253719338</v>
      </c>
      <c r="S145" s="57">
        <v>257.91257395599979</v>
      </c>
      <c r="T145" s="57">
        <v>2762.9387098627149</v>
      </c>
    </row>
    <row r="146" spans="1:20">
      <c r="A146" s="55" t="s">
        <v>3135</v>
      </c>
      <c r="B146" s="53" t="s">
        <v>405</v>
      </c>
      <c r="C146" s="53" t="s">
        <v>238</v>
      </c>
      <c r="D146" s="53">
        <v>228</v>
      </c>
      <c r="E146" s="53">
        <v>128</v>
      </c>
      <c r="F146" s="53">
        <v>350</v>
      </c>
      <c r="G146" s="53">
        <v>408</v>
      </c>
      <c r="H146" s="53">
        <v>238</v>
      </c>
      <c r="I146" s="53">
        <v>201</v>
      </c>
      <c r="J146" s="53">
        <v>1553</v>
      </c>
      <c r="K146" s="45">
        <v>51330</v>
      </c>
      <c r="L146" s="45">
        <v>26289</v>
      </c>
      <c r="M146" s="45">
        <v>25041</v>
      </c>
      <c r="N146" s="57">
        <v>444.18468731735828</v>
      </c>
      <c r="O146" s="57">
        <v>249.36684200272742</v>
      </c>
      <c r="P146" s="57">
        <v>681.86245860120789</v>
      </c>
      <c r="Q146" s="57">
        <v>794.8568088836937</v>
      </c>
      <c r="R146" s="57">
        <v>463.6664718488214</v>
      </c>
      <c r="S146" s="57">
        <v>391.583869082408</v>
      </c>
      <c r="T146" s="57">
        <v>3025.5211377362166</v>
      </c>
    </row>
    <row r="147" spans="1:20">
      <c r="A147" s="55" t="s">
        <v>3136</v>
      </c>
      <c r="B147" s="53" t="s">
        <v>405</v>
      </c>
      <c r="C147" s="53" t="s">
        <v>254</v>
      </c>
      <c r="D147" s="53">
        <v>379</v>
      </c>
      <c r="E147" s="53">
        <v>319</v>
      </c>
      <c r="F147" s="53">
        <v>617</v>
      </c>
      <c r="G147" s="53">
        <v>721</v>
      </c>
      <c r="H147" s="53">
        <v>506</v>
      </c>
      <c r="I147" s="53">
        <v>345</v>
      </c>
      <c r="J147" s="53">
        <v>2887</v>
      </c>
      <c r="K147" s="45">
        <v>90410</v>
      </c>
      <c r="L147" s="45">
        <v>47362</v>
      </c>
      <c r="M147" s="45">
        <v>43048</v>
      </c>
      <c r="N147" s="57">
        <v>419.20141577259159</v>
      </c>
      <c r="O147" s="57">
        <v>352.83707554474063</v>
      </c>
      <c r="P147" s="57">
        <v>682.44663200973343</v>
      </c>
      <c r="Q147" s="57">
        <v>797.47815507134158</v>
      </c>
      <c r="R147" s="57">
        <v>559.6726025882092</v>
      </c>
      <c r="S147" s="57">
        <v>381.59495631014272</v>
      </c>
      <c r="T147" s="57">
        <v>3193.2308372967595</v>
      </c>
    </row>
    <row r="148" spans="1:20">
      <c r="A148" s="55" t="s">
        <v>3137</v>
      </c>
      <c r="B148" s="53" t="s">
        <v>405</v>
      </c>
      <c r="C148" s="53" t="s">
        <v>258</v>
      </c>
      <c r="D148" s="53">
        <v>1006</v>
      </c>
      <c r="E148" s="53">
        <v>776</v>
      </c>
      <c r="F148" s="53">
        <v>1872</v>
      </c>
      <c r="G148" s="53">
        <v>1949</v>
      </c>
      <c r="H148" s="53">
        <v>1273</v>
      </c>
      <c r="I148" s="53">
        <v>845</v>
      </c>
      <c r="J148" s="53">
        <v>7721</v>
      </c>
      <c r="K148" s="45">
        <v>230730</v>
      </c>
      <c r="L148" s="45">
        <v>118063</v>
      </c>
      <c r="M148" s="45">
        <v>112667</v>
      </c>
      <c r="N148" s="57">
        <v>436.00745460061546</v>
      </c>
      <c r="O148" s="57">
        <v>336.32384171975906</v>
      </c>
      <c r="P148" s="57">
        <v>811.33792744766606</v>
      </c>
      <c r="Q148" s="57">
        <v>844.71026741212677</v>
      </c>
      <c r="R148" s="57">
        <v>551.72712694491395</v>
      </c>
      <c r="S148" s="57">
        <v>366.22892558401594</v>
      </c>
      <c r="T148" s="57">
        <v>3346.3355437090977</v>
      </c>
    </row>
    <row r="149" spans="1:20">
      <c r="A149" s="55" t="s">
        <v>3138</v>
      </c>
      <c r="B149" s="53" t="s">
        <v>405</v>
      </c>
      <c r="C149" s="53" t="s">
        <v>259</v>
      </c>
      <c r="D149" s="53">
        <v>380</v>
      </c>
      <c r="E149" s="53">
        <v>251</v>
      </c>
      <c r="F149" s="53">
        <v>536</v>
      </c>
      <c r="G149" s="53">
        <v>682</v>
      </c>
      <c r="H149" s="53">
        <v>429</v>
      </c>
      <c r="I149" s="53">
        <v>311</v>
      </c>
      <c r="J149" s="53">
        <v>2589</v>
      </c>
      <c r="K149" s="45">
        <v>81510</v>
      </c>
      <c r="L149" s="45">
        <v>42533</v>
      </c>
      <c r="M149" s="45">
        <v>38977</v>
      </c>
      <c r="N149" s="57">
        <v>466.20046620046622</v>
      </c>
      <c r="O149" s="57">
        <v>307.93767635872899</v>
      </c>
      <c r="P149" s="57">
        <v>657.5880260090787</v>
      </c>
      <c r="Q149" s="57">
        <v>836.70715249662612</v>
      </c>
      <c r="R149" s="57">
        <v>526.31578947368416</v>
      </c>
      <c r="S149" s="57">
        <v>381.54827628511839</v>
      </c>
      <c r="T149" s="57">
        <v>3176.2973868237023</v>
      </c>
    </row>
    <row r="150" spans="1:20">
      <c r="A150" s="55" t="s">
        <v>3139</v>
      </c>
      <c r="B150" s="53" t="s">
        <v>405</v>
      </c>
      <c r="C150" s="53" t="s">
        <v>267</v>
      </c>
      <c r="D150" s="53">
        <v>524</v>
      </c>
      <c r="E150" s="53">
        <v>388</v>
      </c>
      <c r="F150" s="53">
        <v>1018</v>
      </c>
      <c r="G150" s="53">
        <v>1117</v>
      </c>
      <c r="H150" s="53">
        <v>700</v>
      </c>
      <c r="I150" s="53">
        <v>417</v>
      </c>
      <c r="J150" s="53">
        <v>4164</v>
      </c>
      <c r="K150" s="45">
        <v>113690</v>
      </c>
      <c r="L150" s="45">
        <v>58753</v>
      </c>
      <c r="M150" s="45">
        <v>54937</v>
      </c>
      <c r="N150" s="57">
        <v>460.90245404169235</v>
      </c>
      <c r="O150" s="57">
        <v>341.27891635148211</v>
      </c>
      <c r="P150" s="57">
        <v>895.41736300466187</v>
      </c>
      <c r="Q150" s="57">
        <v>982.49626176444713</v>
      </c>
      <c r="R150" s="57">
        <v>615.70938517019965</v>
      </c>
      <c r="S150" s="57">
        <v>366.78687659424753</v>
      </c>
      <c r="T150" s="57">
        <v>3662.5912569267302</v>
      </c>
    </row>
    <row r="151" spans="1:20">
      <c r="A151" s="55" t="s">
        <v>3140</v>
      </c>
      <c r="B151" s="53" t="s">
        <v>405</v>
      </c>
      <c r="C151" s="53" t="s">
        <v>272</v>
      </c>
      <c r="D151" s="53">
        <v>345</v>
      </c>
      <c r="E151" s="53">
        <v>342</v>
      </c>
      <c r="F151" s="53">
        <v>609</v>
      </c>
      <c r="G151" s="53">
        <v>677</v>
      </c>
      <c r="H151" s="53">
        <v>507</v>
      </c>
      <c r="I151" s="53">
        <v>318</v>
      </c>
      <c r="J151" s="53">
        <v>2798</v>
      </c>
      <c r="K151" s="45">
        <v>90800</v>
      </c>
      <c r="L151" s="45">
        <v>47646</v>
      </c>
      <c r="M151" s="45">
        <v>43154</v>
      </c>
      <c r="N151" s="57">
        <v>379.95594713656391</v>
      </c>
      <c r="O151" s="57">
        <v>376.65198237885465</v>
      </c>
      <c r="P151" s="57">
        <v>670.70484581497794</v>
      </c>
      <c r="Q151" s="57">
        <v>745.59471365638763</v>
      </c>
      <c r="R151" s="57">
        <v>558.37004405286336</v>
      </c>
      <c r="S151" s="57">
        <v>350.22026431718058</v>
      </c>
      <c r="T151" s="57">
        <v>3081.4977973568284</v>
      </c>
    </row>
  </sheetData>
  <autoFilter ref="A4:U4" xr:uid="{00000000-0009-0000-0000-00000B000000}"/>
  <mergeCells count="2">
    <mergeCell ref="D3:J3"/>
    <mergeCell ref="N3:T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22433"/>
  </sheetPr>
  <dimension ref="A1:AC41"/>
  <sheetViews>
    <sheetView showGridLines="0" zoomScale="85" zoomScaleNormal="85" workbookViewId="0">
      <selection activeCell="C28" sqref="C28"/>
    </sheetView>
  </sheetViews>
  <sheetFormatPr defaultColWidth="0" defaultRowHeight="15" zeroHeight="1"/>
  <cols>
    <col min="1" max="1" width="2.5703125" style="8" customWidth="1"/>
    <col min="2" max="2" width="35.85546875" style="8" customWidth="1"/>
    <col min="3" max="3" width="44.140625" style="17" customWidth="1"/>
    <col min="4" max="4" width="2.5703125" style="45" customWidth="1"/>
    <col min="5" max="16" width="9.140625" style="45" customWidth="1"/>
    <col min="17" max="17" width="2.5703125" style="45" customWidth="1"/>
    <col min="18" max="29" width="0" style="45" hidden="1" customWidth="1"/>
    <col min="30" max="16384" width="9.140625" style="45" hidden="1"/>
  </cols>
  <sheetData>
    <row r="1" spans="1:22" s="5" customFormat="1">
      <c r="V1" s="7"/>
    </row>
    <row r="2" spans="1:22" s="2" customFormat="1" ht="23.25">
      <c r="B2" s="1" t="s">
        <v>0</v>
      </c>
      <c r="V2" s="13"/>
    </row>
    <row r="3" spans="1:22" s="2" customFormat="1" ht="23.25">
      <c r="B3" s="147"/>
      <c r="V3" s="13"/>
    </row>
    <row r="4" spans="1:22" s="2" customFormat="1" ht="23.25">
      <c r="B4" s="3" t="s">
        <v>13</v>
      </c>
      <c r="V4" s="13"/>
    </row>
    <row r="5" spans="1:22" s="2" customFormat="1" ht="23.25">
      <c r="B5" s="3" t="s">
        <v>14</v>
      </c>
      <c r="V5" s="13"/>
    </row>
    <row r="6" spans="1:22" s="5" customFormat="1" ht="10.5" customHeight="1">
      <c r="B6" s="20"/>
      <c r="V6" s="7"/>
    </row>
    <row r="7" spans="1:22" s="2" customFormat="1" ht="18">
      <c r="B7" s="148" t="s">
        <v>15</v>
      </c>
      <c r="V7" s="13"/>
    </row>
    <row r="8" spans="1:22" s="5" customFormat="1" ht="6" customHeight="1">
      <c r="B8" s="23"/>
      <c r="V8" s="7"/>
    </row>
    <row r="9" spans="1:22" ht="12" customHeight="1">
      <c r="A9" s="5"/>
      <c r="B9" s="20"/>
      <c r="C9" s="5"/>
    </row>
    <row r="10" spans="1:22">
      <c r="B10" s="137" t="s">
        <v>16</v>
      </c>
      <c r="C10" s="138" t="s">
        <v>17</v>
      </c>
      <c r="E10" s="166" t="s">
        <v>18</v>
      </c>
      <c r="F10" s="167"/>
      <c r="G10" s="167"/>
      <c r="H10" s="167"/>
      <c r="I10" s="167"/>
      <c r="J10" s="167"/>
      <c r="K10" s="167"/>
      <c r="L10" s="167"/>
      <c r="M10" s="167"/>
      <c r="N10" s="167"/>
      <c r="O10" s="167"/>
      <c r="P10" s="168"/>
    </row>
    <row r="11" spans="1:22">
      <c r="A11" s="157"/>
      <c r="B11" s="165" t="s">
        <v>19</v>
      </c>
      <c r="C11" s="139" t="s">
        <v>20</v>
      </c>
      <c r="D11" s="158"/>
      <c r="E11" s="161" t="s">
        <v>21</v>
      </c>
      <c r="F11" s="100"/>
      <c r="G11" s="100"/>
      <c r="H11" s="100"/>
      <c r="I11" s="100"/>
      <c r="J11" s="100"/>
      <c r="K11" s="100"/>
      <c r="L11" s="100"/>
      <c r="M11" s="100"/>
      <c r="N11" s="100"/>
      <c r="O11" s="100"/>
      <c r="P11" s="100"/>
      <c r="Q11" s="160"/>
    </row>
    <row r="12" spans="1:22">
      <c r="A12" s="157"/>
      <c r="B12" s="165"/>
      <c r="C12" s="140" t="s">
        <v>22</v>
      </c>
      <c r="D12" s="158"/>
      <c r="E12" s="161" t="s">
        <v>23</v>
      </c>
      <c r="F12" s="100"/>
      <c r="G12" s="100"/>
      <c r="H12" s="100"/>
      <c r="I12" s="100"/>
      <c r="J12" s="100"/>
      <c r="K12" s="100"/>
      <c r="L12" s="100"/>
      <c r="M12" s="100"/>
      <c r="N12" s="100"/>
      <c r="O12" s="100"/>
      <c r="P12" s="100"/>
      <c r="Q12" s="160"/>
    </row>
    <row r="13" spans="1:22">
      <c r="A13" s="157"/>
      <c r="B13" s="165"/>
      <c r="C13" s="140" t="s">
        <v>24</v>
      </c>
      <c r="D13" s="158"/>
      <c r="E13" s="161" t="s">
        <v>25</v>
      </c>
      <c r="F13" s="100"/>
      <c r="G13" s="100"/>
      <c r="H13" s="100"/>
      <c r="I13" s="100"/>
      <c r="J13" s="100"/>
      <c r="K13" s="100"/>
      <c r="L13" s="100"/>
      <c r="M13" s="100"/>
      <c r="N13" s="100"/>
      <c r="O13" s="100"/>
      <c r="P13" s="100"/>
      <c r="Q13" s="160"/>
    </row>
    <row r="14" spans="1:22">
      <c r="A14" s="157"/>
      <c r="B14" s="165"/>
      <c r="C14" s="140" t="s">
        <v>26</v>
      </c>
      <c r="D14" s="158"/>
      <c r="E14" s="161" t="s">
        <v>27</v>
      </c>
      <c r="F14" s="100"/>
      <c r="G14" s="100"/>
      <c r="H14" s="100"/>
      <c r="I14" s="100"/>
      <c r="J14" s="100"/>
      <c r="K14" s="100"/>
      <c r="L14" s="100"/>
      <c r="M14" s="100"/>
      <c r="N14" s="100"/>
      <c r="O14" s="100"/>
      <c r="P14" s="100"/>
      <c r="Q14" s="160"/>
    </row>
    <row r="15" spans="1:22">
      <c r="A15" s="157"/>
      <c r="B15" s="165"/>
      <c r="C15" s="141" t="s">
        <v>28</v>
      </c>
      <c r="D15" s="158"/>
      <c r="E15" s="161" t="s">
        <v>29</v>
      </c>
      <c r="F15" s="100"/>
      <c r="G15" s="100"/>
      <c r="H15" s="100"/>
      <c r="I15" s="100"/>
      <c r="J15" s="100"/>
      <c r="K15" s="100"/>
      <c r="L15" s="100"/>
      <c r="M15" s="100"/>
      <c r="N15" s="100"/>
      <c r="O15" s="100"/>
      <c r="P15" s="100"/>
      <c r="Q15" s="160"/>
    </row>
    <row r="16" spans="1:22">
      <c r="A16" s="157"/>
      <c r="B16" s="165" t="s">
        <v>30</v>
      </c>
      <c r="C16" s="139" t="s">
        <v>20</v>
      </c>
      <c r="D16" s="158"/>
      <c r="E16" s="161" t="s">
        <v>31</v>
      </c>
      <c r="F16" s="100"/>
      <c r="G16" s="100"/>
      <c r="H16" s="100"/>
      <c r="I16" s="100"/>
      <c r="J16" s="100"/>
      <c r="K16" s="100"/>
      <c r="L16" s="100"/>
      <c r="M16" s="100"/>
      <c r="N16" s="100"/>
      <c r="O16" s="100"/>
      <c r="P16" s="100"/>
      <c r="Q16" s="158"/>
      <c r="R16" s="159"/>
      <c r="S16" s="159"/>
    </row>
    <row r="17" spans="1:19">
      <c r="A17" s="157"/>
      <c r="B17" s="165"/>
      <c r="C17" s="140" t="s">
        <v>22</v>
      </c>
      <c r="D17" s="158"/>
      <c r="E17" s="162" t="s">
        <v>32</v>
      </c>
      <c r="F17" s="100"/>
      <c r="G17" s="100"/>
      <c r="H17" s="100"/>
      <c r="I17" s="100"/>
      <c r="J17" s="100"/>
      <c r="K17" s="100"/>
      <c r="L17" s="100"/>
      <c r="M17" s="100"/>
      <c r="N17" s="161"/>
      <c r="O17" s="100"/>
      <c r="P17" s="100"/>
      <c r="Q17" s="158"/>
      <c r="R17" s="159"/>
      <c r="S17" s="159"/>
    </row>
    <row r="18" spans="1:19">
      <c r="A18" s="157"/>
      <c r="B18" s="165"/>
      <c r="C18" s="140" t="s">
        <v>24</v>
      </c>
      <c r="D18" s="158"/>
      <c r="E18" s="162" t="s">
        <v>33</v>
      </c>
      <c r="F18" s="100"/>
      <c r="G18" s="100"/>
      <c r="H18" s="100"/>
      <c r="I18" s="100"/>
      <c r="J18" s="100"/>
      <c r="K18" s="100"/>
      <c r="L18" s="100"/>
      <c r="M18" s="100"/>
      <c r="N18" s="100"/>
      <c r="O18" s="100"/>
      <c r="P18" s="100"/>
      <c r="Q18" s="158"/>
      <c r="R18" s="159"/>
      <c r="S18" s="159"/>
    </row>
    <row r="19" spans="1:19">
      <c r="A19" s="157"/>
      <c r="B19" s="165"/>
      <c r="C19" s="140" t="s">
        <v>26</v>
      </c>
      <c r="D19" s="158"/>
      <c r="E19" s="162" t="s">
        <v>34</v>
      </c>
      <c r="F19" s="100"/>
      <c r="G19" s="100"/>
      <c r="H19" s="100"/>
      <c r="I19" s="100"/>
      <c r="J19" s="100"/>
      <c r="K19" s="100"/>
      <c r="L19" s="100"/>
      <c r="M19" s="100"/>
      <c r="N19" s="161"/>
      <c r="O19" s="100"/>
      <c r="P19" s="100"/>
      <c r="Q19" s="158"/>
      <c r="R19" s="159"/>
      <c r="S19" s="159"/>
    </row>
    <row r="20" spans="1:19">
      <c r="A20" s="157"/>
      <c r="B20" s="165"/>
      <c r="C20" s="141" t="s">
        <v>28</v>
      </c>
      <c r="D20" s="158"/>
      <c r="E20" s="162" t="s">
        <v>35</v>
      </c>
      <c r="F20" s="100"/>
      <c r="G20" s="100"/>
      <c r="H20" s="100"/>
      <c r="I20" s="100"/>
      <c r="J20" s="100"/>
      <c r="K20" s="100"/>
      <c r="L20" s="100"/>
      <c r="M20" s="100"/>
      <c r="N20" s="161"/>
      <c r="O20" s="100"/>
      <c r="P20" s="100"/>
      <c r="Q20" s="158"/>
      <c r="R20" s="159"/>
      <c r="S20" s="159"/>
    </row>
    <row r="21" spans="1:19">
      <c r="A21" s="157"/>
      <c r="B21" s="165" t="s">
        <v>36</v>
      </c>
      <c r="C21" s="139" t="s">
        <v>20</v>
      </c>
      <c r="D21" s="158"/>
      <c r="E21" s="162" t="s">
        <v>37</v>
      </c>
      <c r="F21" s="100"/>
      <c r="G21" s="100"/>
      <c r="H21" s="100"/>
      <c r="I21" s="100"/>
      <c r="J21" s="100"/>
      <c r="K21" s="100"/>
      <c r="L21" s="100"/>
      <c r="M21" s="100"/>
      <c r="N21" s="100"/>
      <c r="O21" s="100"/>
      <c r="P21" s="100"/>
      <c r="Q21" s="158"/>
      <c r="R21" s="159"/>
      <c r="S21" s="159"/>
    </row>
    <row r="22" spans="1:19">
      <c r="A22" s="157"/>
      <c r="B22" s="165"/>
      <c r="C22" s="140" t="s">
        <v>22</v>
      </c>
      <c r="D22" s="158"/>
      <c r="E22" s="162" t="s">
        <v>38</v>
      </c>
      <c r="F22" s="100"/>
      <c r="G22" s="100"/>
      <c r="H22" s="100"/>
      <c r="I22" s="100"/>
      <c r="J22" s="100"/>
      <c r="K22" s="100"/>
      <c r="L22" s="100"/>
      <c r="M22" s="100"/>
      <c r="N22" s="100"/>
      <c r="O22" s="100"/>
      <c r="P22" s="100"/>
      <c r="Q22" s="158"/>
      <c r="R22" s="159"/>
      <c r="S22" s="159"/>
    </row>
    <row r="23" spans="1:19">
      <c r="A23" s="157"/>
      <c r="B23" s="165"/>
      <c r="C23" s="140" t="s">
        <v>24</v>
      </c>
      <c r="D23" s="158"/>
      <c r="E23" s="162" t="s">
        <v>39</v>
      </c>
      <c r="F23" s="100"/>
      <c r="G23" s="100"/>
      <c r="H23" s="100"/>
      <c r="I23" s="100"/>
      <c r="J23" s="100"/>
      <c r="K23" s="100"/>
      <c r="L23" s="100"/>
      <c r="M23" s="100"/>
      <c r="N23" s="100"/>
      <c r="O23" s="100"/>
      <c r="P23" s="100"/>
      <c r="Q23" s="158"/>
      <c r="R23" s="159"/>
      <c r="S23" s="159"/>
    </row>
    <row r="24" spans="1:19">
      <c r="A24" s="157"/>
      <c r="B24" s="165"/>
      <c r="C24" s="140" t="s">
        <v>26</v>
      </c>
      <c r="D24" s="158"/>
      <c r="E24" s="162" t="s">
        <v>40</v>
      </c>
      <c r="F24" s="100"/>
      <c r="G24" s="100"/>
      <c r="H24" s="100"/>
      <c r="I24" s="100"/>
      <c r="J24" s="100"/>
      <c r="K24" s="100"/>
      <c r="L24" s="100"/>
      <c r="M24" s="100"/>
      <c r="N24" s="100"/>
      <c r="O24" s="100"/>
      <c r="P24" s="100"/>
      <c r="Q24" s="158"/>
      <c r="R24" s="159"/>
      <c r="S24" s="159"/>
    </row>
    <row r="25" spans="1:19">
      <c r="A25" s="157"/>
      <c r="B25" s="165"/>
      <c r="C25" s="141" t="s">
        <v>28</v>
      </c>
      <c r="D25" s="158"/>
      <c r="E25" s="161" t="s">
        <v>41</v>
      </c>
      <c r="F25" s="100"/>
      <c r="G25" s="100"/>
      <c r="H25" s="100"/>
      <c r="I25" s="100"/>
      <c r="J25" s="100"/>
      <c r="K25" s="100"/>
      <c r="L25" s="100"/>
      <c r="M25" s="100"/>
      <c r="N25" s="100"/>
      <c r="O25" s="100"/>
      <c r="P25" s="100"/>
      <c r="Q25" s="158"/>
      <c r="R25" s="159"/>
      <c r="S25" s="159"/>
    </row>
    <row r="26" spans="1:19">
      <c r="B26" s="157"/>
      <c r="C26" s="157"/>
      <c r="D26" s="158"/>
      <c r="E26" s="161" t="s">
        <v>42</v>
      </c>
      <c r="F26" s="100"/>
      <c r="G26" s="100"/>
      <c r="H26" s="100"/>
      <c r="I26" s="100"/>
      <c r="J26" s="100"/>
      <c r="K26" s="100"/>
      <c r="L26" s="100"/>
      <c r="M26" s="100"/>
      <c r="N26" s="100"/>
      <c r="O26" s="100"/>
      <c r="P26" s="100"/>
      <c r="Q26" s="158"/>
      <c r="R26" s="159"/>
      <c r="S26" s="159"/>
    </row>
    <row r="27" spans="1:19">
      <c r="B27" s="157"/>
      <c r="C27" s="157"/>
      <c r="D27" s="158"/>
      <c r="E27" s="161" t="s">
        <v>43</v>
      </c>
      <c r="F27" s="100"/>
      <c r="G27" s="100"/>
      <c r="H27" s="100"/>
      <c r="I27" s="100"/>
      <c r="J27" s="100"/>
      <c r="K27" s="100"/>
      <c r="L27" s="100"/>
      <c r="M27" s="100"/>
      <c r="N27" s="100"/>
      <c r="O27" s="100"/>
      <c r="P27" s="100"/>
      <c r="Q27" s="158"/>
      <c r="R27" s="159"/>
      <c r="S27" s="159"/>
    </row>
    <row r="28" spans="1:19">
      <c r="B28" s="157"/>
      <c r="C28" s="157"/>
      <c r="D28" s="158"/>
      <c r="E28" s="161" t="s">
        <v>44</v>
      </c>
      <c r="F28" s="100"/>
      <c r="G28" s="100"/>
      <c r="H28" s="100"/>
      <c r="I28" s="100"/>
      <c r="J28" s="100"/>
      <c r="K28" s="100"/>
      <c r="L28" s="100"/>
      <c r="M28" s="100"/>
      <c r="N28" s="100"/>
      <c r="O28" s="100"/>
      <c r="P28" s="100"/>
      <c r="Q28" s="158"/>
      <c r="R28" s="159"/>
      <c r="S28" s="159"/>
    </row>
    <row r="29" spans="1:19">
      <c r="B29" s="157"/>
      <c r="C29" s="157"/>
      <c r="D29" s="158"/>
      <c r="E29" s="161" t="s">
        <v>45</v>
      </c>
      <c r="F29" s="100"/>
      <c r="G29" s="100"/>
      <c r="H29" s="100"/>
      <c r="I29" s="100"/>
      <c r="J29" s="100"/>
      <c r="K29" s="100"/>
      <c r="L29" s="100"/>
      <c r="M29" s="100"/>
      <c r="N29" s="100"/>
      <c r="O29" s="100"/>
      <c r="P29" s="100"/>
      <c r="Q29" s="158"/>
      <c r="R29" s="159"/>
      <c r="S29" s="159"/>
    </row>
    <row r="30" spans="1:19">
      <c r="B30" s="157"/>
      <c r="C30" s="157"/>
      <c r="D30" s="158"/>
      <c r="E30" s="161" t="s">
        <v>46</v>
      </c>
      <c r="F30" s="100"/>
      <c r="G30" s="100"/>
      <c r="H30" s="100"/>
      <c r="I30" s="100"/>
      <c r="J30" s="100"/>
      <c r="K30" s="100"/>
      <c r="L30" s="100"/>
      <c r="M30" s="100"/>
      <c r="N30" s="100"/>
      <c r="O30" s="100"/>
      <c r="P30" s="100"/>
      <c r="Q30" s="158"/>
      <c r="R30" s="159"/>
      <c r="S30" s="159"/>
    </row>
    <row r="31" spans="1:19">
      <c r="B31" s="157"/>
      <c r="C31" s="157"/>
      <c r="D31" s="158"/>
      <c r="E31" s="158"/>
      <c r="F31" s="158"/>
      <c r="G31" s="158"/>
      <c r="H31" s="158"/>
      <c r="I31" s="158"/>
      <c r="J31" s="158"/>
      <c r="K31" s="158"/>
      <c r="L31" s="158"/>
      <c r="M31" s="158"/>
      <c r="N31" s="158"/>
      <c r="O31" s="158"/>
      <c r="P31" s="158"/>
      <c r="Q31" s="158"/>
      <c r="R31" s="159"/>
      <c r="S31" s="159"/>
    </row>
    <row r="32" spans="1:19" hidden="1">
      <c r="B32" s="157"/>
      <c r="C32" s="157"/>
      <c r="D32" s="158"/>
      <c r="E32" s="158"/>
      <c r="F32" s="158"/>
      <c r="G32" s="158"/>
      <c r="H32" s="158"/>
      <c r="I32" s="158"/>
      <c r="J32" s="158"/>
      <c r="K32" s="158"/>
      <c r="L32" s="158"/>
      <c r="M32" s="158"/>
      <c r="N32" s="158"/>
      <c r="O32" s="158"/>
      <c r="P32" s="158"/>
      <c r="Q32" s="158"/>
      <c r="R32" s="159"/>
      <c r="S32" s="159"/>
    </row>
    <row r="33" spans="2:19" hidden="1">
      <c r="B33" s="157"/>
      <c r="C33" s="157"/>
      <c r="D33" s="158"/>
      <c r="E33" s="158"/>
      <c r="F33" s="158"/>
      <c r="G33" s="158"/>
      <c r="H33" s="158"/>
      <c r="I33" s="158"/>
      <c r="J33" s="158"/>
      <c r="K33" s="158"/>
      <c r="L33" s="158"/>
      <c r="M33" s="158"/>
      <c r="N33" s="158"/>
      <c r="O33" s="158"/>
      <c r="P33" s="158"/>
      <c r="Q33" s="158"/>
      <c r="R33" s="159"/>
      <c r="S33" s="159"/>
    </row>
    <row r="34" spans="2:19" hidden="1">
      <c r="B34" s="157"/>
      <c r="C34" s="157"/>
      <c r="D34" s="158"/>
      <c r="E34" s="158"/>
      <c r="F34" s="158"/>
      <c r="G34" s="158"/>
      <c r="H34" s="158"/>
      <c r="I34" s="158"/>
      <c r="J34" s="158"/>
      <c r="K34" s="158"/>
      <c r="L34" s="158"/>
      <c r="M34" s="158"/>
      <c r="N34" s="158"/>
      <c r="O34" s="158"/>
      <c r="P34" s="158"/>
      <c r="Q34" s="158"/>
      <c r="R34" s="159"/>
      <c r="S34" s="159"/>
    </row>
    <row r="35" spans="2:19" hidden="1">
      <c r="B35" s="157"/>
      <c r="C35" s="157"/>
      <c r="D35" s="158"/>
      <c r="E35" s="158"/>
      <c r="F35" s="158"/>
      <c r="G35" s="158"/>
      <c r="H35" s="158"/>
      <c r="I35" s="158"/>
      <c r="J35" s="158"/>
      <c r="K35" s="158"/>
      <c r="L35" s="158"/>
      <c r="M35" s="158"/>
      <c r="N35" s="158"/>
      <c r="O35" s="158"/>
      <c r="P35" s="158"/>
      <c r="Q35" s="158"/>
      <c r="R35" s="159"/>
      <c r="S35" s="159"/>
    </row>
    <row r="36" spans="2:19" hidden="1">
      <c r="B36" s="157"/>
      <c r="C36" s="157"/>
      <c r="D36" s="158"/>
      <c r="E36" s="158"/>
      <c r="F36" s="158"/>
      <c r="G36" s="158"/>
      <c r="H36" s="158"/>
      <c r="I36" s="158"/>
      <c r="J36" s="158"/>
      <c r="K36" s="158"/>
      <c r="L36" s="158"/>
      <c r="M36" s="158"/>
      <c r="N36" s="158"/>
      <c r="O36" s="158"/>
      <c r="P36" s="158"/>
      <c r="Q36" s="158"/>
      <c r="R36" s="159"/>
      <c r="S36" s="159"/>
    </row>
    <row r="37" spans="2:19" hidden="1">
      <c r="B37" s="157"/>
      <c r="C37" s="157"/>
      <c r="D37" s="158"/>
      <c r="E37" s="158"/>
      <c r="F37" s="158"/>
      <c r="G37" s="158"/>
      <c r="H37" s="158"/>
      <c r="I37" s="158"/>
      <c r="J37" s="158"/>
      <c r="K37" s="158"/>
      <c r="L37" s="158"/>
      <c r="M37" s="158"/>
      <c r="N37" s="158"/>
      <c r="O37" s="158"/>
      <c r="P37" s="158"/>
      <c r="Q37" s="158"/>
      <c r="R37" s="159"/>
      <c r="S37" s="159"/>
    </row>
    <row r="38" spans="2:19" hidden="1">
      <c r="B38" s="157"/>
      <c r="C38" s="157"/>
      <c r="D38" s="158"/>
      <c r="E38" s="158"/>
      <c r="F38" s="158"/>
      <c r="G38" s="158"/>
      <c r="H38" s="158"/>
      <c r="I38" s="158"/>
      <c r="J38" s="158"/>
      <c r="K38" s="158"/>
      <c r="L38" s="158"/>
      <c r="M38" s="158"/>
      <c r="N38" s="158"/>
      <c r="O38" s="158"/>
      <c r="P38" s="158"/>
      <c r="Q38" s="158"/>
      <c r="R38" s="159"/>
      <c r="S38" s="159"/>
    </row>
    <row r="39" spans="2:19" hidden="1">
      <c r="B39" s="157"/>
      <c r="C39" s="157"/>
      <c r="D39" s="158"/>
      <c r="E39" s="158"/>
      <c r="F39" s="158"/>
      <c r="G39" s="158"/>
      <c r="H39" s="158"/>
      <c r="I39" s="158"/>
      <c r="J39" s="158"/>
      <c r="K39" s="158"/>
      <c r="L39" s="158"/>
      <c r="M39" s="158"/>
      <c r="N39" s="158"/>
      <c r="O39" s="158"/>
      <c r="P39" s="158"/>
      <c r="Q39" s="158"/>
      <c r="R39" s="159"/>
      <c r="S39" s="159"/>
    </row>
    <row r="40" spans="2:19" hidden="1">
      <c r="C40" s="8"/>
      <c r="D40" s="159"/>
      <c r="E40" s="159"/>
      <c r="F40" s="159"/>
      <c r="G40" s="159"/>
      <c r="H40" s="159"/>
      <c r="I40" s="159"/>
      <c r="J40" s="159"/>
      <c r="K40" s="159"/>
      <c r="L40" s="159"/>
      <c r="M40" s="159"/>
      <c r="N40" s="159"/>
      <c r="O40" s="159"/>
      <c r="P40" s="159"/>
      <c r="Q40" s="159"/>
      <c r="R40" s="159"/>
      <c r="S40" s="159"/>
    </row>
    <row r="41" spans="2:19" hidden="1">
      <c r="C41" s="8"/>
      <c r="D41" s="159"/>
      <c r="E41" s="159"/>
      <c r="F41" s="159"/>
      <c r="G41" s="159"/>
      <c r="H41" s="159"/>
      <c r="I41" s="159"/>
      <c r="J41" s="159"/>
      <c r="K41" s="159"/>
      <c r="L41" s="159"/>
      <c r="M41" s="159"/>
      <c r="N41" s="159"/>
      <c r="O41" s="159"/>
      <c r="P41" s="159"/>
      <c r="Q41" s="159"/>
      <c r="R41" s="159"/>
      <c r="S41" s="159"/>
    </row>
  </sheetData>
  <mergeCells count="4">
    <mergeCell ref="B11:B15"/>
    <mergeCell ref="B16:B20"/>
    <mergeCell ref="B21:B25"/>
    <mergeCell ref="E10:P10"/>
  </mergeCells>
  <hyperlinks>
    <hyperlink ref="C13" location="Scotland_RCN!A47:A70" display="Time Since Diagnosis distribution" xr:uid="{00000000-0004-0000-0100-000000000000}"/>
    <hyperlink ref="C14" location="Scotland_RCN!A72:A95" display="Rates" xr:uid="{00000000-0004-0000-0100-000001000000}"/>
    <hyperlink ref="C15" location="Scotland_RCN!A110" display="Graphs showing time since diagnosis distributions" xr:uid="{00000000-0004-0000-0100-000002000000}"/>
    <hyperlink ref="B11:B15" location="Scotland_RCN!A1" display="Regional Cancer Network" xr:uid="{00000000-0004-0000-0100-000003000000}"/>
    <hyperlink ref="B16:B20" location="Scotland_NBA!A1" display="NHS Board Area" xr:uid="{00000000-0004-0000-0100-000004000000}"/>
    <hyperlink ref="B21:B25" location="Scotland_LCA!A1" display="Local Council Area" xr:uid="{00000000-0004-0000-0100-000005000000}"/>
    <hyperlink ref="C12" location="Scotland_RCN!A21:A44" display="Cancer sites - numbers" xr:uid="{00000000-0004-0000-0100-000006000000}"/>
    <hyperlink ref="C11" location="Scotland_RCN!A1" display="All cancers combined - numbers and crude rates" xr:uid="{00000000-0004-0000-0100-000007000000}"/>
    <hyperlink ref="C18" location="Scotland_NBA!A47:A70" display="Time Since Diagnosis distribution" xr:uid="{00000000-0004-0000-0100-000008000000}"/>
    <hyperlink ref="C19" location="Scotland_NBA!A73:A96" display="Rates" xr:uid="{00000000-0004-0000-0100-000009000000}"/>
    <hyperlink ref="C20" location="Scotland_NBA!A110" display="Graphs showing time since diagnosis distributions" xr:uid="{00000000-0004-0000-0100-00000A000000}"/>
    <hyperlink ref="C17" location="Scotland_NBA!A21:A44" display="Cancer sites - numbers" xr:uid="{00000000-0004-0000-0100-00000B000000}"/>
    <hyperlink ref="C16" location="Scotland_NBA!A1" display="All cancers combined - numbers and crude rates" xr:uid="{00000000-0004-0000-0100-00000C000000}"/>
    <hyperlink ref="C23" location="Scotland_LCA!A47:A70" display="Time Since Diagnosis distribution" xr:uid="{00000000-0004-0000-0100-00000D000000}"/>
    <hyperlink ref="C24" location="Scotland_LCA!A72:A95" display="Rates" xr:uid="{00000000-0004-0000-0100-00000E000000}"/>
    <hyperlink ref="C25" location="Scotland_LCA!A100:A123" display="Graphs showing time since diagnosis distributions" xr:uid="{00000000-0004-0000-0100-00000F000000}"/>
    <hyperlink ref="C22" location="Scotland_LCA!A21:A44" display="Cancer sites - numbers" xr:uid="{00000000-0004-0000-0100-000010000000}"/>
    <hyperlink ref="C21" location="Scotland_LCA!A1" display="All cancers combined - numbers and crude rates" xr:uid="{00000000-0004-0000-0100-000011000000}"/>
    <hyperlink ref="E11" r:id="rId1" tooltip="Click here for full guidance and frequently asked questions on the prevalence data" xr:uid="{00000000-0004-0000-0100-000012000000}"/>
    <hyperlink ref="E12" r:id="rId2" xr:uid="{00000000-0004-0000-0100-000013000000}"/>
    <hyperlink ref="E25" r:id="rId3" display="England data tables: http://www.ncin.org.uk/item?rid=2956" xr:uid="{00000000-0004-0000-0100-000014000000}"/>
    <hyperlink ref="E26" r:id="rId4" display="NI data tables" xr:uid="{00000000-0004-0000-0100-000015000000}"/>
    <hyperlink ref="E27" r:id="rId5" display="http://www.ncin.org.uk/item?rid=2958" xr:uid="{00000000-0004-0000-0100-000016000000}"/>
    <hyperlink ref="E28" r:id="rId6" display="http://www.ncin.org.uk/item?rid=2959" xr:uid="{00000000-0004-0000-0100-000017000000}"/>
    <hyperlink ref="E30" r:id="rId7" tooltip="Click here for summary data for England and other UK nations" display="UK summary table" xr:uid="{00000000-0004-0000-0100-000018000000}"/>
    <hyperlink ref="E29" r:id="rId8" tooltip="Click here for detailed prevalence data for England and other UK nations" display="UK detailed data table" xr:uid="{00000000-0004-0000-0100-000019000000}"/>
    <hyperlink ref="E13" r:id="rId9" xr:uid="{00000000-0004-0000-0100-00001A000000}"/>
    <hyperlink ref="E14" r:id="rId10" xr:uid="{00000000-0004-0000-0100-00001B000000}"/>
    <hyperlink ref="E15" r:id="rId11" xr:uid="{00000000-0004-0000-0100-00001C000000}"/>
    <hyperlink ref="E16" r:id="rId12" xr:uid="{00000000-0004-0000-0100-00001D000000}"/>
    <hyperlink ref="E17" r:id="rId13" xr:uid="{00000000-0004-0000-0100-00001E000000}"/>
    <hyperlink ref="E18" r:id="rId14" xr:uid="{00000000-0004-0000-0100-00001F000000}"/>
    <hyperlink ref="E19" r:id="rId15" xr:uid="{00000000-0004-0000-0100-000020000000}"/>
    <hyperlink ref="E20" r:id="rId16" xr:uid="{00000000-0004-0000-0100-000021000000}"/>
    <hyperlink ref="E21" r:id="rId17" xr:uid="{00000000-0004-0000-0100-000022000000}"/>
    <hyperlink ref="E22" r:id="rId18" xr:uid="{00000000-0004-0000-0100-000023000000}"/>
    <hyperlink ref="E23" r:id="rId19" xr:uid="{00000000-0004-0000-0100-000024000000}"/>
    <hyperlink ref="E24" r:id="rId20" xr:uid="{00000000-0004-0000-0100-000025000000}"/>
  </hyperlinks>
  <pageMargins left="0.7" right="0.7" top="0.75" bottom="0.75" header="0.3" footer="0.3"/>
  <pageSetup paperSize="9" orientation="portrait" verticalDpi="0"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A246"/>
  </sheetPr>
  <dimension ref="A1:J59"/>
  <sheetViews>
    <sheetView showGridLines="0" zoomScale="70" zoomScaleNormal="70" workbookViewId="0">
      <selection activeCell="E9" sqref="E9"/>
    </sheetView>
  </sheetViews>
  <sheetFormatPr defaultColWidth="0" defaultRowHeight="12.75" customHeight="1" zeroHeight="1"/>
  <cols>
    <col min="1" max="1" width="2.85546875" style="8" customWidth="1"/>
    <col min="2" max="2" width="35.85546875" style="8" customWidth="1"/>
    <col min="3" max="3" width="41.140625" style="17" customWidth="1"/>
    <col min="4" max="4" width="2.85546875" style="8" customWidth="1"/>
    <col min="5" max="5" width="35.85546875" style="8" customWidth="1"/>
    <col min="6" max="6" width="41.140625" style="17" customWidth="1"/>
    <col min="7" max="7" width="2.85546875" style="8" customWidth="1"/>
    <col min="8" max="8" width="35.85546875" style="8" customWidth="1"/>
    <col min="9" max="9" width="41.140625" style="17" customWidth="1"/>
    <col min="10" max="10" width="2.85546875" style="8" customWidth="1"/>
    <col min="11" max="16384" width="9.140625" style="8" hidden="1"/>
  </cols>
  <sheetData>
    <row r="1" spans="2:10" s="5" customFormat="1" ht="15">
      <c r="J1" s="7"/>
    </row>
    <row r="2" spans="2:10" s="2" customFormat="1" ht="23.25">
      <c r="B2" s="1" t="s">
        <v>0</v>
      </c>
      <c r="J2" s="13"/>
    </row>
    <row r="3" spans="2:10" s="2" customFormat="1" ht="23.25">
      <c r="B3" s="147"/>
      <c r="J3" s="13"/>
    </row>
    <row r="4" spans="2:10" s="2" customFormat="1" ht="23.25">
      <c r="B4" s="3" t="s">
        <v>13</v>
      </c>
      <c r="J4" s="13"/>
    </row>
    <row r="5" spans="2:10" s="2" customFormat="1" ht="23.25">
      <c r="B5" s="3" t="s">
        <v>14</v>
      </c>
      <c r="J5" s="13"/>
    </row>
    <row r="6" spans="2:10" s="5" customFormat="1" ht="10.5" customHeight="1">
      <c r="B6" s="20"/>
      <c r="J6" s="7"/>
    </row>
    <row r="7" spans="2:10" s="2" customFormat="1" ht="18">
      <c r="B7" s="148" t="s">
        <v>47</v>
      </c>
      <c r="J7" s="13"/>
    </row>
    <row r="8" spans="2:10" s="5" customFormat="1" ht="6" customHeight="1">
      <c r="B8" s="23"/>
      <c r="J8" s="7"/>
    </row>
    <row r="9" spans="2:10" s="21" customFormat="1" ht="37.5" customHeight="1">
      <c r="B9" s="27" t="s">
        <v>48</v>
      </c>
      <c r="E9" s="27" t="s">
        <v>49</v>
      </c>
      <c r="F9" s="22"/>
      <c r="G9" s="22"/>
      <c r="H9" s="27" t="s">
        <v>50</v>
      </c>
      <c r="I9" s="22"/>
    </row>
    <row r="10" spans="2:10" ht="19.5" customHeight="1">
      <c r="B10" s="28" t="s">
        <v>51</v>
      </c>
      <c r="C10" s="29" t="s">
        <v>52</v>
      </c>
      <c r="E10" s="28" t="s">
        <v>51</v>
      </c>
      <c r="F10" s="29" t="s">
        <v>52</v>
      </c>
      <c r="G10" s="19"/>
      <c r="H10" s="28" t="s">
        <v>51</v>
      </c>
      <c r="I10" s="29" t="s">
        <v>52</v>
      </c>
    </row>
    <row r="11" spans="2:10">
      <c r="B11" s="15" t="s">
        <v>53</v>
      </c>
      <c r="C11" s="44" t="s">
        <v>54</v>
      </c>
      <c r="E11" s="15" t="s">
        <v>55</v>
      </c>
      <c r="F11" s="24" t="s">
        <v>56</v>
      </c>
      <c r="G11" s="19"/>
      <c r="H11" s="15" t="s">
        <v>57</v>
      </c>
      <c r="I11" s="24" t="s">
        <v>58</v>
      </c>
    </row>
    <row r="12" spans="2:10" ht="25.5">
      <c r="B12" s="16" t="s">
        <v>59</v>
      </c>
      <c r="C12" s="24" t="s">
        <v>60</v>
      </c>
      <c r="E12" s="16" t="s">
        <v>53</v>
      </c>
      <c r="F12" s="24" t="s">
        <v>54</v>
      </c>
      <c r="G12" s="19"/>
      <c r="H12" s="16" t="s">
        <v>61</v>
      </c>
      <c r="I12" s="24" t="s">
        <v>62</v>
      </c>
    </row>
    <row r="13" spans="2:10" ht="25.5">
      <c r="B13" s="16" t="s">
        <v>63</v>
      </c>
      <c r="C13" s="24" t="s">
        <v>64</v>
      </c>
      <c r="E13" s="16" t="s">
        <v>59</v>
      </c>
      <c r="F13" s="24" t="s">
        <v>60</v>
      </c>
      <c r="G13" s="19"/>
      <c r="H13" s="15" t="s">
        <v>65</v>
      </c>
      <c r="I13" s="24" t="s">
        <v>56</v>
      </c>
    </row>
    <row r="14" spans="2:10">
      <c r="B14" s="16" t="s">
        <v>66</v>
      </c>
      <c r="C14" s="24" t="s">
        <v>67</v>
      </c>
      <c r="E14" s="16" t="s">
        <v>68</v>
      </c>
      <c r="F14" s="24" t="s">
        <v>69</v>
      </c>
      <c r="G14" s="19"/>
      <c r="H14" s="16" t="s">
        <v>53</v>
      </c>
      <c r="I14" s="24" t="s">
        <v>54</v>
      </c>
    </row>
    <row r="15" spans="2:10">
      <c r="B15" s="15" t="s">
        <v>70</v>
      </c>
      <c r="C15" s="24" t="s">
        <v>71</v>
      </c>
      <c r="E15" s="16" t="s">
        <v>63</v>
      </c>
      <c r="F15" s="24" t="s">
        <v>64</v>
      </c>
      <c r="G15" s="19"/>
      <c r="H15" s="15" t="s">
        <v>72</v>
      </c>
      <c r="I15" s="24" t="s">
        <v>73</v>
      </c>
    </row>
    <row r="16" spans="2:10" ht="22.5">
      <c r="B16" s="16" t="s">
        <v>74</v>
      </c>
      <c r="C16" s="24" t="s">
        <v>75</v>
      </c>
      <c r="E16" s="16" t="s">
        <v>76</v>
      </c>
      <c r="F16" s="24" t="s">
        <v>77</v>
      </c>
      <c r="G16" s="19"/>
      <c r="H16" s="16" t="s">
        <v>78</v>
      </c>
      <c r="I16" s="24" t="s">
        <v>79</v>
      </c>
    </row>
    <row r="17" spans="2:9" ht="22.5">
      <c r="B17" s="15" t="s">
        <v>80</v>
      </c>
      <c r="C17" s="24" t="s">
        <v>81</v>
      </c>
      <c r="E17" s="16" t="s">
        <v>82</v>
      </c>
      <c r="F17" s="24" t="s">
        <v>83</v>
      </c>
      <c r="G17" s="19"/>
      <c r="H17" s="16" t="s">
        <v>68</v>
      </c>
      <c r="I17" s="24" t="s">
        <v>69</v>
      </c>
    </row>
    <row r="18" spans="2:9" ht="22.5">
      <c r="B18" s="16" t="s">
        <v>76</v>
      </c>
      <c r="C18" s="24" t="s">
        <v>77</v>
      </c>
      <c r="E18" s="16" t="s">
        <v>84</v>
      </c>
      <c r="F18" s="24" t="s">
        <v>85</v>
      </c>
      <c r="G18" s="19"/>
      <c r="H18" s="15" t="s">
        <v>63</v>
      </c>
      <c r="I18" s="24" t="s">
        <v>64</v>
      </c>
    </row>
    <row r="19" spans="2:9">
      <c r="B19" s="15" t="s">
        <v>86</v>
      </c>
      <c r="C19" s="24" t="s">
        <v>87</v>
      </c>
      <c r="E19" s="16" t="s">
        <v>88</v>
      </c>
      <c r="F19" s="24" t="s">
        <v>89</v>
      </c>
      <c r="G19" s="19"/>
      <c r="H19" s="16" t="s">
        <v>90</v>
      </c>
      <c r="I19" s="24" t="s">
        <v>91</v>
      </c>
    </row>
    <row r="20" spans="2:9">
      <c r="B20" s="16" t="s">
        <v>92</v>
      </c>
      <c r="C20" s="24" t="s">
        <v>93</v>
      </c>
      <c r="E20" s="16" t="s">
        <v>94</v>
      </c>
      <c r="F20" s="24" t="s">
        <v>95</v>
      </c>
      <c r="G20" s="19"/>
      <c r="H20" s="15" t="s">
        <v>96</v>
      </c>
      <c r="I20" s="24" t="s">
        <v>97</v>
      </c>
    </row>
    <row r="21" spans="2:9">
      <c r="B21" s="15" t="s">
        <v>98</v>
      </c>
      <c r="C21" s="25" t="s">
        <v>99</v>
      </c>
      <c r="E21" s="16" t="s">
        <v>100</v>
      </c>
      <c r="F21" s="24" t="s">
        <v>101</v>
      </c>
      <c r="G21" s="19"/>
      <c r="H21" s="16" t="s">
        <v>102</v>
      </c>
      <c r="I21" s="24" t="s">
        <v>103</v>
      </c>
    </row>
    <row r="22" spans="2:9">
      <c r="B22" s="16" t="s">
        <v>104</v>
      </c>
      <c r="C22" s="25" t="s">
        <v>105</v>
      </c>
      <c r="E22" s="16" t="s">
        <v>106</v>
      </c>
      <c r="F22" s="24" t="s">
        <v>93</v>
      </c>
      <c r="G22" s="19"/>
      <c r="H22" s="15" t="s">
        <v>107</v>
      </c>
      <c r="I22" s="24" t="s">
        <v>108</v>
      </c>
    </row>
    <row r="23" spans="2:9">
      <c r="B23" s="15" t="s">
        <v>109</v>
      </c>
      <c r="C23" s="24" t="s">
        <v>110</v>
      </c>
      <c r="E23" s="16" t="s">
        <v>98</v>
      </c>
      <c r="F23" s="24" t="s">
        <v>99</v>
      </c>
      <c r="G23" s="19"/>
      <c r="H23" s="16" t="s">
        <v>111</v>
      </c>
      <c r="I23" s="24" t="s">
        <v>112</v>
      </c>
    </row>
    <row r="24" spans="2:9">
      <c r="B24" s="16" t="s">
        <v>113</v>
      </c>
      <c r="C24" s="24" t="s">
        <v>114</v>
      </c>
      <c r="E24" s="16" t="s">
        <v>115</v>
      </c>
      <c r="F24" s="24" t="s">
        <v>116</v>
      </c>
      <c r="G24" s="19"/>
      <c r="H24" s="15" t="s">
        <v>117</v>
      </c>
      <c r="I24" s="24" t="s">
        <v>118</v>
      </c>
    </row>
    <row r="25" spans="2:9">
      <c r="B25" s="15" t="s">
        <v>119</v>
      </c>
      <c r="C25" s="24" t="s">
        <v>120</v>
      </c>
      <c r="E25" s="16" t="s">
        <v>121</v>
      </c>
      <c r="F25" s="24" t="s">
        <v>122</v>
      </c>
      <c r="G25" s="19"/>
      <c r="H25" s="16" t="s">
        <v>123</v>
      </c>
      <c r="I25" s="24" t="s">
        <v>124</v>
      </c>
    </row>
    <row r="26" spans="2:9">
      <c r="B26" s="16" t="s">
        <v>125</v>
      </c>
      <c r="C26" s="24" t="s">
        <v>126</v>
      </c>
      <c r="E26" s="16" t="s">
        <v>127</v>
      </c>
      <c r="F26" s="24" t="s">
        <v>128</v>
      </c>
      <c r="G26" s="19"/>
      <c r="H26" s="15" t="s">
        <v>129</v>
      </c>
      <c r="I26" s="24" t="s">
        <v>130</v>
      </c>
    </row>
    <row r="27" spans="2:9">
      <c r="C27" s="8"/>
      <c r="E27" s="16" t="s">
        <v>131</v>
      </c>
      <c r="F27" s="24" t="s">
        <v>132</v>
      </c>
      <c r="G27" s="19"/>
      <c r="H27" s="16" t="s">
        <v>133</v>
      </c>
      <c r="I27" s="24" t="s">
        <v>134</v>
      </c>
    </row>
    <row r="28" spans="2:9">
      <c r="C28" s="8"/>
      <c r="E28" s="16" t="s">
        <v>135</v>
      </c>
      <c r="F28" s="24" t="s">
        <v>136</v>
      </c>
      <c r="G28" s="19"/>
      <c r="H28" s="15" t="s">
        <v>137</v>
      </c>
      <c r="I28" s="24" t="s">
        <v>138</v>
      </c>
    </row>
    <row r="29" spans="2:9">
      <c r="C29" s="8"/>
      <c r="E29" s="16" t="s">
        <v>104</v>
      </c>
      <c r="F29" s="24" t="s">
        <v>105</v>
      </c>
      <c r="G29" s="19"/>
      <c r="H29" s="16" t="s">
        <v>139</v>
      </c>
      <c r="I29" s="24" t="s">
        <v>140</v>
      </c>
    </row>
    <row r="30" spans="2:9">
      <c r="E30" s="16" t="s">
        <v>141</v>
      </c>
      <c r="F30" s="24" t="s">
        <v>142</v>
      </c>
      <c r="G30" s="19"/>
      <c r="H30" s="15" t="s">
        <v>143</v>
      </c>
      <c r="I30" s="24" t="s">
        <v>144</v>
      </c>
    </row>
    <row r="31" spans="2:9">
      <c r="E31" s="16" t="s">
        <v>145</v>
      </c>
      <c r="F31" s="26" t="s">
        <v>146</v>
      </c>
      <c r="G31" s="19"/>
      <c r="H31" s="16" t="s">
        <v>82</v>
      </c>
      <c r="I31" s="24" t="s">
        <v>83</v>
      </c>
    </row>
    <row r="32" spans="2:9" ht="25.5">
      <c r="F32" s="8"/>
      <c r="G32" s="19"/>
      <c r="H32" s="15" t="s">
        <v>147</v>
      </c>
      <c r="I32" s="24" t="s">
        <v>85</v>
      </c>
    </row>
    <row r="33" spans="5:9">
      <c r="E33" s="19"/>
      <c r="F33" s="18"/>
      <c r="G33" s="19"/>
      <c r="H33" s="16" t="s">
        <v>148</v>
      </c>
      <c r="I33" s="24" t="s">
        <v>149</v>
      </c>
    </row>
    <row r="34" spans="5:9">
      <c r="E34" s="19"/>
      <c r="F34" s="18"/>
      <c r="G34" s="19"/>
      <c r="H34" s="15" t="s">
        <v>150</v>
      </c>
      <c r="I34" s="24" t="s">
        <v>89</v>
      </c>
    </row>
    <row r="35" spans="5:9">
      <c r="E35" s="19"/>
      <c r="F35" s="18"/>
      <c r="G35" s="19"/>
      <c r="H35" s="16" t="s">
        <v>94</v>
      </c>
      <c r="I35" s="24" t="s">
        <v>95</v>
      </c>
    </row>
    <row r="36" spans="5:9">
      <c r="E36" s="19"/>
      <c r="F36" s="18"/>
      <c r="G36" s="19"/>
      <c r="H36" s="15" t="s">
        <v>151</v>
      </c>
      <c r="I36" s="24" t="s">
        <v>152</v>
      </c>
    </row>
    <row r="37" spans="5:9">
      <c r="E37" s="19"/>
      <c r="F37" s="18"/>
      <c r="G37" s="19"/>
      <c r="H37" s="16" t="s">
        <v>153</v>
      </c>
      <c r="I37" s="24" t="s">
        <v>101</v>
      </c>
    </row>
    <row r="38" spans="5:9">
      <c r="E38" s="19"/>
      <c r="F38" s="18"/>
      <c r="G38" s="19"/>
      <c r="H38" s="15" t="s">
        <v>154</v>
      </c>
      <c r="I38" s="24" t="s">
        <v>93</v>
      </c>
    </row>
    <row r="39" spans="5:9">
      <c r="E39" s="19"/>
      <c r="F39" s="18"/>
      <c r="G39" s="19"/>
      <c r="H39" s="16" t="s">
        <v>155</v>
      </c>
      <c r="I39" s="24" t="s">
        <v>99</v>
      </c>
    </row>
    <row r="40" spans="5:9">
      <c r="E40" s="19"/>
      <c r="F40" s="18"/>
      <c r="G40" s="19"/>
      <c r="H40" s="15" t="s">
        <v>156</v>
      </c>
      <c r="I40" s="24" t="s">
        <v>157</v>
      </c>
    </row>
    <row r="41" spans="5:9">
      <c r="E41" s="19"/>
      <c r="F41" s="18"/>
      <c r="G41" s="19"/>
      <c r="H41" s="16" t="s">
        <v>115</v>
      </c>
      <c r="I41" s="24" t="s">
        <v>116</v>
      </c>
    </row>
    <row r="42" spans="5:9">
      <c r="E42" s="19"/>
      <c r="F42" s="18"/>
      <c r="G42" s="19"/>
      <c r="H42" s="15" t="s">
        <v>158</v>
      </c>
      <c r="I42" s="24" t="s">
        <v>159</v>
      </c>
    </row>
    <row r="43" spans="5:9">
      <c r="E43" s="19"/>
      <c r="F43" s="18"/>
      <c r="G43" s="19"/>
      <c r="H43" s="16" t="s">
        <v>121</v>
      </c>
      <c r="I43" s="24" t="s">
        <v>122</v>
      </c>
    </row>
    <row r="44" spans="5:9">
      <c r="E44" s="19"/>
      <c r="F44" s="18"/>
      <c r="G44" s="19"/>
      <c r="H44" s="15" t="s">
        <v>127</v>
      </c>
      <c r="I44" s="24" t="s">
        <v>128</v>
      </c>
    </row>
    <row r="45" spans="5:9">
      <c r="E45" s="19"/>
      <c r="F45" s="18"/>
      <c r="G45" s="19"/>
      <c r="H45" s="16" t="s">
        <v>131</v>
      </c>
      <c r="I45" s="24" t="s">
        <v>132</v>
      </c>
    </row>
    <row r="46" spans="5:9">
      <c r="E46" s="19"/>
      <c r="F46" s="18"/>
      <c r="G46" s="19"/>
      <c r="H46" s="15" t="s">
        <v>160</v>
      </c>
      <c r="I46" s="24" t="s">
        <v>136</v>
      </c>
    </row>
    <row r="47" spans="5:9">
      <c r="E47" s="19"/>
      <c r="F47" s="18"/>
      <c r="G47" s="19"/>
      <c r="H47" s="16" t="s">
        <v>161</v>
      </c>
      <c r="I47" s="24" t="s">
        <v>162</v>
      </c>
    </row>
    <row r="48" spans="5:9">
      <c r="E48" s="19"/>
      <c r="F48" s="18"/>
      <c r="G48" s="19"/>
      <c r="H48" s="15" t="s">
        <v>163</v>
      </c>
      <c r="I48" s="24" t="s">
        <v>105</v>
      </c>
    </row>
    <row r="49" spans="5:9" ht="25.5">
      <c r="E49" s="19"/>
      <c r="F49" s="18"/>
      <c r="G49" s="19"/>
      <c r="H49" s="16" t="s">
        <v>164</v>
      </c>
      <c r="I49" s="24" t="s">
        <v>165</v>
      </c>
    </row>
    <row r="50" spans="5:9" ht="25.5">
      <c r="E50" s="19"/>
      <c r="F50" s="18"/>
      <c r="G50" s="19"/>
      <c r="H50" s="15" t="s">
        <v>166</v>
      </c>
      <c r="I50" s="24" t="s">
        <v>167</v>
      </c>
    </row>
    <row r="51" spans="5:9">
      <c r="E51" s="19"/>
      <c r="F51" s="18"/>
      <c r="G51" s="19"/>
      <c r="H51" s="16" t="s">
        <v>168</v>
      </c>
      <c r="I51" s="24" t="s">
        <v>169</v>
      </c>
    </row>
    <row r="52" spans="5:9">
      <c r="E52" s="19"/>
      <c r="F52" s="18"/>
      <c r="G52" s="19"/>
      <c r="H52" s="15" t="s">
        <v>170</v>
      </c>
      <c r="I52" s="24" t="s">
        <v>171</v>
      </c>
    </row>
    <row r="53" spans="5:9">
      <c r="E53" s="19"/>
      <c r="F53" s="18"/>
      <c r="G53" s="19"/>
      <c r="H53" s="16" t="s">
        <v>141</v>
      </c>
      <c r="I53" s="24" t="s">
        <v>142</v>
      </c>
    </row>
    <row r="54" spans="5:9">
      <c r="E54" s="19"/>
      <c r="F54" s="18"/>
      <c r="G54" s="19"/>
      <c r="H54" s="15" t="s">
        <v>172</v>
      </c>
      <c r="I54" s="24" t="s">
        <v>173</v>
      </c>
    </row>
    <row r="55" spans="5:9">
      <c r="E55" s="19"/>
      <c r="F55" s="18"/>
      <c r="G55" s="19"/>
      <c r="H55" s="16" t="s">
        <v>145</v>
      </c>
      <c r="I55" s="24" t="s">
        <v>146</v>
      </c>
    </row>
    <row r="56" spans="5:9">
      <c r="E56" s="19"/>
      <c r="F56" s="18"/>
      <c r="G56" s="19"/>
      <c r="H56" s="15" t="s">
        <v>174</v>
      </c>
      <c r="I56" s="24" t="s">
        <v>175</v>
      </c>
    </row>
    <row r="57" spans="5:9">
      <c r="E57" s="19"/>
      <c r="F57" s="18"/>
      <c r="G57" s="19"/>
      <c r="H57" s="16" t="s">
        <v>176</v>
      </c>
      <c r="I57" s="24" t="s">
        <v>177</v>
      </c>
    </row>
    <row r="58" spans="5:9">
      <c r="E58" s="19"/>
      <c r="F58" s="18"/>
      <c r="G58" s="19"/>
    </row>
    <row r="59" spans="5:9"/>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22433"/>
  </sheetPr>
  <dimension ref="A1:S20"/>
  <sheetViews>
    <sheetView zoomScaleNormal="100" workbookViewId="0">
      <selection activeCell="G8" sqref="G8"/>
    </sheetView>
  </sheetViews>
  <sheetFormatPr defaultColWidth="0" defaultRowHeight="15" customHeight="1" zeroHeight="1"/>
  <cols>
    <col min="1" max="1" width="3.5703125" style="45" customWidth="1"/>
    <col min="2" max="2" width="9.140625" style="45" customWidth="1"/>
    <col min="3" max="3" width="5.7109375" style="45" customWidth="1"/>
    <col min="4" max="4" width="30.42578125" style="45" customWidth="1"/>
    <col min="5" max="5" width="18.5703125" style="45" customWidth="1"/>
    <col min="6" max="13" width="9.140625" style="45" customWidth="1"/>
    <col min="14" max="14" width="6.140625" style="45" customWidth="1"/>
    <col min="15" max="15" width="5.140625" style="98" customWidth="1"/>
    <col min="16" max="16" width="9.140625" style="127" hidden="1" customWidth="1"/>
    <col min="17" max="17" width="13.28515625" style="127" hidden="1" customWidth="1"/>
    <col min="18" max="19" width="9.140625" style="98" hidden="1" customWidth="1"/>
    <col min="20" max="16384" width="9.140625" style="45" hidden="1"/>
  </cols>
  <sheetData>
    <row r="1" spans="1:19"/>
    <row r="2" spans="1:19" s="100" customFormat="1">
      <c r="B2" s="99" t="s">
        <v>178</v>
      </c>
      <c r="O2" s="101"/>
      <c r="P2" s="128"/>
      <c r="Q2" s="128"/>
      <c r="R2" s="101"/>
      <c r="S2" s="101"/>
    </row>
    <row r="3" spans="1:19" s="146" customFormat="1" ht="15.75">
      <c r="A3" s="143"/>
      <c r="B3" s="144"/>
      <c r="C3" s="143"/>
      <c r="D3" s="145"/>
      <c r="E3" s="145"/>
      <c r="F3" s="145"/>
      <c r="G3" s="145"/>
      <c r="H3" s="145"/>
      <c r="I3" s="145"/>
      <c r="J3" s="145"/>
      <c r="K3" s="145"/>
      <c r="L3" s="145"/>
      <c r="M3" s="145"/>
      <c r="N3" s="145"/>
      <c r="O3" s="145"/>
      <c r="P3" s="145"/>
      <c r="Q3" s="145"/>
    </row>
    <row r="4" spans="1:19">
      <c r="B4" s="102" t="s">
        <v>179</v>
      </c>
      <c r="P4" s="129"/>
      <c r="Q4" s="129"/>
    </row>
    <row r="5" spans="1:19">
      <c r="P5" s="130"/>
      <c r="Q5" s="131"/>
      <c r="R5" s="117"/>
      <c r="S5" s="103"/>
    </row>
    <row r="6" spans="1:19">
      <c r="P6" s="130"/>
      <c r="Q6" s="131"/>
      <c r="R6" s="117"/>
      <c r="S6" s="103"/>
    </row>
    <row r="7" spans="1:19">
      <c r="P7" s="130"/>
      <c r="Q7" s="131"/>
      <c r="R7" s="117"/>
      <c r="S7" s="103"/>
    </row>
    <row r="8" spans="1:19">
      <c r="P8" s="130"/>
      <c r="Q8" s="131"/>
      <c r="R8" s="117"/>
      <c r="S8" s="103"/>
    </row>
    <row r="9" spans="1:19" ht="6" customHeight="1">
      <c r="P9" s="130"/>
      <c r="Q9" s="131"/>
      <c r="R9" s="117"/>
      <c r="S9" s="103"/>
    </row>
    <row r="10" spans="1:19" ht="6" customHeight="1">
      <c r="P10" s="130"/>
      <c r="Q10" s="131"/>
      <c r="R10" s="117"/>
      <c r="S10" s="103"/>
    </row>
    <row r="11" spans="1:19" s="106" customFormat="1" ht="23.25" customHeight="1">
      <c r="B11" s="169" t="str">
        <f>"In "&amp;control!$L$8&amp;" Regional Cancer Network"</f>
        <v>In North of Scotland Regional Cancer Network</v>
      </c>
      <c r="C11" s="169"/>
      <c r="D11" s="169"/>
      <c r="E11" s="169"/>
      <c r="F11" s="169"/>
      <c r="G11" s="169"/>
      <c r="H11" s="169"/>
      <c r="I11" s="104"/>
      <c r="J11" s="104"/>
      <c r="K11" s="105"/>
      <c r="L11" s="105"/>
      <c r="O11" s="107"/>
      <c r="P11" s="130"/>
      <c r="Q11" s="132"/>
      <c r="R11" s="117"/>
      <c r="S11" s="103"/>
    </row>
    <row r="12" spans="1:19" s="106" customFormat="1" ht="23.25" customHeight="1">
      <c r="B12" s="169"/>
      <c r="C12" s="169"/>
      <c r="D12" s="169"/>
      <c r="E12" s="169"/>
      <c r="F12" s="169"/>
      <c r="G12" s="169"/>
      <c r="H12" s="169"/>
      <c r="I12" s="104"/>
      <c r="J12" s="104"/>
      <c r="K12" s="105"/>
      <c r="L12" s="105"/>
      <c r="O12" s="107"/>
      <c r="P12" s="133"/>
      <c r="Q12" s="134"/>
      <c r="R12" s="107"/>
      <c r="S12" s="107"/>
    </row>
    <row r="13" spans="1:19" s="106" customFormat="1" ht="36.75" customHeight="1">
      <c r="B13" s="108" t="s">
        <v>180</v>
      </c>
      <c r="C13" s="109"/>
      <c r="D13" s="110">
        <f>control!AA11</f>
        <v>380</v>
      </c>
      <c r="E13" s="111"/>
      <c r="F13" s="109"/>
      <c r="G13" s="109"/>
      <c r="H13" s="109"/>
      <c r="I13" s="112"/>
      <c r="J13" s="104"/>
      <c r="K13" s="105"/>
      <c r="L13" s="105"/>
      <c r="O13" s="107"/>
      <c r="P13" s="135"/>
      <c r="Q13" s="135"/>
      <c r="R13" s="107"/>
      <c r="S13" s="107"/>
    </row>
    <row r="14" spans="1:19" s="106" customFormat="1" ht="36.75" customHeight="1">
      <c r="B14" s="108" t="str">
        <f>""&amp;control!$P$8&amp;" living with and beyond the following cancer type:"</f>
        <v>persons living with and beyond the following cancer type:</v>
      </c>
      <c r="C14" s="109"/>
      <c r="D14" s="113"/>
      <c r="E14" s="108"/>
      <c r="F14" s="109"/>
      <c r="G14" s="109"/>
      <c r="H14" s="109"/>
      <c r="I14" s="112"/>
      <c r="J14" s="104"/>
      <c r="K14" s="105"/>
      <c r="L14" s="105"/>
      <c r="O14" s="107"/>
      <c r="P14" s="135"/>
      <c r="Q14" s="135"/>
      <c r="R14" s="107"/>
      <c r="S14" s="107"/>
    </row>
    <row r="15" spans="1:19" ht="45.75" customHeight="1">
      <c r="B15" s="169" t="str">
        <f>""&amp;control!N26&amp;""</f>
        <v>Multiple Myeloma</v>
      </c>
      <c r="C15" s="169"/>
      <c r="D15" s="169"/>
      <c r="E15" s="169"/>
      <c r="F15" s="169"/>
      <c r="G15" s="169"/>
      <c r="H15" s="169"/>
      <c r="I15" s="114"/>
      <c r="J15" s="114"/>
      <c r="K15" s="114"/>
      <c r="L15" s="114"/>
    </row>
    <row r="16" spans="1:19" ht="30.75" customHeight="1">
      <c r="B16" s="115" t="str">
        <f ca="1">"The largest proportion of survivors were diagnosed "&amp;IF(ISERROR(VLOOKUP(LARGE(control!$AA$5:'control'!$AA$10,1),control!$AA$5:'control'!$AB$10,control!$AB$4,FALSE)),"-",VLOOKUP(LARGE(control!$AA$5:'control'!$AA$10,1),control!$AA$5:'control'!$AB$10,control!$AB$4,FALSE))&amp;" ago"</f>
        <v>The largest proportion of survivors were diagnosed 2-5 years ago</v>
      </c>
      <c r="C16" s="116"/>
      <c r="D16" s="116"/>
      <c r="E16" s="116"/>
      <c r="F16" s="116"/>
      <c r="G16" s="116"/>
      <c r="H16" s="116"/>
    </row>
    <row r="17" spans="2:2">
      <c r="B17" s="126" t="str">
        <f>IF(AND(B15="Breast",control!P8="Persons"),"Note: Breast cancer figures for all persons does not include males","")</f>
        <v/>
      </c>
    </row>
    <row r="18" spans="2:2" ht="28.5" hidden="1" customHeight="1"/>
    <row r="19" spans="2:2" ht="28.5" hidden="1" customHeight="1"/>
    <row r="20" spans="2:2" ht="28.5" hidden="1" customHeight="1"/>
  </sheetData>
  <mergeCells count="2">
    <mergeCell ref="B11:H12"/>
    <mergeCell ref="B15:H1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List Box 1">
              <controlPr defaultSize="0" autoLine="0" autoPict="0">
                <anchor moveWithCells="1">
                  <from>
                    <xdr:col>3</xdr:col>
                    <xdr:colOff>838200</xdr:colOff>
                    <xdr:row>4</xdr:row>
                    <xdr:rowOff>0</xdr:rowOff>
                  </from>
                  <to>
                    <xdr:col>6</xdr:col>
                    <xdr:colOff>504825</xdr:colOff>
                    <xdr:row>6</xdr:row>
                    <xdr:rowOff>28575</xdr:rowOff>
                  </to>
                </anchor>
              </controlPr>
            </control>
          </mc:Choice>
        </mc:AlternateContent>
        <mc:AlternateContent xmlns:mc="http://schemas.openxmlformats.org/markup-compatibility/2006">
          <mc:Choice Requires="x14">
            <control shapeId="26626" r:id="rId5" name="List Box 2">
              <controlPr defaultSize="0" autoLine="0" autoPict="0">
                <anchor moveWithCells="1">
                  <from>
                    <xdr:col>7</xdr:col>
                    <xdr:colOff>495300</xdr:colOff>
                    <xdr:row>4</xdr:row>
                    <xdr:rowOff>0</xdr:rowOff>
                  </from>
                  <to>
                    <xdr:col>13</xdr:col>
                    <xdr:colOff>381000</xdr:colOff>
                    <xdr:row>7</xdr:row>
                    <xdr:rowOff>114300</xdr:rowOff>
                  </to>
                </anchor>
              </controlPr>
            </control>
          </mc:Choice>
        </mc:AlternateContent>
        <mc:AlternateContent xmlns:mc="http://schemas.openxmlformats.org/markup-compatibility/2006">
          <mc:Choice Requires="x14">
            <control shapeId="26627" r:id="rId6" name="List Box 3">
              <controlPr defaultSize="0" autoLine="0" autoPict="0">
                <anchor moveWithCells="1">
                  <from>
                    <xdr:col>1</xdr:col>
                    <xdr:colOff>19050</xdr:colOff>
                    <xdr:row>4</xdr:row>
                    <xdr:rowOff>0</xdr:rowOff>
                  </from>
                  <to>
                    <xdr:col>3</xdr:col>
                    <xdr:colOff>190500</xdr:colOff>
                    <xdr:row>6</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BFBDAF"/>
  </sheetPr>
  <dimension ref="A2:Z125"/>
  <sheetViews>
    <sheetView zoomScale="85" zoomScaleNormal="85" workbookViewId="0">
      <selection activeCell="K12" sqref="K12"/>
    </sheetView>
  </sheetViews>
  <sheetFormatPr defaultColWidth="0" defaultRowHeight="14.25"/>
  <cols>
    <col min="1" max="1" width="0.140625" style="5" customWidth="1"/>
    <col min="2" max="2" width="39.140625" style="5" customWidth="1"/>
    <col min="3" max="9" width="11" style="5" customWidth="1"/>
    <col min="10" max="10" width="3.140625" style="5" customWidth="1"/>
    <col min="11" max="17" width="11" style="5" customWidth="1"/>
    <col min="18" max="18" width="3.140625" style="5" customWidth="1"/>
    <col min="19" max="25" width="11" style="5" customWidth="1"/>
    <col min="26" max="26" width="9.140625" style="5" customWidth="1"/>
    <col min="27" max="16384" width="9.140625" style="5" hidden="1"/>
  </cols>
  <sheetData>
    <row r="2" spans="1:25" s="2" customFormat="1" ht="23.25">
      <c r="B2" s="1" t="s">
        <v>0</v>
      </c>
    </row>
    <row r="3" spans="1:25" s="146" customFormat="1" ht="15.75">
      <c r="A3" s="143"/>
      <c r="B3" s="144"/>
      <c r="C3" s="143"/>
      <c r="D3" s="145"/>
      <c r="E3" s="145"/>
      <c r="F3" s="145"/>
      <c r="G3" s="145"/>
      <c r="H3" s="145"/>
      <c r="I3" s="145"/>
      <c r="J3" s="145"/>
      <c r="K3" s="145"/>
      <c r="L3" s="145"/>
      <c r="M3" s="145"/>
      <c r="N3" s="145"/>
      <c r="O3" s="145"/>
      <c r="P3" s="145"/>
      <c r="Q3" s="145"/>
    </row>
    <row r="4" spans="1:25" s="2" customFormat="1" ht="23.25">
      <c r="B4" s="3" t="s">
        <v>13</v>
      </c>
    </row>
    <row r="5" spans="1:25" s="2" customFormat="1" ht="23.25">
      <c r="B5" s="3" t="s">
        <v>14</v>
      </c>
    </row>
    <row r="6" spans="1:25" ht="6" customHeight="1">
      <c r="B6" s="4"/>
    </row>
    <row r="7" spans="1:25" s="2" customFormat="1" ht="18">
      <c r="B7" s="6" t="s">
        <v>181</v>
      </c>
    </row>
    <row r="9" spans="1:25" ht="15">
      <c r="B9" s="43" t="s">
        <v>182</v>
      </c>
      <c r="E9" s="119"/>
    </row>
    <row r="10" spans="1:25" ht="15">
      <c r="E10" s="125" t="s">
        <v>183</v>
      </c>
      <c r="F10" s="119"/>
      <c r="H10" s="125" t="s">
        <v>184</v>
      </c>
    </row>
    <row r="11" spans="1:25" ht="15">
      <c r="E11" s="125" t="s">
        <v>24</v>
      </c>
      <c r="F11" s="119"/>
      <c r="H11" s="125" t="s">
        <v>21</v>
      </c>
    </row>
    <row r="12" spans="1:25" ht="15">
      <c r="E12" s="125" t="s">
        <v>26</v>
      </c>
      <c r="F12" s="119"/>
      <c r="H12" s="125" t="s">
        <v>185</v>
      </c>
    </row>
    <row r="13" spans="1:25" ht="15">
      <c r="E13" s="125" t="s">
        <v>186</v>
      </c>
      <c r="F13" s="119"/>
      <c r="H13" s="125" t="s">
        <v>187</v>
      </c>
      <c r="I13" s="7"/>
      <c r="Q13" s="7"/>
      <c r="Y13" s="7"/>
    </row>
    <row r="14" spans="1:25" ht="15">
      <c r="B14" s="43" t="s">
        <v>20</v>
      </c>
      <c r="H14" s="119"/>
      <c r="I14" s="7"/>
      <c r="Q14" s="7"/>
      <c r="Y14" s="7"/>
    </row>
    <row r="15" spans="1:25" ht="15">
      <c r="C15" s="177" t="str">
        <f>"Males in "&amp;control!$D$8</f>
        <v>Males in South East of Scotland</v>
      </c>
      <c r="D15" s="177"/>
      <c r="E15" s="177"/>
      <c r="F15" s="177"/>
      <c r="G15" s="177"/>
      <c r="H15" s="177"/>
      <c r="I15" s="177"/>
      <c r="K15" s="177" t="str">
        <f>"Females in "&amp;control!$D$8</f>
        <v>Females in South East of Scotland</v>
      </c>
      <c r="L15" s="177"/>
      <c r="M15" s="177"/>
      <c r="N15" s="177"/>
      <c r="O15" s="177"/>
      <c r="P15" s="177"/>
      <c r="Q15" s="177"/>
      <c r="S15" s="177" t="str">
        <f>"All persons in "&amp;control!$D$8</f>
        <v>All persons in South East of Scotland</v>
      </c>
      <c r="T15" s="177"/>
      <c r="U15" s="177"/>
      <c r="V15" s="177"/>
      <c r="W15" s="177"/>
      <c r="X15" s="177"/>
      <c r="Y15" s="177"/>
    </row>
    <row r="16" spans="1:25">
      <c r="C16" s="178" t="s">
        <v>188</v>
      </c>
      <c r="D16" s="178"/>
      <c r="E16" s="178"/>
      <c r="F16" s="178"/>
      <c r="G16" s="178"/>
      <c r="H16" s="178"/>
      <c r="I16" s="178"/>
      <c r="K16" s="178" t="s">
        <v>188</v>
      </c>
      <c r="L16" s="178"/>
      <c r="M16" s="178"/>
      <c r="N16" s="178"/>
      <c r="O16" s="178"/>
      <c r="P16" s="178"/>
      <c r="Q16" s="178"/>
      <c r="S16" s="178" t="s">
        <v>188</v>
      </c>
      <c r="T16" s="178"/>
      <c r="U16" s="178"/>
      <c r="V16" s="178"/>
      <c r="W16" s="178"/>
      <c r="X16" s="178"/>
      <c r="Y16" s="178"/>
    </row>
    <row r="17" spans="2:25" s="10" customFormat="1" ht="25.5">
      <c r="C17" s="14" t="s">
        <v>189</v>
      </c>
      <c r="D17" s="14" t="s">
        <v>190</v>
      </c>
      <c r="E17" s="14" t="s">
        <v>191</v>
      </c>
      <c r="F17" s="14" t="s">
        <v>192</v>
      </c>
      <c r="G17" s="14" t="s">
        <v>193</v>
      </c>
      <c r="H17" s="14" t="s">
        <v>194</v>
      </c>
      <c r="I17" s="14" t="s">
        <v>195</v>
      </c>
      <c r="K17" s="11" t="s">
        <v>189</v>
      </c>
      <c r="L17" s="11" t="s">
        <v>190</v>
      </c>
      <c r="M17" s="11" t="s">
        <v>191</v>
      </c>
      <c r="N17" s="11" t="s">
        <v>192</v>
      </c>
      <c r="O17" s="11" t="s">
        <v>193</v>
      </c>
      <c r="P17" s="11" t="s">
        <v>194</v>
      </c>
      <c r="Q17" s="11" t="s">
        <v>195</v>
      </c>
      <c r="S17" s="11" t="s">
        <v>189</v>
      </c>
      <c r="T17" s="11" t="s">
        <v>190</v>
      </c>
      <c r="U17" s="11" t="s">
        <v>191</v>
      </c>
      <c r="V17" s="11" t="s">
        <v>192</v>
      </c>
      <c r="W17" s="11" t="s">
        <v>193</v>
      </c>
      <c r="X17" s="11" t="s">
        <v>194</v>
      </c>
      <c r="Y17" s="12" t="s">
        <v>195</v>
      </c>
    </row>
    <row r="18" spans="2:25" ht="15" thickBot="1">
      <c r="B18" s="15" t="s">
        <v>196</v>
      </c>
      <c r="C18" s="60">
        <f>IF(ISERROR(VLOOKUP(control!$B$4&amp;control!$D$8,Data_AllCancers!$A$5:$J$151,Data_AllCancers!D$1,FALSE)),"-",VLOOKUP(control!$B$4&amp;control!$D$8,Data_AllCancers!$A$5:$J$151,Data_AllCancers!D$1,FALSE))</f>
        <v>2780</v>
      </c>
      <c r="D18" s="61">
        <f>IF(ISERROR(VLOOKUP(control!$B$4&amp;control!$D$8,Data_AllCancers!$A$5:$J$151,Data_AllCancers!E$1,FALSE)),"-",VLOOKUP(control!$B$4&amp;control!$D$8,Data_AllCancers!$A$5:$J$151,Data_AllCancers!E$1,FALSE))</f>
        <v>2195</v>
      </c>
      <c r="E18" s="61">
        <f>IF(ISERROR(VLOOKUP(control!$B$4&amp;control!$D$8,Data_AllCancers!$A$5:$J$151,Data_AllCancers!F$1,FALSE)),"-",VLOOKUP(control!$B$4&amp;control!$D$8,Data_AllCancers!$A$5:$J$151,Data_AllCancers!F$1,FALSE))</f>
        <v>5015</v>
      </c>
      <c r="F18" s="61">
        <f>IF(ISERROR(VLOOKUP(control!$B$4&amp;control!$D$8,Data_AllCancers!$A$5:$J$151,Data_AllCancers!G$1,FALSE)),"-",VLOOKUP(control!$B$4&amp;control!$D$8,Data_AllCancers!$A$5:$J$151,Data_AllCancers!G$1,FALSE))</f>
        <v>5195</v>
      </c>
      <c r="G18" s="61">
        <f>IF(ISERROR(VLOOKUP(control!$B$4&amp;control!$D$8,Data_AllCancers!$A$5:$J$151,Data_AllCancers!H$1,FALSE)),"-",VLOOKUP(control!$B$4&amp;control!$D$8,Data_AllCancers!$A$5:$J$151,Data_AllCancers!H$1,FALSE))</f>
        <v>2850</v>
      </c>
      <c r="H18" s="61">
        <f>IF(ISERROR(VLOOKUP(control!$B$4&amp;control!$D$8,Data_AllCancers!$A$5:$J$151,Data_AllCancers!I$1,FALSE)),"-",VLOOKUP(control!$B$4&amp;control!$D$8,Data_AllCancers!$A$5:$J$151,Data_AllCancers!I$1,FALSE))</f>
        <v>1727</v>
      </c>
      <c r="I18" s="62">
        <f>IF(ISERROR(VLOOKUP(control!$B$4&amp;control!$D$8,Data_AllCancers!$A$5:$J$151,Data_AllCancers!J$1,FALSE)),"-",VLOOKUP(control!$B$4&amp;control!$D$8,Data_AllCancers!$A$5:$J$151,Data_AllCancers!J$1,FALSE))</f>
        <v>19762</v>
      </c>
      <c r="K18" s="60">
        <f>IF(ISERROR(VLOOKUP(control!$B$5&amp;control!$D$8,Data_AllCancers!$A$5:$J$151,Data_AllCancers!D$1,FALSE)),"-",VLOOKUP(control!$B$5&amp;control!$D$8,Data_AllCancers!$A$5:$J$151,Data_AllCancers!D$1,FALSE))</f>
        <v>2934</v>
      </c>
      <c r="L18" s="61">
        <f>IF(ISERROR(VLOOKUP(control!$B$5&amp;control!$D$8,Data_AllCancers!$A$5:$J$151,Data_AllCancers!E$1,FALSE)),"-",VLOOKUP(control!$B$5&amp;control!$D$8,Data_AllCancers!$A$5:$J$151,Data_AllCancers!E$1,FALSE))</f>
        <v>2448</v>
      </c>
      <c r="M18" s="61">
        <f>IF(ISERROR(VLOOKUP(control!$B$5&amp;control!$D$8,Data_AllCancers!$A$5:$J$151,Data_AllCancers!F$1,FALSE)),"-",VLOOKUP(control!$B$5&amp;control!$D$8,Data_AllCancers!$A$5:$J$151,Data_AllCancers!F$1,FALSE))</f>
        <v>5845</v>
      </c>
      <c r="N18" s="61">
        <f>IF(ISERROR(VLOOKUP(control!$B$5&amp;control!$D$8,Data_AllCancers!$A$5:$J$151,Data_AllCancers!G$1,FALSE)),"-",VLOOKUP(control!$B$5&amp;control!$D$8,Data_AllCancers!$A$5:$J$151,Data_AllCancers!G$1,FALSE))</f>
        <v>6963</v>
      </c>
      <c r="O18" s="61">
        <f>IF(ISERROR(VLOOKUP(control!$B$5&amp;control!$D$8,Data_AllCancers!$A$5:$J$151,Data_AllCancers!H$1,FALSE)),"-",VLOOKUP(control!$B$5&amp;control!$D$8,Data_AllCancers!$A$5:$J$151,Data_AllCancers!H$1,FALSE))</f>
        <v>4951</v>
      </c>
      <c r="P18" s="61">
        <f>IF(ISERROR(VLOOKUP(control!$B$5&amp;control!$D$8,Data_AllCancers!$A$5:$J$151,Data_AllCancers!I$1,FALSE)),"-",VLOOKUP(control!$B$5&amp;control!$D$8,Data_AllCancers!$A$5:$J$151,Data_AllCancers!I$1,FALSE))</f>
        <v>3386</v>
      </c>
      <c r="Q18" s="62">
        <f>IF(ISERROR(VLOOKUP(control!$B$5&amp;control!$D$8,Data_AllCancers!$A$5:$J$151,Data_AllCancers!J$1,FALSE)),"-",VLOOKUP(control!$B$5&amp;control!$D$8,Data_AllCancers!$A$5:$J$151,Data_AllCancers!J$1,FALSE))</f>
        <v>26527</v>
      </c>
      <c r="R18" s="9"/>
      <c r="S18" s="60">
        <f>C18+K18</f>
        <v>5714</v>
      </c>
      <c r="T18" s="61">
        <f t="shared" ref="T18:Y18" si="0">D18+L18</f>
        <v>4643</v>
      </c>
      <c r="U18" s="61">
        <f t="shared" si="0"/>
        <v>10860</v>
      </c>
      <c r="V18" s="61">
        <f t="shared" si="0"/>
        <v>12158</v>
      </c>
      <c r="W18" s="61">
        <f t="shared" si="0"/>
        <v>7801</v>
      </c>
      <c r="X18" s="61">
        <f t="shared" si="0"/>
        <v>5113</v>
      </c>
      <c r="Y18" s="62">
        <f t="shared" si="0"/>
        <v>46289</v>
      </c>
    </row>
    <row r="19" spans="2:25" ht="15" thickBot="1">
      <c r="B19" s="16" t="s">
        <v>197</v>
      </c>
      <c r="C19" s="63">
        <f>IF(ISERROR(VLOOKUP(control!$B$4&amp;control!$D$8,Data_AllCancers!$A$5:$T$151,Data_AllCancers!N$1,FALSE)),"-",VLOOKUP(control!$B$4&amp;control!$D$8,Data_AllCancers!$A$5:$T$151,Data_AllCancers!N$1,FALSE))</f>
        <v>191.34277199237383</v>
      </c>
      <c r="D19" s="64">
        <f>IF(ISERROR(VLOOKUP(control!$B$4&amp;control!$D$8,Data_AllCancers!$A$5:$T$151,Data_AllCancers!O$1,FALSE)),"-",VLOOKUP(control!$B$4&amp;control!$D$8,Data_AllCancers!$A$5:$T$151,Data_AllCancers!O$1,FALSE))</f>
        <v>151.07819587167646</v>
      </c>
      <c r="E19" s="64">
        <f>IF(ISERROR(VLOOKUP(control!$B$4&amp;control!$D$8,Data_AllCancers!$A$5:$T$151,Data_AllCancers!P$1,FALSE)),"-",VLOOKUP(control!$B$4&amp;control!$D$8,Data_AllCancers!$A$5:$T$151,Data_AllCancers!P$1,FALSE))</f>
        <v>345.17410127401246</v>
      </c>
      <c r="F19" s="64">
        <f>IF(ISERROR(VLOOKUP(control!$B$4&amp;control!$D$8,Data_AllCancers!$A$5:$T$151,Data_AllCancers!Q$1,FALSE)),"-",VLOOKUP(control!$B$4&amp;control!$D$8,Data_AllCancers!$A$5:$T$151,Data_AllCancers!Q$1,FALSE))</f>
        <v>357.56320161884241</v>
      </c>
      <c r="G19" s="64">
        <f>IF(ISERROR(VLOOKUP(control!$B$4&amp;control!$D$8,Data_AllCancers!$A$5:$T$151,Data_AllCancers!R$1,FALSE)),"-",VLOOKUP(control!$B$4&amp;control!$D$8,Data_AllCancers!$A$5:$T$151,Data_AllCancers!R$1,FALSE))</f>
        <v>196.16075545980769</v>
      </c>
      <c r="H19" s="64">
        <f>IF(ISERROR(VLOOKUP(control!$B$4&amp;control!$D$8,Data_AllCancers!$A$5:$T$151,Data_AllCancers!S$1,FALSE)),"-",VLOOKUP(control!$B$4&amp;control!$D$8,Data_AllCancers!$A$5:$T$151,Data_AllCancers!S$1,FALSE))</f>
        <v>118.86653497511854</v>
      </c>
      <c r="I19" s="65">
        <f>IF(ISERROR(VLOOKUP(control!$B$4&amp;control!$D$8,Data_AllCancers!$A$5:$T$151,Data_AllCancers!T$1,FALSE)),"-",VLOOKUP(control!$B$4&amp;control!$D$8,Data_AllCancers!$A$5:$T$151,Data_AllCancers!T$1,FALSE))</f>
        <v>1360.1855611918313</v>
      </c>
      <c r="K19" s="63">
        <f>IF(ISERROR(VLOOKUP(control!$B$5&amp;control!$D$8,Data_AllCancers!$A$5:$T$151,Data_AllCancers!N$1,FALSE)),"-",VLOOKUP(control!$B$5&amp;control!$D$8,Data_AllCancers!$A$5:$T$151,Data_AllCancers!N$1,FALSE))</f>
        <v>201.94233562072836</v>
      </c>
      <c r="L19" s="64">
        <f>IF(ISERROR(VLOOKUP(control!$B$5&amp;control!$D$8,Data_AllCancers!$A$5:$T$151,Data_AllCancers!O$1,FALSE)),"-",VLOOKUP(control!$B$5&amp;control!$D$8,Data_AllCancers!$A$5:$T$151,Data_AllCancers!O$1,FALSE))</f>
        <v>168.49176468968747</v>
      </c>
      <c r="M19" s="64">
        <f>IF(ISERROR(VLOOKUP(control!$B$5&amp;control!$D$8,Data_AllCancers!$A$5:$T$151,Data_AllCancers!P$1,FALSE)),"-",VLOOKUP(control!$B$5&amp;control!$D$8,Data_AllCancers!$A$5:$T$151,Data_AllCancers!P$1,FALSE))</f>
        <v>402.30161953072843</v>
      </c>
      <c r="N19" s="64">
        <f>IF(ISERROR(VLOOKUP(control!$B$5&amp;control!$D$8,Data_AllCancers!$A$5:$T$151,Data_AllCancers!Q$1,FALSE)),"-",VLOOKUP(control!$B$5&amp;control!$D$8,Data_AllCancers!$A$5:$T$151,Data_AllCancers!Q$1,FALSE))</f>
        <v>479.25169833917221</v>
      </c>
      <c r="O19" s="64">
        <f>IF(ISERROR(VLOOKUP(control!$B$5&amp;control!$D$8,Data_AllCancers!$A$5:$T$151,Data_AllCancers!R$1,FALSE)),"-",VLOOKUP(control!$B$5&amp;control!$D$8,Data_AllCancers!$A$5:$T$151,Data_AllCancers!R$1,FALSE))</f>
        <v>340.76908781807299</v>
      </c>
      <c r="P19" s="64">
        <f>IF(ISERROR(VLOOKUP(control!$B$5&amp;control!$D$8,Data_AllCancers!$A$5:$T$151,Data_AllCancers!S$1,FALSE)),"-",VLOOKUP(control!$B$5&amp;control!$D$8,Data_AllCancers!$A$5:$T$151,Data_AllCancers!S$1,FALSE))</f>
        <v>233.05274315330135</v>
      </c>
      <c r="Q19" s="65">
        <f>IF(ISERROR(VLOOKUP(control!$B$5&amp;control!$D$8,Data_AllCancers!$A$5:$T$151,Data_AllCancers!T$1,FALSE)),"-",VLOOKUP(control!$B$5&amp;control!$D$8,Data_AllCancers!$A$5:$T$151,Data_AllCancers!T$1,FALSE))</f>
        <v>1825.8092491516907</v>
      </c>
      <c r="R19" s="9"/>
      <c r="S19" s="63">
        <f>IF(ISERROR(VLOOKUP("Persons"&amp;control!$D$8,Data_AllCancers!$A$5:$T$151,Data_AllCancers!N$1,FALSE)),"-",VLOOKUP("Persons"&amp;control!$D$8,Data_AllCancers!$A$5:$T$151,Data_AllCancers!N$1,FALSE))</f>
        <v>393.28510761310218</v>
      </c>
      <c r="T19" s="64">
        <f>IF(ISERROR(VLOOKUP("Persons"&amp;control!$D$8,Data_AllCancers!$A$5:$T$151,Data_AllCancers!O$1,FALSE)),"-",VLOOKUP("Persons"&amp;control!$D$8,Data_AllCancers!$A$5:$T$151,Data_AllCancers!O$1,FALSE))</f>
        <v>319.56996056136387</v>
      </c>
      <c r="U19" s="64">
        <f>IF(ISERROR(VLOOKUP("Persons"&amp;control!$D$8,Data_AllCancers!$A$5:$T$151,Data_AllCancers!P$1,FALSE)),"-",VLOOKUP("Persons"&amp;control!$D$8,Data_AllCancers!$A$5:$T$151,Data_AllCancers!P$1,FALSE))</f>
        <v>747.47572080474083</v>
      </c>
      <c r="V19" s="64">
        <f>IF(ISERROR(VLOOKUP("Persons"&amp;control!$D$8,Data_AllCancers!$A$5:$T$151,Data_AllCancers!Q$1,FALSE)),"-",VLOOKUP("Persons"&amp;control!$D$8,Data_AllCancers!$A$5:$T$151,Data_AllCancers!Q$1,FALSE))</f>
        <v>836.81489995801462</v>
      </c>
      <c r="W19" s="64">
        <f>IF(ISERROR(VLOOKUP("Persons"&amp;control!$D$8,Data_AllCancers!$A$5:$T$151,Data_AllCancers!R$1,FALSE)),"-",VLOOKUP("Persons"&amp;control!$D$8,Data_AllCancers!$A$5:$T$151,Data_AllCancers!R$1,FALSE))</f>
        <v>536.92984327788065</v>
      </c>
      <c r="X19" s="64">
        <f>IF(ISERROR(VLOOKUP("Persons"&amp;control!$D$8,Data_AllCancers!$A$5:$T$151,Data_AllCancers!S$1,FALSE)),"-",VLOOKUP("Persons"&amp;control!$D$8,Data_AllCancers!$A$5:$T$151,Data_AllCancers!S$1,FALSE))</f>
        <v>351.91927812841993</v>
      </c>
      <c r="Y19" s="65">
        <f>IF(ISERROR(VLOOKUP("Persons"&amp;control!$D$8,Data_AllCancers!$A$5:$T$151,Data_AllCancers!T$1,FALSE)),"-",VLOOKUP("Persons"&amp;control!$D$8,Data_AllCancers!$A$5:$T$151,Data_AllCancers!T$1,FALSE))</f>
        <v>3185.9948103435227</v>
      </c>
    </row>
    <row r="21" spans="2:25" ht="15">
      <c r="B21" s="43" t="s">
        <v>198</v>
      </c>
    </row>
    <row r="22" spans="2:25" ht="15">
      <c r="B22" s="156" t="s">
        <v>199</v>
      </c>
      <c r="C22" s="177" t="str">
        <f>"Males in "&amp;control!$D$8</f>
        <v>Males in South East of Scotland</v>
      </c>
      <c r="D22" s="177"/>
      <c r="E22" s="177"/>
      <c r="F22" s="177"/>
      <c r="G22" s="177"/>
      <c r="H22" s="177"/>
      <c r="I22" s="177"/>
      <c r="K22" s="177" t="str">
        <f>"Females in "&amp;control!$D$8</f>
        <v>Females in South East of Scotland</v>
      </c>
      <c r="L22" s="177"/>
      <c r="M22" s="177"/>
      <c r="N22" s="177"/>
      <c r="O22" s="177"/>
      <c r="P22" s="177"/>
      <c r="Q22" s="177"/>
      <c r="S22" s="177" t="str">
        <f>"All persons in "&amp;control!$D$8</f>
        <v>All persons in South East of Scotland</v>
      </c>
      <c r="T22" s="177"/>
      <c r="U22" s="177"/>
      <c r="V22" s="177"/>
      <c r="W22" s="177"/>
      <c r="X22" s="177"/>
      <c r="Y22" s="177"/>
    </row>
    <row r="23" spans="2:25">
      <c r="C23" s="178" t="s">
        <v>188</v>
      </c>
      <c r="D23" s="178"/>
      <c r="E23" s="178"/>
      <c r="F23" s="178"/>
      <c r="G23" s="178"/>
      <c r="H23" s="178"/>
      <c r="I23" s="178"/>
      <c r="K23" s="178" t="s">
        <v>188</v>
      </c>
      <c r="L23" s="178"/>
      <c r="M23" s="178"/>
      <c r="N23" s="178"/>
      <c r="O23" s="178"/>
      <c r="P23" s="178"/>
      <c r="Q23" s="178"/>
      <c r="S23" s="178" t="s">
        <v>188</v>
      </c>
      <c r="T23" s="178"/>
      <c r="U23" s="178"/>
      <c r="V23" s="178"/>
      <c r="W23" s="178"/>
      <c r="X23" s="178"/>
      <c r="Y23" s="178"/>
    </row>
    <row r="24" spans="2:25" s="10" customFormat="1" ht="25.5">
      <c r="C24" s="14" t="s">
        <v>189</v>
      </c>
      <c r="D24" s="14" t="s">
        <v>190</v>
      </c>
      <c r="E24" s="14" t="s">
        <v>191</v>
      </c>
      <c r="F24" s="14" t="s">
        <v>192</v>
      </c>
      <c r="G24" s="14" t="s">
        <v>193</v>
      </c>
      <c r="H24" s="14" t="s">
        <v>194</v>
      </c>
      <c r="I24" s="14" t="s">
        <v>195</v>
      </c>
      <c r="K24" s="11" t="s">
        <v>189</v>
      </c>
      <c r="L24" s="11" t="s">
        <v>190</v>
      </c>
      <c r="M24" s="11" t="s">
        <v>191</v>
      </c>
      <c r="N24" s="11" t="s">
        <v>192</v>
      </c>
      <c r="O24" s="11" t="s">
        <v>193</v>
      </c>
      <c r="P24" s="11" t="s">
        <v>194</v>
      </c>
      <c r="Q24" s="11" t="s">
        <v>195</v>
      </c>
      <c r="S24" s="11" t="s">
        <v>189</v>
      </c>
      <c r="T24" s="11" t="s">
        <v>190</v>
      </c>
      <c r="U24" s="11" t="s">
        <v>191</v>
      </c>
      <c r="V24" s="11" t="s">
        <v>192</v>
      </c>
      <c r="W24" s="11" t="s">
        <v>193</v>
      </c>
      <c r="X24" s="11" t="s">
        <v>194</v>
      </c>
      <c r="Y24" s="12" t="s">
        <v>195</v>
      </c>
    </row>
    <row r="25" spans="2:25" ht="15" thickBot="1">
      <c r="B25" s="15" t="s">
        <v>200</v>
      </c>
      <c r="C25" s="84">
        <f>IF(OR(IF(ISERROR(VLOOKUP(control!$B$4&amp;control!$D$8&amp;Scotland_RCN!$B25,Data_RCN!$A$5:$K$2171,Data_RCN!E$1,FALSE)),"-",VLOOKUP(control!$B$4&amp;control!$D$8&amp;Scotland_RCN!$B25,Data_RCN!$A$5:$K$2171,Data_RCN!E$1,FALSE))=0,ISERROR(IF(ISERROR(VLOOKUP(control!$B$4&amp;control!$D$8&amp;Scotland_RCN!$B25,Data_RCN!$A$5:$K$2171,Data_RCN!E$1,FALSE)),"-",VLOOKUP(control!$B$4&amp;control!$D$8&amp;Scotland_RCN!$B25,Data_RCN!$A$5:$K$2171,Data_RCN!E$1,FALSE)))),"-",IF(ISERROR(VLOOKUP(control!$B$4&amp;control!$D$8&amp;Scotland_RCN!$B25,Data_RCN!$A$5:$K$2171,Data_RCN!E$1,FALSE)),"-",VLOOKUP(control!$B$4&amp;control!$D$8&amp;Scotland_RCN!$B25,Data_RCN!$A$5:$K$2171,Data_RCN!E$1,FALSE)))</f>
        <v>124</v>
      </c>
      <c r="D25" s="85">
        <f>IF(OR(IF(ISERROR(VLOOKUP(control!$B$4&amp;control!$D$8&amp;Scotland_RCN!$B25,Data_RCN!$A$5:$K$2171,Data_RCN!F$1,FALSE)),"-",VLOOKUP(control!$B$4&amp;control!$D$8&amp;Scotland_RCN!$B25,Data_RCN!$A$5:$K$2171,Data_RCN!F$1,FALSE))=0,ISERROR(IF(ISERROR(VLOOKUP(control!$B$4&amp;control!$D$8&amp;Scotland_RCN!$B25,Data_RCN!$A$5:$K$2171,Data_RCN!F$1,FALSE)),"-",VLOOKUP(control!$B$4&amp;control!$D$8&amp;Scotland_RCN!$B25,Data_RCN!$A$5:$K$2171,Data_RCN!F$1,FALSE)))),"-",IF(ISERROR(VLOOKUP(control!$B$4&amp;control!$D$8&amp;Scotland_RCN!$B25,Data_RCN!$A$5:$K$2171,Data_RCN!F$1,FALSE)),"-",VLOOKUP(control!$B$4&amp;control!$D$8&amp;Scotland_RCN!$B25,Data_RCN!$A$5:$K$2171,Data_RCN!F$1,FALSE)))</f>
        <v>68</v>
      </c>
      <c r="E25" s="85">
        <f>IF(OR(IF(ISERROR(VLOOKUP(control!$B$4&amp;control!$D$8&amp;Scotland_RCN!$B25,Data_RCN!$A$5:$K$2171,Data_RCN!G$1,FALSE)),"-",VLOOKUP(control!$B$4&amp;control!$D$8&amp;Scotland_RCN!$B25,Data_RCN!$A$5:$K$2171,Data_RCN!G$1,FALSE))=0,ISERROR(IF(ISERROR(VLOOKUP(control!$B$4&amp;control!$D$8&amp;Scotland_RCN!$B25,Data_RCN!$A$5:$K$2171,Data_RCN!G$1,FALSE)),"-",VLOOKUP(control!$B$4&amp;control!$D$8&amp;Scotland_RCN!$B25,Data_RCN!$A$5:$K$2171,Data_RCN!G$1,FALSE)))),"-",IF(ISERROR(VLOOKUP(control!$B$4&amp;control!$D$8&amp;Scotland_RCN!$B25,Data_RCN!$A$5:$K$2171,Data_RCN!G$1,FALSE)),"-",VLOOKUP(control!$B$4&amp;control!$D$8&amp;Scotland_RCN!$B25,Data_RCN!$A$5:$K$2171,Data_RCN!G$1,FALSE)))</f>
        <v>172</v>
      </c>
      <c r="F25" s="85">
        <f>IF(OR(IF(ISERROR(VLOOKUP(control!$B$4&amp;control!$D$8&amp;Scotland_RCN!$B25,Data_RCN!$A$5:$K$2171,Data_RCN!H$1,FALSE)),"-",VLOOKUP(control!$B$4&amp;control!$D$8&amp;Scotland_RCN!$B25,Data_RCN!$A$5:$K$2171,Data_RCN!H$1,FALSE))=0,ISERROR(IF(ISERROR(VLOOKUP(control!$B$4&amp;control!$D$8&amp;Scotland_RCN!$B25,Data_RCN!$A$5:$K$2171,Data_RCN!H$1,FALSE)),"-",VLOOKUP(control!$B$4&amp;control!$D$8&amp;Scotland_RCN!$B25,Data_RCN!$A$5:$K$2171,Data_RCN!H$1,FALSE)))),"-",IF(ISERROR(VLOOKUP(control!$B$4&amp;control!$D$8&amp;Scotland_RCN!$B25,Data_RCN!$A$5:$K$2171,Data_RCN!H$1,FALSE)),"-",VLOOKUP(control!$B$4&amp;control!$D$8&amp;Scotland_RCN!$B25,Data_RCN!$A$5:$K$2171,Data_RCN!H$1,FALSE)))</f>
        <v>206</v>
      </c>
      <c r="G25" s="85">
        <f>IF(OR(IF(ISERROR(VLOOKUP(control!$B$4&amp;control!$D$8&amp;Scotland_RCN!$B25,Data_RCN!$A$5:$K$2171,Data_RCN!I$1,FALSE)),"-",VLOOKUP(control!$B$4&amp;control!$D$8&amp;Scotland_RCN!$B25,Data_RCN!$A$5:$K$2171,Data_RCN!I$1,FALSE))=0,ISERROR(IF(ISERROR(VLOOKUP(control!$B$4&amp;control!$D$8&amp;Scotland_RCN!$B25,Data_RCN!$A$5:$K$2171,Data_RCN!I$1,FALSE)),"-",VLOOKUP(control!$B$4&amp;control!$D$8&amp;Scotland_RCN!$B25,Data_RCN!$A$5:$K$2171,Data_RCN!I$1,FALSE)))),"-",IF(ISERROR(VLOOKUP(control!$B$4&amp;control!$D$8&amp;Scotland_RCN!$B25,Data_RCN!$A$5:$K$2171,Data_RCN!I$1,FALSE)),"-",VLOOKUP(control!$B$4&amp;control!$D$8&amp;Scotland_RCN!$B25,Data_RCN!$A$5:$K$2171,Data_RCN!I$1,FALSE)))</f>
        <v>204</v>
      </c>
      <c r="H25" s="85">
        <f>IF(OR(IF(ISERROR(VLOOKUP(control!$B$4&amp;control!$D$8&amp;Scotland_RCN!$B25,Data_RCN!$A$5:$K$2171,Data_RCN!J$1,FALSE)),"-",VLOOKUP(control!$B$4&amp;control!$D$8&amp;Scotland_RCN!$B25,Data_RCN!$A$5:$K$2171,Data_RCN!J$1,FALSE))=0,ISERROR(IF(ISERROR(VLOOKUP(control!$B$4&amp;control!$D$8&amp;Scotland_RCN!$B25,Data_RCN!$A$5:$K$2171,Data_RCN!J$1,FALSE)),"-",VLOOKUP(control!$B$4&amp;control!$D$8&amp;Scotland_RCN!$B25,Data_RCN!$A$5:$K$2171,Data_RCN!J$1,FALSE)))),"-",IF(ISERROR(VLOOKUP(control!$B$4&amp;control!$D$8&amp;Scotland_RCN!$B25,Data_RCN!$A$5:$K$2171,Data_RCN!J$1,FALSE)),"-",VLOOKUP(control!$B$4&amp;control!$D$8&amp;Scotland_RCN!$B25,Data_RCN!$A$5:$K$2171,Data_RCN!J$1,FALSE)))</f>
        <v>226</v>
      </c>
      <c r="I25" s="86">
        <f>IF(OR(IF(ISERROR(VLOOKUP(control!$B$4&amp;control!$D$8&amp;Scotland_RCN!$B25,Data_RCN!$A$5:$K$2171,Data_RCN!K$1,FALSE)),"-",VLOOKUP(control!$B$4&amp;control!$D$8&amp;Scotland_RCN!$B25,Data_RCN!$A$5:$K$2171,Data_RCN!K$1,FALSE))=0,ISERROR(IF(ISERROR(VLOOKUP(control!$B$4&amp;control!$D$8&amp;Scotland_RCN!$B25,Data_RCN!$A$5:$K$2171,Data_RCN!K$1,FALSE)),"-",VLOOKUP(control!$B$4&amp;control!$D$8&amp;Scotland_RCN!$B25,Data_RCN!$A$5:$K$2171,Data_RCN!K$1,FALSE)))),"-",IF(ISERROR(VLOOKUP(control!$B$4&amp;control!$D$8&amp;Scotland_RCN!$B25,Data_RCN!$A$5:$K$2171,Data_RCN!K$1,FALSE)),"-",VLOOKUP(control!$B$4&amp;control!$D$8&amp;Scotland_RCN!$B25,Data_RCN!$A$5:$K$2171,Data_RCN!K$1,FALSE)))</f>
        <v>1000</v>
      </c>
      <c r="J25" s="87"/>
      <c r="K25" s="84">
        <f>IF(OR(IF(ISERROR(VLOOKUP(control!$B$5&amp;control!$D$8&amp;Scotland_RCN!$B25,Data_RCN!$A$5:$K$2171,Data_RCN!E$1,FALSE)),"-",VLOOKUP(control!$B$5&amp;control!$D$8&amp;Scotland_RCN!$B25,Data_RCN!$A$5:$K$2171,Data_RCN!E$1,FALSE))=0,ISERROR(IF(ISERROR(VLOOKUP(control!$B$5&amp;control!$D$8&amp;Scotland_RCN!$B25,Data_RCN!$A$5:$K$2171,Data_RCN!E$1,FALSE)),"-",VLOOKUP(control!$B$5&amp;control!$D$8&amp;Scotland_RCN!$B25,Data_RCN!$A$5:$K$2171,Data_RCN!E$1,FALSE)))),"-",IF(ISERROR(VLOOKUP(control!$B$5&amp;control!$D$8&amp;Scotland_RCN!$B25,Data_RCN!$A$5:$K$2171,Data_RCN!E$1,FALSE)),"-",VLOOKUP(control!$B$5&amp;control!$D$8&amp;Scotland_RCN!$B25,Data_RCN!$A$5:$K$2171,Data_RCN!E$1,FALSE)))</f>
        <v>39</v>
      </c>
      <c r="L25" s="85">
        <f>IF(OR(IF(ISERROR(VLOOKUP(control!$B$5&amp;control!$D$8&amp;Scotland_RCN!$B25,Data_RCN!$A$5:$K$2171,Data_RCN!F$1,FALSE)),"-",VLOOKUP(control!$B$5&amp;control!$D$8&amp;Scotland_RCN!$B25,Data_RCN!$A$5:$K$2171,Data_RCN!F$1,FALSE))=0,ISERROR(IF(ISERROR(VLOOKUP(control!$B$5&amp;control!$D$8&amp;Scotland_RCN!$B28,Data_RCN!$A$5:$K$2171,Data_RCN!F$1,FALSE)),"-",VLOOKUP(control!$B$5&amp;control!$D$8&amp;Scotland_RCN!$B25,Data_RCN!$A$5:$K$2171,Data_RCN!F$1,FALSE)))),"-",IF(ISERROR(VLOOKUP(control!$B$5&amp;control!$D$8&amp;Scotland_RCN!$B25,Data_RCN!$A$5:$K$2171,Data_RCN!F$1,FALSE)),"-",VLOOKUP(control!$B$5&amp;control!$D$8&amp;Scotland_RCN!$B25,Data_RCN!$A$5:$K$2171,Data_RCN!F$1,FALSE)))</f>
        <v>41</v>
      </c>
      <c r="M25" s="85">
        <f>IF(OR(IF(ISERROR(VLOOKUP(control!$B$5&amp;control!$D$8&amp;Scotland_RCN!$B25,Data_RCN!$A$5:$K$2171,Data_RCN!G$1,FALSE)),"-",VLOOKUP(control!$B$5&amp;control!$D$8&amp;Scotland_RCN!$B25,Data_RCN!$A$5:$K$2171,Data_RCN!G$1,FALSE))=0,ISERROR(IF(ISERROR(VLOOKUP(control!$B$5&amp;control!$D$8&amp;Scotland_RCN!$B28,Data_RCN!$A$5:$K$2171,Data_RCN!G$1,FALSE)),"-",VLOOKUP(control!$B$5&amp;control!$D$8&amp;Scotland_RCN!$B25,Data_RCN!$A$5:$K$2171,Data_RCN!G$1,FALSE)))),"-",IF(ISERROR(VLOOKUP(control!$B$5&amp;control!$D$8&amp;Scotland_RCN!$B25,Data_RCN!$A$5:$K$2171,Data_RCN!G$1,FALSE)),"-",VLOOKUP(control!$B$5&amp;control!$D$8&amp;Scotland_RCN!$B25,Data_RCN!$A$5:$K$2171,Data_RCN!G$1,FALSE)))</f>
        <v>63</v>
      </c>
      <c r="N25" s="85">
        <f>IF(OR(IF(ISERROR(VLOOKUP(control!$B$5&amp;control!$D$8&amp;Scotland_RCN!$B25,Data_RCN!$A$5:$K$2171,Data_RCN!H$1,FALSE)),"-",VLOOKUP(control!$B$5&amp;control!$D$8&amp;Scotland_RCN!$B25,Data_RCN!$A$5:$K$2171,Data_RCN!H$1,FALSE))=0,ISERROR(IF(ISERROR(VLOOKUP(control!$B$5&amp;control!$D$8&amp;Scotland_RCN!$B28,Data_RCN!$A$5:$K$2171,Data_RCN!H$1,FALSE)),"-",VLOOKUP(control!$B$5&amp;control!$D$8&amp;Scotland_RCN!$B25,Data_RCN!$A$5:$K$2171,Data_RCN!H$1,FALSE)))),"-",IF(ISERROR(VLOOKUP(control!$B$5&amp;control!$D$8&amp;Scotland_RCN!$B25,Data_RCN!$A$5:$K$2171,Data_RCN!H$1,FALSE)),"-",VLOOKUP(control!$B$5&amp;control!$D$8&amp;Scotland_RCN!$B25,Data_RCN!$A$5:$K$2171,Data_RCN!H$1,FALSE)))</f>
        <v>87</v>
      </c>
      <c r="O25" s="85">
        <f>IF(OR(IF(ISERROR(VLOOKUP(control!$B$5&amp;control!$D$8&amp;Scotland_RCN!$B25,Data_RCN!$A$5:$K$2171,Data_RCN!I$1,FALSE)),"-",VLOOKUP(control!$B$5&amp;control!$D$8&amp;Scotland_RCN!$B25,Data_RCN!$A$5:$K$2171,Data_RCN!I$1,FALSE))=0,ISERROR(IF(ISERROR(VLOOKUP(control!$B$5&amp;control!$D$8&amp;Scotland_RCN!$B28,Data_RCN!$A$5:$K$2171,Data_RCN!I$1,FALSE)),"-",VLOOKUP(control!$B$5&amp;control!$D$8&amp;Scotland_RCN!$B25,Data_RCN!$A$5:$K$2171,Data_RCN!I$1,FALSE)))),"-",IF(ISERROR(VLOOKUP(control!$B$5&amp;control!$D$8&amp;Scotland_RCN!$B25,Data_RCN!$A$5:$K$2171,Data_RCN!I$1,FALSE)),"-",VLOOKUP(control!$B$5&amp;control!$D$8&amp;Scotland_RCN!$B25,Data_RCN!$A$5:$K$2171,Data_RCN!I$1,FALSE)))</f>
        <v>78</v>
      </c>
      <c r="P25" s="85">
        <f>IF(OR(IF(ISERROR(VLOOKUP(control!$B$5&amp;control!$D$8&amp;Scotland_RCN!$B25,Data_RCN!$A$5:$K$2171,Data_RCN!J$1,FALSE)),"-",VLOOKUP(control!$B$5&amp;control!$D$8&amp;Scotland_RCN!$B25,Data_RCN!$A$5:$K$2171,Data_RCN!J$1,FALSE))=0,ISERROR(IF(ISERROR(VLOOKUP(control!$B$5&amp;control!$D$8&amp;Scotland_RCN!$B28,Data_RCN!$A$5:$K$2171,Data_RCN!J$1,FALSE)),"-",VLOOKUP(control!$B$5&amp;control!$D$8&amp;Scotland_RCN!$B25,Data_RCN!$A$5:$K$2171,Data_RCN!J$1,FALSE)))),"-",IF(ISERROR(VLOOKUP(control!$B$5&amp;control!$D$8&amp;Scotland_RCN!$B25,Data_RCN!$A$5:$K$2171,Data_RCN!J$1,FALSE)),"-",VLOOKUP(control!$B$5&amp;control!$D$8&amp;Scotland_RCN!$B25,Data_RCN!$A$5:$K$2171,Data_RCN!J$1,FALSE)))</f>
        <v>105</v>
      </c>
      <c r="Q25" s="86">
        <f>IF(OR(IF(ISERROR(VLOOKUP(control!$B$5&amp;control!$D$8&amp;Scotland_RCN!$B25,Data_RCN!$A$5:$K$2171,Data_RCN!K$1,FALSE)),"-",VLOOKUP(control!$B$5&amp;control!$D$8&amp;Scotland_RCN!$B25,Data_RCN!$A$5:$K$2171,Data_RCN!K$1,FALSE))=0,ISERROR(IF(ISERROR(VLOOKUP(control!$B$5&amp;control!$D$8&amp;Scotland_RCN!$B28,Data_RCN!$A$5:$K$2171,Data_RCN!K$1,FALSE)),"-",VLOOKUP(control!$B$5&amp;control!$D$8&amp;Scotland_RCN!$B25,Data_RCN!$A$5:$K$2171,Data_RCN!K$1,FALSE)))),"-",IF(ISERROR(VLOOKUP(control!$B$5&amp;control!$D$8&amp;Scotland_RCN!$B25,Data_RCN!$A$5:$K$2171,Data_RCN!K$1,FALSE)),"-",VLOOKUP(control!$B$5&amp;control!$D$8&amp;Scotland_RCN!$B25,Data_RCN!$A$5:$K$2171,Data_RCN!K$1,FALSE)))</f>
        <v>413</v>
      </c>
      <c r="R25" s="87"/>
      <c r="S25" s="84">
        <f>IF(OR(IF(ISERROR(VLOOKUP("Persons"&amp;control!$D$8&amp;Scotland_RCN!$B25,Data_RCN!$A$5:$K$2171,Data_RCN!E$1,FALSE)),"-",VLOOKUP("Persons"&amp;control!$D$8&amp;Scotland_RCN!$B25,Data_RCN!$A$5:$K$2171,Data_RCN!E$1,FALSE))=0,ISERROR(IF(ISERROR(VLOOKUP("Persons"&amp;control!$D$8&amp;Scotland_RCN!$B25,Data_RCN!$A$5:$K$2171,Data_RCN!E$1,FALSE)),"-",VLOOKUP("Persons"&amp;control!$D$8&amp;Scotland_RCN!$B25,Data_RCN!$A$5:$K$2171,Data_RCN!E$1,FALSE)))),"-",IF(ISERROR(VLOOKUP("Persons"&amp;control!$D$8&amp;Scotland_RCN!$B25,Data_RCN!$A$5:$K$2171,Data_RCN!E$1,FALSE)),"-",VLOOKUP("Persons"&amp;control!$D$8&amp;Scotland_RCN!$B25,Data_RCN!$A$5:$K$2171,Data_RCN!E$1,FALSE)))</f>
        <v>163</v>
      </c>
      <c r="T25" s="85">
        <f>IF(OR(IF(ISERROR(VLOOKUP("Persons"&amp;control!$D$8&amp;Scotland_RCN!$B25,Data_RCN!$A$5:$K$2171,Data_RCN!F$1,FALSE)),"-",VLOOKUP("Persons"&amp;control!$D$8&amp;Scotland_RCN!$B25,Data_RCN!$A$5:$K$2171,Data_RCN!F$1,FALSE))=0,ISERROR(IF(ISERROR(VLOOKUP("Persons"&amp;control!$D$8&amp;Scotland_RCN!$B25,Data_RCN!$A$5:$K$2171,Data_RCN!F$1,FALSE)),"-",VLOOKUP("Persons"&amp;control!$D$8&amp;Scotland_RCN!$B25,Data_RCN!$A$5:$K$2171,Data_RCN!F$1,FALSE)))),"-",IF(ISERROR(VLOOKUP("Persons"&amp;control!$D$8&amp;Scotland_RCN!$B25,Data_RCN!$A$5:$K$2171,Data_RCN!F$1,FALSE)),"-",VLOOKUP("Persons"&amp;control!$D$8&amp;Scotland_RCN!$B25,Data_RCN!$A$5:$K$2171,Data_RCN!F$1,FALSE)))</f>
        <v>109</v>
      </c>
      <c r="U25" s="85">
        <f>IF(OR(IF(ISERROR(VLOOKUP("Persons"&amp;control!$D$8&amp;Scotland_RCN!$B25,Data_RCN!$A$5:$K$2171,Data_RCN!G$1,FALSE)),"-",VLOOKUP("Persons"&amp;control!$D$8&amp;Scotland_RCN!$B25,Data_RCN!$A$5:$K$2171,Data_RCN!G$1,FALSE))=0,ISERROR(IF(ISERROR(VLOOKUP("Persons"&amp;control!$D$8&amp;Scotland_RCN!$B25,Data_RCN!$A$5:$K$2171,Data_RCN!G$1,FALSE)),"-",VLOOKUP("Persons"&amp;control!$D$8&amp;Scotland_RCN!$B25,Data_RCN!$A$5:$K$2171,Data_RCN!G$1,FALSE)))),"-",IF(ISERROR(VLOOKUP("Persons"&amp;control!$D$8&amp;Scotland_RCN!$B25,Data_RCN!$A$5:$K$2171,Data_RCN!G$1,FALSE)),"-",VLOOKUP("Persons"&amp;control!$D$8&amp;Scotland_RCN!$B25,Data_RCN!$A$5:$K$2171,Data_RCN!G$1,FALSE)))</f>
        <v>235</v>
      </c>
      <c r="V25" s="85">
        <f>IF(OR(IF(ISERROR(VLOOKUP("Persons"&amp;control!$D$8&amp;Scotland_RCN!$B25,Data_RCN!$A$5:$K$2171,Data_RCN!H$1,FALSE)),"-",VLOOKUP("Persons"&amp;control!$D$8&amp;Scotland_RCN!$B25,Data_RCN!$A$5:$K$2171,Data_RCN!H$1,FALSE))=0,ISERROR(IF(ISERROR(VLOOKUP("Persons"&amp;control!$D$8&amp;Scotland_RCN!$B25,Data_RCN!$A$5:$K$2171,Data_RCN!H$1,FALSE)),"-",VLOOKUP("Persons"&amp;control!$D$8&amp;Scotland_RCN!$B25,Data_RCN!$A$5:$K$2171,Data_RCN!H$1,FALSE)))),"-",IF(ISERROR(VLOOKUP("Persons"&amp;control!$D$8&amp;Scotland_RCN!$B25,Data_RCN!$A$5:$K$2171,Data_RCN!H$1,FALSE)),"-",VLOOKUP("Persons"&amp;control!$D$8&amp;Scotland_RCN!$B25,Data_RCN!$A$5:$K$2171,Data_RCN!H$1,FALSE)))</f>
        <v>293</v>
      </c>
      <c r="W25" s="85">
        <f>IF(OR(IF(ISERROR(VLOOKUP("Persons"&amp;control!$D$8&amp;Scotland_RCN!$B25,Data_RCN!$A$5:$K$2171,Data_RCN!I$1,FALSE)),"-",VLOOKUP("Persons"&amp;control!$D$8&amp;Scotland_RCN!$B25,Data_RCN!$A$5:$K$2171,Data_RCN!I$1,FALSE))=0,ISERROR(IF(ISERROR(VLOOKUP("Persons"&amp;control!$D$8&amp;Scotland_RCN!$B25,Data_RCN!$A$5:$K$2171,Data_RCN!I$1,FALSE)),"-",VLOOKUP("Persons"&amp;control!$D$8&amp;Scotland_RCN!$B25,Data_RCN!$A$5:$K$2171,Data_RCN!I$1,FALSE)))),"-",IF(ISERROR(VLOOKUP("Persons"&amp;control!$D$8&amp;Scotland_RCN!$B25,Data_RCN!$A$5:$K$2171,Data_RCN!I$1,FALSE)),"-",VLOOKUP("Persons"&amp;control!$D$8&amp;Scotland_RCN!$B25,Data_RCN!$A$5:$K$2171,Data_RCN!I$1,FALSE)))</f>
        <v>282</v>
      </c>
      <c r="X25" s="85">
        <f>IF(OR(IF(ISERROR(VLOOKUP("Persons"&amp;control!$D$8&amp;Scotland_RCN!$B25,Data_RCN!$A$5:$K$2171,Data_RCN!J$1,FALSE)),"-",VLOOKUP("Persons"&amp;control!$D$8&amp;Scotland_RCN!$B25,Data_RCN!$A$5:$K$2171,Data_RCN!J$1,FALSE))=0,ISERROR(IF(ISERROR(VLOOKUP("Persons"&amp;control!$D$8&amp;Scotland_RCN!$B25,Data_RCN!$A$5:$K$2171,Data_RCN!J$1,FALSE)),"-",VLOOKUP("Persons"&amp;control!$D$8&amp;Scotland_RCN!$B25,Data_RCN!$A$5:$K$2171,Data_RCN!J$1,FALSE)))),"-",IF(ISERROR(VLOOKUP("Persons"&amp;control!$D$8&amp;Scotland_RCN!$B25,Data_RCN!$A$5:$K$2171,Data_RCN!J$1,FALSE)),"-",VLOOKUP("Persons"&amp;control!$D$8&amp;Scotland_RCN!$B25,Data_RCN!$A$5:$K$2171,Data_RCN!J$1,FALSE)))</f>
        <v>331</v>
      </c>
      <c r="Y25" s="86">
        <f>IF(OR(IF(ISERROR(VLOOKUP("Persons"&amp;control!$D$8&amp;Scotland_RCN!$B25,Data_RCN!$A$5:$K$2171,Data_RCN!K$1,FALSE)),"-",VLOOKUP("Persons"&amp;control!$D$8&amp;Scotland_RCN!$B25,Data_RCN!$A$5:$K$2171,Data_RCN!K$1,FALSE))=0,ISERROR(IF(ISERROR(VLOOKUP("Persons"&amp;control!$D$8&amp;Scotland_RCN!$B25,Data_RCN!$A$5:$K$2171,Data_RCN!K$1,FALSE)),"-",VLOOKUP("Persons"&amp;control!$D$8&amp;Scotland_RCN!$B25,Data_RCN!$A$5:$K$2171,Data_RCN!K$1,FALSE)))),"-",IF(ISERROR(VLOOKUP("Persons"&amp;control!$D$8&amp;Scotland_RCN!$B25,Data_RCN!$A$5:$K$2171,Data_RCN!K$1,FALSE)),"-",VLOOKUP("Persons"&amp;control!$D$8&amp;Scotland_RCN!$B25,Data_RCN!$A$5:$K$2171,Data_RCN!K$1,FALSE)))</f>
        <v>1413</v>
      </c>
    </row>
    <row r="26" spans="2:25" ht="15" thickBot="1">
      <c r="B26" s="16" t="s">
        <v>53</v>
      </c>
      <c r="C26" s="88" t="str">
        <f>IF(OR(IF(ISERROR(VLOOKUP(control!$B$4&amp;control!$D$8&amp;Scotland_RCN!$B26,Data_RCN!$A$5:$K$2171,Data_RCN!E$1,FALSE)),"-",VLOOKUP(control!$B$4&amp;control!$D$8&amp;Scotland_RCN!$B26,Data_RCN!$A$5:$K$2171,Data_RCN!E$1,FALSE))=0,ISERROR(IF(ISERROR(VLOOKUP(control!$B$4&amp;control!$D$8&amp;Scotland_RCN!$B26,Data_RCN!$A$5:$K$2171,Data_RCN!E$1,FALSE)),"-",VLOOKUP(control!$B$4&amp;control!$D$8&amp;Scotland_RCN!$B26,Data_RCN!$A$5:$K$2171,Data_RCN!E$1,FALSE)))),"-",IF(ISERROR(VLOOKUP(control!$B$4&amp;control!$D$8&amp;Scotland_RCN!$B26,Data_RCN!$A$5:$K$2171,Data_RCN!E$1,FALSE)),"-",VLOOKUP(control!$B$4&amp;control!$D$8&amp;Scotland_RCN!$B26,Data_RCN!$A$5:$K$2171,Data_RCN!E$1,FALSE)))</f>
        <v>-</v>
      </c>
      <c r="D26" s="89" t="str">
        <f>IF(OR(IF(ISERROR(VLOOKUP(control!$B$4&amp;control!$D$8&amp;Scotland_RCN!$B26,Data_RCN!$A$5:$K$2171,Data_RCN!F$1,FALSE)),"-",VLOOKUP(control!$B$4&amp;control!$D$8&amp;Scotland_RCN!$B26,Data_RCN!$A$5:$K$2171,Data_RCN!F$1,FALSE))=0,ISERROR(IF(ISERROR(VLOOKUP(control!$B$4&amp;control!$D$8&amp;Scotland_RCN!$B26,Data_RCN!$A$5:$K$2171,Data_RCN!F$1,FALSE)),"-",VLOOKUP(control!$B$4&amp;control!$D$8&amp;Scotland_RCN!$B26,Data_RCN!$A$5:$K$2171,Data_RCN!F$1,FALSE)))),"-",IF(ISERROR(VLOOKUP(control!$B$4&amp;control!$D$8&amp;Scotland_RCN!$B26,Data_RCN!$A$5:$K$2171,Data_RCN!F$1,FALSE)),"-",VLOOKUP(control!$B$4&amp;control!$D$8&amp;Scotland_RCN!$B26,Data_RCN!$A$5:$K$2171,Data_RCN!F$1,FALSE)))</f>
        <v>-</v>
      </c>
      <c r="E26" s="89" t="str">
        <f>IF(OR(IF(ISERROR(VLOOKUP(control!$B$4&amp;control!$D$8&amp;Scotland_RCN!$B26,Data_RCN!$A$5:$K$2171,Data_RCN!G$1,FALSE)),"-",VLOOKUP(control!$B$4&amp;control!$D$8&amp;Scotland_RCN!$B26,Data_RCN!$A$5:$K$2171,Data_RCN!G$1,FALSE))=0,ISERROR(IF(ISERROR(VLOOKUP(control!$B$4&amp;control!$D$8&amp;Scotland_RCN!$B26,Data_RCN!$A$5:$K$2171,Data_RCN!G$1,FALSE)),"-",VLOOKUP(control!$B$4&amp;control!$D$8&amp;Scotland_RCN!$B26,Data_RCN!$A$5:$K$2171,Data_RCN!G$1,FALSE)))),"-",IF(ISERROR(VLOOKUP(control!$B$4&amp;control!$D$8&amp;Scotland_RCN!$B26,Data_RCN!$A$5:$K$2171,Data_RCN!G$1,FALSE)),"-",VLOOKUP(control!$B$4&amp;control!$D$8&amp;Scotland_RCN!$B26,Data_RCN!$A$5:$K$2171,Data_RCN!G$1,FALSE)))</f>
        <v>-</v>
      </c>
      <c r="F26" s="89" t="str">
        <f>IF(OR(IF(ISERROR(VLOOKUP(control!$B$4&amp;control!$D$8&amp;Scotland_RCN!$B26,Data_RCN!$A$5:$K$2171,Data_RCN!H$1,FALSE)),"-",VLOOKUP(control!$B$4&amp;control!$D$8&amp;Scotland_RCN!$B26,Data_RCN!$A$5:$K$2171,Data_RCN!H$1,FALSE))=0,ISERROR(IF(ISERROR(VLOOKUP(control!$B$4&amp;control!$D$8&amp;Scotland_RCN!$B26,Data_RCN!$A$5:$K$2171,Data_RCN!H$1,FALSE)),"-",VLOOKUP(control!$B$4&amp;control!$D$8&amp;Scotland_RCN!$B26,Data_RCN!$A$5:$K$2171,Data_RCN!H$1,FALSE)))),"-",IF(ISERROR(VLOOKUP(control!$B$4&amp;control!$D$8&amp;Scotland_RCN!$B26,Data_RCN!$A$5:$K$2171,Data_RCN!H$1,FALSE)),"-",VLOOKUP(control!$B$4&amp;control!$D$8&amp;Scotland_RCN!$B26,Data_RCN!$A$5:$K$2171,Data_RCN!H$1,FALSE)))</f>
        <v>-</v>
      </c>
      <c r="G26" s="89" t="str">
        <f>IF(OR(IF(ISERROR(VLOOKUP(control!$B$4&amp;control!$D$8&amp;Scotland_RCN!$B26,Data_RCN!$A$5:$K$2171,Data_RCN!I$1,FALSE)),"-",VLOOKUP(control!$B$4&amp;control!$D$8&amp;Scotland_RCN!$B26,Data_RCN!$A$5:$K$2171,Data_RCN!I$1,FALSE))=0,ISERROR(IF(ISERROR(VLOOKUP(control!$B$4&amp;control!$D$8&amp;Scotland_RCN!$B26,Data_RCN!$A$5:$K$2171,Data_RCN!I$1,FALSE)),"-",VLOOKUP(control!$B$4&amp;control!$D$8&amp;Scotland_RCN!$B26,Data_RCN!$A$5:$K$2171,Data_RCN!I$1,FALSE)))),"-",IF(ISERROR(VLOOKUP(control!$B$4&amp;control!$D$8&amp;Scotland_RCN!$B26,Data_RCN!$A$5:$K$2171,Data_RCN!I$1,FALSE)),"-",VLOOKUP(control!$B$4&amp;control!$D$8&amp;Scotland_RCN!$B26,Data_RCN!$A$5:$K$2171,Data_RCN!I$1,FALSE)))</f>
        <v>-</v>
      </c>
      <c r="H26" s="89" t="str">
        <f>IF(OR(IF(ISERROR(VLOOKUP(control!$B$4&amp;control!$D$8&amp;Scotland_RCN!$B26,Data_RCN!$A$5:$K$2171,Data_RCN!J$1,FALSE)),"-",VLOOKUP(control!$B$4&amp;control!$D$8&amp;Scotland_RCN!$B26,Data_RCN!$A$5:$K$2171,Data_RCN!J$1,FALSE))=0,ISERROR(IF(ISERROR(VLOOKUP(control!$B$4&amp;control!$D$8&amp;Scotland_RCN!$B26,Data_RCN!$A$5:$K$2171,Data_RCN!J$1,FALSE)),"-",VLOOKUP(control!$B$4&amp;control!$D$8&amp;Scotland_RCN!$B26,Data_RCN!$A$5:$K$2171,Data_RCN!J$1,FALSE)))),"-",IF(ISERROR(VLOOKUP(control!$B$4&amp;control!$D$8&amp;Scotland_RCN!$B26,Data_RCN!$A$5:$K$2171,Data_RCN!J$1,FALSE)),"-",VLOOKUP(control!$B$4&amp;control!$D$8&amp;Scotland_RCN!$B26,Data_RCN!$A$5:$K$2171,Data_RCN!J$1,FALSE)))</f>
        <v>-</v>
      </c>
      <c r="I26" s="90" t="str">
        <f>IF(OR(IF(ISERROR(VLOOKUP(control!$B$4&amp;control!$D$8&amp;Scotland_RCN!$B26,Data_RCN!$A$5:$K$2171,Data_RCN!K$1,FALSE)),"-",VLOOKUP(control!$B$4&amp;control!$D$8&amp;Scotland_RCN!$B26,Data_RCN!$A$5:$K$2171,Data_RCN!K$1,FALSE))=0,ISERROR(IF(ISERROR(VLOOKUP(control!$B$4&amp;control!$D$8&amp;Scotland_RCN!$B26,Data_RCN!$A$5:$K$2171,Data_RCN!K$1,FALSE)),"-",VLOOKUP(control!$B$4&amp;control!$D$8&amp;Scotland_RCN!$B26,Data_RCN!$A$5:$K$2171,Data_RCN!K$1,FALSE)))),"-",IF(ISERROR(VLOOKUP(control!$B$4&amp;control!$D$8&amp;Scotland_RCN!$B26,Data_RCN!$A$5:$K$2171,Data_RCN!K$1,FALSE)),"-",VLOOKUP(control!$B$4&amp;control!$D$8&amp;Scotland_RCN!$B26,Data_RCN!$A$5:$K$2171,Data_RCN!K$1,FALSE)))</f>
        <v>-</v>
      </c>
      <c r="J26" s="87"/>
      <c r="K26" s="88">
        <f>IF(OR(IF(ISERROR(VLOOKUP(control!$B$5&amp;control!$D$8&amp;Scotland_RCN!$B26,Data_RCN!$A$5:$K$2171,Data_RCN!E$1,FALSE)),"-",VLOOKUP(control!$B$5&amp;control!$D$8&amp;Scotland_RCN!$B26,Data_RCN!$A$5:$K$2171,Data_RCN!E$1,FALSE))=0,ISERROR(IF(ISERROR(VLOOKUP(control!$B$5&amp;control!$D$8&amp;Scotland_RCN!$B26,Data_RCN!$A$5:$K$2171,Data_RCN!E$1,FALSE)),"-",VLOOKUP(control!$B$5&amp;control!$D$8&amp;Scotland_RCN!$B26,Data_RCN!$A$5:$K$2171,Data_RCN!E$1,FALSE)))),"-",IF(ISERROR(VLOOKUP(control!$B$5&amp;control!$D$8&amp;Scotland_RCN!$B26,Data_RCN!$A$5:$K$2171,Data_RCN!E$1,FALSE)),"-",VLOOKUP(control!$B$5&amp;control!$D$8&amp;Scotland_RCN!$B26,Data_RCN!$A$5:$K$2171,Data_RCN!E$1,FALSE)))</f>
        <v>990</v>
      </c>
      <c r="L26" s="89">
        <f>IF(OR(IF(ISERROR(VLOOKUP(control!$B$5&amp;control!$D$8&amp;Scotland_RCN!$B26,Data_RCN!$A$5:$K$2171,Data_RCN!F$1,FALSE)),"-",VLOOKUP(control!$B$5&amp;control!$D$8&amp;Scotland_RCN!$B26,Data_RCN!$A$5:$K$2171,Data_RCN!F$1,FALSE))=0,ISERROR(IF(ISERROR(VLOOKUP(control!$B$5&amp;control!$D$8&amp;Scotland_RCN!$B29,Data_RCN!$A$5:$K$2171,Data_RCN!F$1,FALSE)),"-",VLOOKUP(control!$B$5&amp;control!$D$8&amp;Scotland_RCN!$B26,Data_RCN!$A$5:$K$2171,Data_RCN!F$1,FALSE)))),"-",IF(ISERROR(VLOOKUP(control!$B$5&amp;control!$D$8&amp;Scotland_RCN!$B26,Data_RCN!$A$5:$K$2171,Data_RCN!F$1,FALSE)),"-",VLOOKUP(control!$B$5&amp;control!$D$8&amp;Scotland_RCN!$B26,Data_RCN!$A$5:$K$2171,Data_RCN!F$1,FALSE)))</f>
        <v>1035</v>
      </c>
      <c r="M26" s="89">
        <f>IF(OR(IF(ISERROR(VLOOKUP(control!$B$5&amp;control!$D$8&amp;Scotland_RCN!$B26,Data_RCN!$A$5:$K$2171,Data_RCN!G$1,FALSE)),"-",VLOOKUP(control!$B$5&amp;control!$D$8&amp;Scotland_RCN!$B26,Data_RCN!$A$5:$K$2171,Data_RCN!G$1,FALSE))=0,ISERROR(IF(ISERROR(VLOOKUP(control!$B$5&amp;control!$D$8&amp;Scotland_RCN!$B29,Data_RCN!$A$5:$K$2171,Data_RCN!G$1,FALSE)),"-",VLOOKUP(control!$B$5&amp;control!$D$8&amp;Scotland_RCN!$B26,Data_RCN!$A$5:$K$2171,Data_RCN!G$1,FALSE)))),"-",IF(ISERROR(VLOOKUP(control!$B$5&amp;control!$D$8&amp;Scotland_RCN!$B26,Data_RCN!$A$5:$K$2171,Data_RCN!G$1,FALSE)),"-",VLOOKUP(control!$B$5&amp;control!$D$8&amp;Scotland_RCN!$B26,Data_RCN!$A$5:$K$2171,Data_RCN!G$1,FALSE)))</f>
        <v>2696</v>
      </c>
      <c r="N26" s="89">
        <f>IF(OR(IF(ISERROR(VLOOKUP(control!$B$5&amp;control!$D$8&amp;Scotland_RCN!$B26,Data_RCN!$A$5:$K$2171,Data_RCN!H$1,FALSE)),"-",VLOOKUP(control!$B$5&amp;control!$D$8&amp;Scotland_RCN!$B26,Data_RCN!$A$5:$K$2171,Data_RCN!H$1,FALSE))=0,ISERROR(IF(ISERROR(VLOOKUP(control!$B$5&amp;control!$D$8&amp;Scotland_RCN!$B29,Data_RCN!$A$5:$K$2171,Data_RCN!H$1,FALSE)),"-",VLOOKUP(control!$B$5&amp;control!$D$8&amp;Scotland_RCN!$B26,Data_RCN!$A$5:$K$2171,Data_RCN!H$1,FALSE)))),"-",IF(ISERROR(VLOOKUP(control!$B$5&amp;control!$D$8&amp;Scotland_RCN!$B26,Data_RCN!$A$5:$K$2171,Data_RCN!H$1,FALSE)),"-",VLOOKUP(control!$B$5&amp;control!$D$8&amp;Scotland_RCN!$B26,Data_RCN!$A$5:$K$2171,Data_RCN!H$1,FALSE)))</f>
        <v>3356</v>
      </c>
      <c r="O26" s="89">
        <f>IF(OR(IF(ISERROR(VLOOKUP(control!$B$5&amp;control!$D$8&amp;Scotland_RCN!$B26,Data_RCN!$A$5:$K$2171,Data_RCN!I$1,FALSE)),"-",VLOOKUP(control!$B$5&amp;control!$D$8&amp;Scotland_RCN!$B26,Data_RCN!$A$5:$K$2171,Data_RCN!I$1,FALSE))=0,ISERROR(IF(ISERROR(VLOOKUP(control!$B$5&amp;control!$D$8&amp;Scotland_RCN!$B29,Data_RCN!$A$5:$K$2171,Data_RCN!I$1,FALSE)),"-",VLOOKUP(control!$B$5&amp;control!$D$8&amp;Scotland_RCN!$B26,Data_RCN!$A$5:$K$2171,Data_RCN!I$1,FALSE)))),"-",IF(ISERROR(VLOOKUP(control!$B$5&amp;control!$D$8&amp;Scotland_RCN!$B26,Data_RCN!$A$5:$K$2171,Data_RCN!I$1,FALSE)),"-",VLOOKUP(control!$B$5&amp;control!$D$8&amp;Scotland_RCN!$B26,Data_RCN!$A$5:$K$2171,Data_RCN!I$1,FALSE)))</f>
        <v>2285</v>
      </c>
      <c r="P26" s="89">
        <f>IF(OR(IF(ISERROR(VLOOKUP(control!$B$5&amp;control!$D$8&amp;Scotland_RCN!$B26,Data_RCN!$A$5:$K$2171,Data_RCN!J$1,FALSE)),"-",VLOOKUP(control!$B$5&amp;control!$D$8&amp;Scotland_RCN!$B26,Data_RCN!$A$5:$K$2171,Data_RCN!J$1,FALSE))=0,ISERROR(IF(ISERROR(VLOOKUP(control!$B$5&amp;control!$D$8&amp;Scotland_RCN!$B29,Data_RCN!$A$5:$K$2171,Data_RCN!J$1,FALSE)),"-",VLOOKUP(control!$B$5&amp;control!$D$8&amp;Scotland_RCN!$B26,Data_RCN!$A$5:$K$2171,Data_RCN!J$1,FALSE)))),"-",IF(ISERROR(VLOOKUP(control!$B$5&amp;control!$D$8&amp;Scotland_RCN!$B26,Data_RCN!$A$5:$K$2171,Data_RCN!J$1,FALSE)),"-",VLOOKUP(control!$B$5&amp;control!$D$8&amp;Scotland_RCN!$B26,Data_RCN!$A$5:$K$2171,Data_RCN!J$1,FALSE)))</f>
        <v>1452</v>
      </c>
      <c r="Q26" s="90">
        <f>IF(OR(IF(ISERROR(VLOOKUP(control!$B$5&amp;control!$D$8&amp;Scotland_RCN!$B26,Data_RCN!$A$5:$K$2171,Data_RCN!K$1,FALSE)),"-",VLOOKUP(control!$B$5&amp;control!$D$8&amp;Scotland_RCN!$B26,Data_RCN!$A$5:$K$2171,Data_RCN!K$1,FALSE))=0,ISERROR(IF(ISERROR(VLOOKUP(control!$B$5&amp;control!$D$8&amp;Scotland_RCN!$B29,Data_RCN!$A$5:$K$2171,Data_RCN!K$1,FALSE)),"-",VLOOKUP(control!$B$5&amp;control!$D$8&amp;Scotland_RCN!$B26,Data_RCN!$A$5:$K$2171,Data_RCN!K$1,FALSE)))),"-",IF(ISERROR(VLOOKUP(control!$B$5&amp;control!$D$8&amp;Scotland_RCN!$B26,Data_RCN!$A$5:$K$2171,Data_RCN!K$1,FALSE)),"-",VLOOKUP(control!$B$5&amp;control!$D$8&amp;Scotland_RCN!$B26,Data_RCN!$A$5:$K$2171,Data_RCN!K$1,FALSE)))</f>
        <v>11814</v>
      </c>
      <c r="R26" s="87"/>
      <c r="S26" s="88">
        <f>IF(OR(IF(ISERROR(VLOOKUP("Persons"&amp;control!$D$8&amp;Scotland_RCN!$B26,Data_RCN!$A$5:$K$2171,Data_RCN!E$1,FALSE)),"-",VLOOKUP("Persons"&amp;control!$D$8&amp;Scotland_RCN!$B26,Data_RCN!$A$5:$K$2171,Data_RCN!E$1,FALSE))=0,ISERROR(IF(ISERROR(VLOOKUP("Persons"&amp;control!$D$8&amp;Scotland_RCN!$B26,Data_RCN!$A$5:$K$2171,Data_RCN!E$1,FALSE)),"-",VLOOKUP("Persons"&amp;control!$D$8&amp;Scotland_RCN!$B26,Data_RCN!$A$5:$K$2171,Data_RCN!E$1,FALSE)))),"-",IF(ISERROR(VLOOKUP("Persons"&amp;control!$D$8&amp;Scotland_RCN!$B26,Data_RCN!$A$5:$K$2171,Data_RCN!E$1,FALSE)),"-",VLOOKUP("Persons"&amp;control!$D$8&amp;Scotland_RCN!$B26,Data_RCN!$A$5:$K$2171,Data_RCN!E$1,FALSE)))</f>
        <v>990</v>
      </c>
      <c r="T26" s="89">
        <f>IF(OR(IF(ISERROR(VLOOKUP("Persons"&amp;control!$D$8&amp;Scotland_RCN!$B26,Data_RCN!$A$5:$K$2171,Data_RCN!F$1,FALSE)),"-",VLOOKUP("Persons"&amp;control!$D$8&amp;Scotland_RCN!$B26,Data_RCN!$A$5:$K$2171,Data_RCN!F$1,FALSE))=0,ISERROR(IF(ISERROR(VLOOKUP("Persons"&amp;control!$D$8&amp;Scotland_RCN!$B26,Data_RCN!$A$5:$K$2171,Data_RCN!F$1,FALSE)),"-",VLOOKUP("Persons"&amp;control!$D$8&amp;Scotland_RCN!$B26,Data_RCN!$A$5:$K$2171,Data_RCN!F$1,FALSE)))),"-",IF(ISERROR(VLOOKUP("Persons"&amp;control!$D$8&amp;Scotland_RCN!$B26,Data_RCN!$A$5:$K$2171,Data_RCN!F$1,FALSE)),"-",VLOOKUP("Persons"&amp;control!$D$8&amp;Scotland_RCN!$B26,Data_RCN!$A$5:$K$2171,Data_RCN!F$1,FALSE)))</f>
        <v>1035</v>
      </c>
      <c r="U26" s="89">
        <f>IF(OR(IF(ISERROR(VLOOKUP("Persons"&amp;control!$D$8&amp;Scotland_RCN!$B26,Data_RCN!$A$5:$K$2171,Data_RCN!G$1,FALSE)),"-",VLOOKUP("Persons"&amp;control!$D$8&amp;Scotland_RCN!$B26,Data_RCN!$A$5:$K$2171,Data_RCN!G$1,FALSE))=0,ISERROR(IF(ISERROR(VLOOKUP("Persons"&amp;control!$D$8&amp;Scotland_RCN!$B26,Data_RCN!$A$5:$K$2171,Data_RCN!G$1,FALSE)),"-",VLOOKUP("Persons"&amp;control!$D$8&amp;Scotland_RCN!$B26,Data_RCN!$A$5:$K$2171,Data_RCN!G$1,FALSE)))),"-",IF(ISERROR(VLOOKUP("Persons"&amp;control!$D$8&amp;Scotland_RCN!$B26,Data_RCN!$A$5:$K$2171,Data_RCN!G$1,FALSE)),"-",VLOOKUP("Persons"&amp;control!$D$8&amp;Scotland_RCN!$B26,Data_RCN!$A$5:$K$2171,Data_RCN!G$1,FALSE)))</f>
        <v>2696</v>
      </c>
      <c r="V26" s="89">
        <f>IF(OR(IF(ISERROR(VLOOKUP("Persons"&amp;control!$D$8&amp;Scotland_RCN!$B26,Data_RCN!$A$5:$K$2171,Data_RCN!H$1,FALSE)),"-",VLOOKUP("Persons"&amp;control!$D$8&amp;Scotland_RCN!$B26,Data_RCN!$A$5:$K$2171,Data_RCN!H$1,FALSE))=0,ISERROR(IF(ISERROR(VLOOKUP("Persons"&amp;control!$D$8&amp;Scotland_RCN!$B26,Data_RCN!$A$5:$K$2171,Data_RCN!H$1,FALSE)),"-",VLOOKUP("Persons"&amp;control!$D$8&amp;Scotland_RCN!$B26,Data_RCN!$A$5:$K$2171,Data_RCN!H$1,FALSE)))),"-",IF(ISERROR(VLOOKUP("Persons"&amp;control!$D$8&amp;Scotland_RCN!$B26,Data_RCN!$A$5:$K$2171,Data_RCN!H$1,FALSE)),"-",VLOOKUP("Persons"&amp;control!$D$8&amp;Scotland_RCN!$B26,Data_RCN!$A$5:$K$2171,Data_RCN!H$1,FALSE)))</f>
        <v>3356</v>
      </c>
      <c r="W26" s="89">
        <f>IF(OR(IF(ISERROR(VLOOKUP("Persons"&amp;control!$D$8&amp;Scotland_RCN!$B26,Data_RCN!$A$5:$K$2171,Data_RCN!I$1,FALSE)),"-",VLOOKUP("Persons"&amp;control!$D$8&amp;Scotland_RCN!$B26,Data_RCN!$A$5:$K$2171,Data_RCN!I$1,FALSE))=0,ISERROR(IF(ISERROR(VLOOKUP("Persons"&amp;control!$D$8&amp;Scotland_RCN!$B26,Data_RCN!$A$5:$K$2171,Data_RCN!I$1,FALSE)),"-",VLOOKUP("Persons"&amp;control!$D$8&amp;Scotland_RCN!$B26,Data_RCN!$A$5:$K$2171,Data_RCN!I$1,FALSE)))),"-",IF(ISERROR(VLOOKUP("Persons"&amp;control!$D$8&amp;Scotland_RCN!$B26,Data_RCN!$A$5:$K$2171,Data_RCN!I$1,FALSE)),"-",VLOOKUP("Persons"&amp;control!$D$8&amp;Scotland_RCN!$B26,Data_RCN!$A$5:$K$2171,Data_RCN!I$1,FALSE)))</f>
        <v>2285</v>
      </c>
      <c r="X26" s="89">
        <f>IF(OR(IF(ISERROR(VLOOKUP("Persons"&amp;control!$D$8&amp;Scotland_RCN!$B26,Data_RCN!$A$5:$K$2171,Data_RCN!J$1,FALSE)),"-",VLOOKUP("Persons"&amp;control!$D$8&amp;Scotland_RCN!$B26,Data_RCN!$A$5:$K$2171,Data_RCN!J$1,FALSE))=0,ISERROR(IF(ISERROR(VLOOKUP("Persons"&amp;control!$D$8&amp;Scotland_RCN!$B26,Data_RCN!$A$5:$K$2171,Data_RCN!J$1,FALSE)),"-",VLOOKUP("Persons"&amp;control!$D$8&amp;Scotland_RCN!$B26,Data_RCN!$A$5:$K$2171,Data_RCN!J$1,FALSE)))),"-",IF(ISERROR(VLOOKUP("Persons"&amp;control!$D$8&amp;Scotland_RCN!$B26,Data_RCN!$A$5:$K$2171,Data_RCN!J$1,FALSE)),"-",VLOOKUP("Persons"&amp;control!$D$8&amp;Scotland_RCN!$B26,Data_RCN!$A$5:$K$2171,Data_RCN!J$1,FALSE)))</f>
        <v>1452</v>
      </c>
      <c r="Y26" s="90">
        <f>IF(OR(IF(ISERROR(VLOOKUP("Persons"&amp;control!$D$8&amp;Scotland_RCN!$B26,Data_RCN!$A$5:$K$2171,Data_RCN!K$1,FALSE)),"-",VLOOKUP("Persons"&amp;control!$D$8&amp;Scotland_RCN!$B26,Data_RCN!$A$5:$K$2171,Data_RCN!K$1,FALSE))=0,ISERROR(IF(ISERROR(VLOOKUP("Persons"&amp;control!$D$8&amp;Scotland_RCN!$B26,Data_RCN!$A$5:$K$2171,Data_RCN!K$1,FALSE)),"-",VLOOKUP("Persons"&amp;control!$D$8&amp;Scotland_RCN!$B26,Data_RCN!$A$5:$K$2171,Data_RCN!K$1,FALSE)))),"-",IF(ISERROR(VLOOKUP("Persons"&amp;control!$D$8&amp;Scotland_RCN!$B26,Data_RCN!$A$5:$K$2171,Data_RCN!K$1,FALSE)),"-",VLOOKUP("Persons"&amp;control!$D$8&amp;Scotland_RCN!$B26,Data_RCN!$A$5:$K$2171,Data_RCN!K$1,FALSE)))</f>
        <v>11814</v>
      </c>
    </row>
    <row r="27" spans="2:25" ht="15" thickBot="1">
      <c r="B27" s="16" t="s">
        <v>68</v>
      </c>
      <c r="C27" s="91" t="str">
        <f>IF(OR(IF(ISERROR(VLOOKUP(control!$B$4&amp;control!$D$8&amp;Scotland_RCN!$B27,Data_RCN!$A$5:$K$2171,Data_RCN!E$1,FALSE)),"-",VLOOKUP(control!$B$4&amp;control!$D$8&amp;Scotland_RCN!$B27,Data_RCN!$A$5:$K$2171,Data_RCN!E$1,FALSE))=0,ISERROR(IF(ISERROR(VLOOKUP(control!$B$4&amp;control!$D$8&amp;Scotland_RCN!$B27,Data_RCN!$A$5:$K$2171,Data_RCN!E$1,FALSE)),"-",VLOOKUP(control!$B$4&amp;control!$D$8&amp;Scotland_RCN!$B27,Data_RCN!$A$5:$K$2171,Data_RCN!E$1,FALSE)))),"-",IF(ISERROR(VLOOKUP(control!$B$4&amp;control!$D$8&amp;Scotland_RCN!$B27,Data_RCN!$A$5:$K$2171,Data_RCN!E$1,FALSE)),"-",VLOOKUP(control!$B$4&amp;control!$D$8&amp;Scotland_RCN!$B27,Data_RCN!$A$5:$K$2171,Data_RCN!E$1,FALSE)))</f>
        <v>-</v>
      </c>
      <c r="D27" s="92" t="str">
        <f>IF(OR(IF(ISERROR(VLOOKUP(control!$B$4&amp;control!$D$8&amp;Scotland_RCN!$B27,Data_RCN!$A$5:$K$2171,Data_RCN!F$1,FALSE)),"-",VLOOKUP(control!$B$4&amp;control!$D$8&amp;Scotland_RCN!$B27,Data_RCN!$A$5:$K$2171,Data_RCN!F$1,FALSE))=0,ISERROR(IF(ISERROR(VLOOKUP(control!$B$4&amp;control!$D$8&amp;Scotland_RCN!$B27,Data_RCN!$A$5:$K$2171,Data_RCN!F$1,FALSE)),"-",VLOOKUP(control!$B$4&amp;control!$D$8&amp;Scotland_RCN!$B27,Data_RCN!$A$5:$K$2171,Data_RCN!F$1,FALSE)))),"-",IF(ISERROR(VLOOKUP(control!$B$4&amp;control!$D$8&amp;Scotland_RCN!$B27,Data_RCN!$A$5:$K$2171,Data_RCN!F$1,FALSE)),"-",VLOOKUP(control!$B$4&amp;control!$D$8&amp;Scotland_RCN!$B27,Data_RCN!$A$5:$K$2171,Data_RCN!F$1,FALSE)))</f>
        <v>-</v>
      </c>
      <c r="E27" s="92" t="str">
        <f>IF(OR(IF(ISERROR(VLOOKUP(control!$B$4&amp;control!$D$8&amp;Scotland_RCN!$B27,Data_RCN!$A$5:$K$2171,Data_RCN!G$1,FALSE)),"-",VLOOKUP(control!$B$4&amp;control!$D$8&amp;Scotland_RCN!$B27,Data_RCN!$A$5:$K$2171,Data_RCN!G$1,FALSE))=0,ISERROR(IF(ISERROR(VLOOKUP(control!$B$4&amp;control!$D$8&amp;Scotland_RCN!$B27,Data_RCN!$A$5:$K$2171,Data_RCN!G$1,FALSE)),"-",VLOOKUP(control!$B$4&amp;control!$D$8&amp;Scotland_RCN!$B27,Data_RCN!$A$5:$K$2171,Data_RCN!G$1,FALSE)))),"-",IF(ISERROR(VLOOKUP(control!$B$4&amp;control!$D$8&amp;Scotland_RCN!$B27,Data_RCN!$A$5:$K$2171,Data_RCN!G$1,FALSE)),"-",VLOOKUP(control!$B$4&amp;control!$D$8&amp;Scotland_RCN!$B27,Data_RCN!$A$5:$K$2171,Data_RCN!G$1,FALSE)))</f>
        <v>-</v>
      </c>
      <c r="F27" s="92" t="str">
        <f>IF(OR(IF(ISERROR(VLOOKUP(control!$B$4&amp;control!$D$8&amp;Scotland_RCN!$B27,Data_RCN!$A$5:$K$2171,Data_RCN!H$1,FALSE)),"-",VLOOKUP(control!$B$4&amp;control!$D$8&amp;Scotland_RCN!$B27,Data_RCN!$A$5:$K$2171,Data_RCN!H$1,FALSE))=0,ISERROR(IF(ISERROR(VLOOKUP(control!$B$4&amp;control!$D$8&amp;Scotland_RCN!$B27,Data_RCN!$A$5:$K$2171,Data_RCN!H$1,FALSE)),"-",VLOOKUP(control!$B$4&amp;control!$D$8&amp;Scotland_RCN!$B27,Data_RCN!$A$5:$K$2171,Data_RCN!H$1,FALSE)))),"-",IF(ISERROR(VLOOKUP(control!$B$4&amp;control!$D$8&amp;Scotland_RCN!$B27,Data_RCN!$A$5:$K$2171,Data_RCN!H$1,FALSE)),"-",VLOOKUP(control!$B$4&amp;control!$D$8&amp;Scotland_RCN!$B27,Data_RCN!$A$5:$K$2171,Data_RCN!H$1,FALSE)))</f>
        <v>-</v>
      </c>
      <c r="G27" s="92" t="str">
        <f>IF(OR(IF(ISERROR(VLOOKUP(control!$B$4&amp;control!$D$8&amp;Scotland_RCN!$B27,Data_RCN!$A$5:$K$2171,Data_RCN!I$1,FALSE)),"-",VLOOKUP(control!$B$4&amp;control!$D$8&amp;Scotland_RCN!$B27,Data_RCN!$A$5:$K$2171,Data_RCN!I$1,FALSE))=0,ISERROR(IF(ISERROR(VLOOKUP(control!$B$4&amp;control!$D$8&amp;Scotland_RCN!$B27,Data_RCN!$A$5:$K$2171,Data_RCN!I$1,FALSE)),"-",VLOOKUP(control!$B$4&amp;control!$D$8&amp;Scotland_RCN!$B27,Data_RCN!$A$5:$K$2171,Data_RCN!I$1,FALSE)))),"-",IF(ISERROR(VLOOKUP(control!$B$4&amp;control!$D$8&amp;Scotland_RCN!$B27,Data_RCN!$A$5:$K$2171,Data_RCN!I$1,FALSE)),"-",VLOOKUP(control!$B$4&amp;control!$D$8&amp;Scotland_RCN!$B27,Data_RCN!$A$5:$K$2171,Data_RCN!I$1,FALSE)))</f>
        <v>-</v>
      </c>
      <c r="H27" s="92" t="str">
        <f>IF(OR(IF(ISERROR(VLOOKUP(control!$B$4&amp;control!$D$8&amp;Scotland_RCN!$B27,Data_RCN!$A$5:$K$2171,Data_RCN!J$1,FALSE)),"-",VLOOKUP(control!$B$4&amp;control!$D$8&amp;Scotland_RCN!$B27,Data_RCN!$A$5:$K$2171,Data_RCN!J$1,FALSE))=0,ISERROR(IF(ISERROR(VLOOKUP(control!$B$4&amp;control!$D$8&amp;Scotland_RCN!$B27,Data_RCN!$A$5:$K$2171,Data_RCN!J$1,FALSE)),"-",VLOOKUP(control!$B$4&amp;control!$D$8&amp;Scotland_RCN!$B27,Data_RCN!$A$5:$K$2171,Data_RCN!J$1,FALSE)))),"-",IF(ISERROR(VLOOKUP(control!$B$4&amp;control!$D$8&amp;Scotland_RCN!$B27,Data_RCN!$A$5:$K$2171,Data_RCN!J$1,FALSE)),"-",VLOOKUP(control!$B$4&amp;control!$D$8&amp;Scotland_RCN!$B27,Data_RCN!$A$5:$K$2171,Data_RCN!J$1,FALSE)))</f>
        <v>-</v>
      </c>
      <c r="I27" s="93" t="str">
        <f>IF(OR(IF(ISERROR(VLOOKUP(control!$B$4&amp;control!$D$8&amp;Scotland_RCN!$B27,Data_RCN!$A$5:$K$2171,Data_RCN!K$1,FALSE)),"-",VLOOKUP(control!$B$4&amp;control!$D$8&amp;Scotland_RCN!$B27,Data_RCN!$A$5:$K$2171,Data_RCN!K$1,FALSE))=0,ISERROR(IF(ISERROR(VLOOKUP(control!$B$4&amp;control!$D$8&amp;Scotland_RCN!$B27,Data_RCN!$A$5:$K$2171,Data_RCN!K$1,FALSE)),"-",VLOOKUP(control!$B$4&amp;control!$D$8&amp;Scotland_RCN!$B27,Data_RCN!$A$5:$K$2171,Data_RCN!K$1,FALSE)))),"-",IF(ISERROR(VLOOKUP(control!$B$4&amp;control!$D$8&amp;Scotland_RCN!$B27,Data_RCN!$A$5:$K$2171,Data_RCN!K$1,FALSE)),"-",VLOOKUP(control!$B$4&amp;control!$D$8&amp;Scotland_RCN!$B27,Data_RCN!$A$5:$K$2171,Data_RCN!K$1,FALSE)))</f>
        <v>-</v>
      </c>
      <c r="J27" s="87"/>
      <c r="K27" s="91">
        <f>IF(OR(IF(ISERROR(VLOOKUP(control!$B$5&amp;control!$D$8&amp;Scotland_RCN!$B27,Data_RCN!$A$5:$K$2171,Data_RCN!E$1,FALSE)),"-",VLOOKUP(control!$B$5&amp;control!$D$8&amp;Scotland_RCN!$B27,Data_RCN!$A$5:$K$2171,Data_RCN!E$1,FALSE))=0,ISERROR(IF(ISERROR(VLOOKUP(control!$B$5&amp;control!$D$8&amp;Scotland_RCN!$B27,Data_RCN!$A$5:$K$2171,Data_RCN!E$1,FALSE)),"-",VLOOKUP(control!$B$5&amp;control!$D$8&amp;Scotland_RCN!$B27,Data_RCN!$A$5:$K$2171,Data_RCN!E$1,FALSE)))),"-",IF(ISERROR(VLOOKUP(control!$B$5&amp;control!$D$8&amp;Scotland_RCN!$B27,Data_RCN!$A$5:$K$2171,Data_RCN!E$1,FALSE)),"-",VLOOKUP(control!$B$5&amp;control!$D$8&amp;Scotland_RCN!$B27,Data_RCN!$A$5:$K$2171,Data_RCN!E$1,FALSE)))</f>
        <v>61</v>
      </c>
      <c r="L27" s="92">
        <f>IF(OR(IF(ISERROR(VLOOKUP(control!$B$5&amp;control!$D$8&amp;Scotland_RCN!$B27,Data_RCN!$A$5:$K$2171,Data_RCN!F$1,FALSE)),"-",VLOOKUP(control!$B$5&amp;control!$D$8&amp;Scotland_RCN!$B27,Data_RCN!$A$5:$K$2171,Data_RCN!F$1,FALSE))=0,ISERROR(IF(ISERROR(VLOOKUP(control!$B$5&amp;control!$D$8&amp;Scotland_RCN!$B30,Data_RCN!$A$5:$K$2171,Data_RCN!F$1,FALSE)),"-",VLOOKUP(control!$B$5&amp;control!$D$8&amp;Scotland_RCN!$B27,Data_RCN!$A$5:$K$2171,Data_RCN!F$1,FALSE)))),"-",IF(ISERROR(VLOOKUP(control!$B$5&amp;control!$D$8&amp;Scotland_RCN!$B27,Data_RCN!$A$5:$K$2171,Data_RCN!F$1,FALSE)),"-",VLOOKUP(control!$B$5&amp;control!$D$8&amp;Scotland_RCN!$B27,Data_RCN!$A$5:$K$2171,Data_RCN!F$1,FALSE)))</f>
        <v>55</v>
      </c>
      <c r="M27" s="92">
        <f>IF(OR(IF(ISERROR(VLOOKUP(control!$B$5&amp;control!$D$8&amp;Scotland_RCN!$B27,Data_RCN!$A$5:$K$2171,Data_RCN!G$1,FALSE)),"-",VLOOKUP(control!$B$5&amp;control!$D$8&amp;Scotland_RCN!$B27,Data_RCN!$A$5:$K$2171,Data_RCN!G$1,FALSE))=0,ISERROR(IF(ISERROR(VLOOKUP(control!$B$5&amp;control!$D$8&amp;Scotland_RCN!$B30,Data_RCN!$A$5:$K$2171,Data_RCN!G$1,FALSE)),"-",VLOOKUP(control!$B$5&amp;control!$D$8&amp;Scotland_RCN!$B27,Data_RCN!$A$5:$K$2171,Data_RCN!G$1,FALSE)))),"-",IF(ISERROR(VLOOKUP(control!$B$5&amp;control!$D$8&amp;Scotland_RCN!$B27,Data_RCN!$A$5:$K$2171,Data_RCN!G$1,FALSE)),"-",VLOOKUP(control!$B$5&amp;control!$D$8&amp;Scotland_RCN!$B27,Data_RCN!$A$5:$K$2171,Data_RCN!G$1,FALSE)))</f>
        <v>145</v>
      </c>
      <c r="N27" s="92">
        <f>IF(OR(IF(ISERROR(VLOOKUP(control!$B$5&amp;control!$D$8&amp;Scotland_RCN!$B27,Data_RCN!$A$5:$K$2171,Data_RCN!H$1,FALSE)),"-",VLOOKUP(control!$B$5&amp;control!$D$8&amp;Scotland_RCN!$B27,Data_RCN!$A$5:$K$2171,Data_RCN!H$1,FALSE))=0,ISERROR(IF(ISERROR(VLOOKUP(control!$B$5&amp;control!$D$8&amp;Scotland_RCN!$B30,Data_RCN!$A$5:$K$2171,Data_RCN!H$1,FALSE)),"-",VLOOKUP(control!$B$5&amp;control!$D$8&amp;Scotland_RCN!$B27,Data_RCN!$A$5:$K$2171,Data_RCN!H$1,FALSE)))),"-",IF(ISERROR(VLOOKUP(control!$B$5&amp;control!$D$8&amp;Scotland_RCN!$B27,Data_RCN!$A$5:$K$2171,Data_RCN!H$1,FALSE)),"-",VLOOKUP(control!$B$5&amp;control!$D$8&amp;Scotland_RCN!$B27,Data_RCN!$A$5:$K$2171,Data_RCN!H$1,FALSE)))</f>
        <v>214</v>
      </c>
      <c r="O27" s="92">
        <f>IF(OR(IF(ISERROR(VLOOKUP(control!$B$5&amp;control!$D$8&amp;Scotland_RCN!$B27,Data_RCN!$A$5:$K$2171,Data_RCN!I$1,FALSE)),"-",VLOOKUP(control!$B$5&amp;control!$D$8&amp;Scotland_RCN!$B27,Data_RCN!$A$5:$K$2171,Data_RCN!I$1,FALSE))=0,ISERROR(IF(ISERROR(VLOOKUP(control!$B$5&amp;control!$D$8&amp;Scotland_RCN!$B30,Data_RCN!$A$5:$K$2171,Data_RCN!I$1,FALSE)),"-",VLOOKUP(control!$B$5&amp;control!$D$8&amp;Scotland_RCN!$B27,Data_RCN!$A$5:$K$2171,Data_RCN!I$1,FALSE)))),"-",IF(ISERROR(VLOOKUP(control!$B$5&amp;control!$D$8&amp;Scotland_RCN!$B27,Data_RCN!$A$5:$K$2171,Data_RCN!I$1,FALSE)),"-",VLOOKUP(control!$B$5&amp;control!$D$8&amp;Scotland_RCN!$B27,Data_RCN!$A$5:$K$2171,Data_RCN!I$1,FALSE)))</f>
        <v>222</v>
      </c>
      <c r="P27" s="92">
        <f>IF(OR(IF(ISERROR(VLOOKUP(control!$B$5&amp;control!$D$8&amp;Scotland_RCN!$B27,Data_RCN!$A$5:$K$2171,Data_RCN!J$1,FALSE)),"-",VLOOKUP(control!$B$5&amp;control!$D$8&amp;Scotland_RCN!$B27,Data_RCN!$A$5:$K$2171,Data_RCN!J$1,FALSE))=0,ISERROR(IF(ISERROR(VLOOKUP(control!$B$5&amp;control!$D$8&amp;Scotland_RCN!$B30,Data_RCN!$A$5:$K$2171,Data_RCN!J$1,FALSE)),"-",VLOOKUP(control!$B$5&amp;control!$D$8&amp;Scotland_RCN!$B27,Data_RCN!$A$5:$K$2171,Data_RCN!J$1,FALSE)))),"-",IF(ISERROR(VLOOKUP(control!$B$5&amp;control!$D$8&amp;Scotland_RCN!$B27,Data_RCN!$A$5:$K$2171,Data_RCN!J$1,FALSE)),"-",VLOOKUP(control!$B$5&amp;control!$D$8&amp;Scotland_RCN!$B27,Data_RCN!$A$5:$K$2171,Data_RCN!J$1,FALSE)))</f>
        <v>240</v>
      </c>
      <c r="Q27" s="93">
        <f>IF(OR(IF(ISERROR(VLOOKUP(control!$B$5&amp;control!$D$8&amp;Scotland_RCN!$B27,Data_RCN!$A$5:$K$2171,Data_RCN!K$1,FALSE)),"-",VLOOKUP(control!$B$5&amp;control!$D$8&amp;Scotland_RCN!$B27,Data_RCN!$A$5:$K$2171,Data_RCN!K$1,FALSE))=0,ISERROR(IF(ISERROR(VLOOKUP(control!$B$5&amp;control!$D$8&amp;Scotland_RCN!$B30,Data_RCN!$A$5:$K$2171,Data_RCN!K$1,FALSE)),"-",VLOOKUP(control!$B$5&amp;control!$D$8&amp;Scotland_RCN!$B27,Data_RCN!$A$5:$K$2171,Data_RCN!K$1,FALSE)))),"-",IF(ISERROR(VLOOKUP(control!$B$5&amp;control!$D$8&amp;Scotland_RCN!$B27,Data_RCN!$A$5:$K$2171,Data_RCN!K$1,FALSE)),"-",VLOOKUP(control!$B$5&amp;control!$D$8&amp;Scotland_RCN!$B27,Data_RCN!$A$5:$K$2171,Data_RCN!K$1,FALSE)))</f>
        <v>937</v>
      </c>
      <c r="R27" s="87"/>
      <c r="S27" s="91">
        <f>IF(OR(IF(ISERROR(VLOOKUP("Persons"&amp;control!$D$8&amp;Scotland_RCN!$B27,Data_RCN!$A$5:$K$2171,Data_RCN!E$1,FALSE)),"-",VLOOKUP("Persons"&amp;control!$D$8&amp;Scotland_RCN!$B27,Data_RCN!$A$5:$K$2171,Data_RCN!E$1,FALSE))=0,ISERROR(IF(ISERROR(VLOOKUP("Persons"&amp;control!$D$8&amp;Scotland_RCN!$B27,Data_RCN!$A$5:$K$2171,Data_RCN!E$1,FALSE)),"-",VLOOKUP("Persons"&amp;control!$D$8&amp;Scotland_RCN!$B27,Data_RCN!$A$5:$K$2171,Data_RCN!E$1,FALSE)))),"-",IF(ISERROR(VLOOKUP("Persons"&amp;control!$D$8&amp;Scotland_RCN!$B27,Data_RCN!$A$5:$K$2171,Data_RCN!E$1,FALSE)),"-",VLOOKUP("Persons"&amp;control!$D$8&amp;Scotland_RCN!$B27,Data_RCN!$A$5:$K$2171,Data_RCN!E$1,FALSE)))</f>
        <v>61</v>
      </c>
      <c r="T27" s="92">
        <f>IF(OR(IF(ISERROR(VLOOKUP("Persons"&amp;control!$D$8&amp;Scotland_RCN!$B27,Data_RCN!$A$5:$K$2171,Data_RCN!F$1,FALSE)),"-",VLOOKUP("Persons"&amp;control!$D$8&amp;Scotland_RCN!$B27,Data_RCN!$A$5:$K$2171,Data_RCN!F$1,FALSE))=0,ISERROR(IF(ISERROR(VLOOKUP("Persons"&amp;control!$D$8&amp;Scotland_RCN!$B27,Data_RCN!$A$5:$K$2171,Data_RCN!F$1,FALSE)),"-",VLOOKUP("Persons"&amp;control!$D$8&amp;Scotland_RCN!$B27,Data_RCN!$A$5:$K$2171,Data_RCN!F$1,FALSE)))),"-",IF(ISERROR(VLOOKUP("Persons"&amp;control!$D$8&amp;Scotland_RCN!$B27,Data_RCN!$A$5:$K$2171,Data_RCN!F$1,FALSE)),"-",VLOOKUP("Persons"&amp;control!$D$8&amp;Scotland_RCN!$B27,Data_RCN!$A$5:$K$2171,Data_RCN!F$1,FALSE)))</f>
        <v>55</v>
      </c>
      <c r="U27" s="92">
        <f>IF(OR(IF(ISERROR(VLOOKUP("Persons"&amp;control!$D$8&amp;Scotland_RCN!$B27,Data_RCN!$A$5:$K$2171,Data_RCN!G$1,FALSE)),"-",VLOOKUP("Persons"&amp;control!$D$8&amp;Scotland_RCN!$B27,Data_RCN!$A$5:$K$2171,Data_RCN!G$1,FALSE))=0,ISERROR(IF(ISERROR(VLOOKUP("Persons"&amp;control!$D$8&amp;Scotland_RCN!$B27,Data_RCN!$A$5:$K$2171,Data_RCN!G$1,FALSE)),"-",VLOOKUP("Persons"&amp;control!$D$8&amp;Scotland_RCN!$B27,Data_RCN!$A$5:$K$2171,Data_RCN!G$1,FALSE)))),"-",IF(ISERROR(VLOOKUP("Persons"&amp;control!$D$8&amp;Scotland_RCN!$B27,Data_RCN!$A$5:$K$2171,Data_RCN!G$1,FALSE)),"-",VLOOKUP("Persons"&amp;control!$D$8&amp;Scotland_RCN!$B27,Data_RCN!$A$5:$K$2171,Data_RCN!G$1,FALSE)))</f>
        <v>145</v>
      </c>
      <c r="V27" s="92">
        <f>IF(OR(IF(ISERROR(VLOOKUP("Persons"&amp;control!$D$8&amp;Scotland_RCN!$B27,Data_RCN!$A$5:$K$2171,Data_RCN!H$1,FALSE)),"-",VLOOKUP("Persons"&amp;control!$D$8&amp;Scotland_RCN!$B27,Data_RCN!$A$5:$K$2171,Data_RCN!H$1,FALSE))=0,ISERROR(IF(ISERROR(VLOOKUP("Persons"&amp;control!$D$8&amp;Scotland_RCN!$B27,Data_RCN!$A$5:$K$2171,Data_RCN!H$1,FALSE)),"-",VLOOKUP("Persons"&amp;control!$D$8&amp;Scotland_RCN!$B27,Data_RCN!$A$5:$K$2171,Data_RCN!H$1,FALSE)))),"-",IF(ISERROR(VLOOKUP("Persons"&amp;control!$D$8&amp;Scotland_RCN!$B27,Data_RCN!$A$5:$K$2171,Data_RCN!H$1,FALSE)),"-",VLOOKUP("Persons"&amp;control!$D$8&amp;Scotland_RCN!$B27,Data_RCN!$A$5:$K$2171,Data_RCN!H$1,FALSE)))</f>
        <v>214</v>
      </c>
      <c r="W27" s="92">
        <f>IF(OR(IF(ISERROR(VLOOKUP("Persons"&amp;control!$D$8&amp;Scotland_RCN!$B27,Data_RCN!$A$5:$K$2171,Data_RCN!I$1,FALSE)),"-",VLOOKUP("Persons"&amp;control!$D$8&amp;Scotland_RCN!$B27,Data_RCN!$A$5:$K$2171,Data_RCN!I$1,FALSE))=0,ISERROR(IF(ISERROR(VLOOKUP("Persons"&amp;control!$D$8&amp;Scotland_RCN!$B27,Data_RCN!$A$5:$K$2171,Data_RCN!I$1,FALSE)),"-",VLOOKUP("Persons"&amp;control!$D$8&amp;Scotland_RCN!$B27,Data_RCN!$A$5:$K$2171,Data_RCN!I$1,FALSE)))),"-",IF(ISERROR(VLOOKUP("Persons"&amp;control!$D$8&amp;Scotland_RCN!$B27,Data_RCN!$A$5:$K$2171,Data_RCN!I$1,FALSE)),"-",VLOOKUP("Persons"&amp;control!$D$8&amp;Scotland_RCN!$B27,Data_RCN!$A$5:$K$2171,Data_RCN!I$1,FALSE)))</f>
        <v>222</v>
      </c>
      <c r="X27" s="92">
        <f>IF(OR(IF(ISERROR(VLOOKUP("Persons"&amp;control!$D$8&amp;Scotland_RCN!$B27,Data_RCN!$A$5:$K$2171,Data_RCN!J$1,FALSE)),"-",VLOOKUP("Persons"&amp;control!$D$8&amp;Scotland_RCN!$B27,Data_RCN!$A$5:$K$2171,Data_RCN!J$1,FALSE))=0,ISERROR(IF(ISERROR(VLOOKUP("Persons"&amp;control!$D$8&amp;Scotland_RCN!$B27,Data_RCN!$A$5:$K$2171,Data_RCN!J$1,FALSE)),"-",VLOOKUP("Persons"&amp;control!$D$8&amp;Scotland_RCN!$B27,Data_RCN!$A$5:$K$2171,Data_RCN!J$1,FALSE)))),"-",IF(ISERROR(VLOOKUP("Persons"&amp;control!$D$8&amp;Scotland_RCN!$B27,Data_RCN!$A$5:$K$2171,Data_RCN!J$1,FALSE)),"-",VLOOKUP("Persons"&amp;control!$D$8&amp;Scotland_RCN!$B27,Data_RCN!$A$5:$K$2171,Data_RCN!J$1,FALSE)))</f>
        <v>240</v>
      </c>
      <c r="Y27" s="93">
        <f>IF(OR(IF(ISERROR(VLOOKUP("Persons"&amp;control!$D$8&amp;Scotland_RCN!$B27,Data_RCN!$A$5:$K$2171,Data_RCN!K$1,FALSE)),"-",VLOOKUP("Persons"&amp;control!$D$8&amp;Scotland_RCN!$B27,Data_RCN!$A$5:$K$2171,Data_RCN!K$1,FALSE))=0,ISERROR(IF(ISERROR(VLOOKUP("Persons"&amp;control!$D$8&amp;Scotland_RCN!$B27,Data_RCN!$A$5:$K$2171,Data_RCN!K$1,FALSE)),"-",VLOOKUP("Persons"&amp;control!$D$8&amp;Scotland_RCN!$B27,Data_RCN!$A$5:$K$2171,Data_RCN!K$1,FALSE)))),"-",IF(ISERROR(VLOOKUP("Persons"&amp;control!$D$8&amp;Scotland_RCN!$B27,Data_RCN!$A$5:$K$2171,Data_RCN!K$1,FALSE)),"-",VLOOKUP("Persons"&amp;control!$D$8&amp;Scotland_RCN!$B27,Data_RCN!$A$5:$K$2171,Data_RCN!K$1,FALSE)))</f>
        <v>937</v>
      </c>
    </row>
    <row r="28" spans="2:25" ht="15" thickBot="1">
      <c r="B28" s="16" t="s">
        <v>59</v>
      </c>
      <c r="C28" s="88">
        <f>IF(OR(IF(ISERROR(VLOOKUP(control!$B$4&amp;control!$D$8&amp;Scotland_RCN!$B28,Data_RCN!$A$5:$K$2171,Data_RCN!E$1,FALSE)),"-",VLOOKUP(control!$B$4&amp;control!$D$8&amp;Scotland_RCN!$B28,Data_RCN!$A$5:$K$2171,Data_RCN!E$1,FALSE))=0,ISERROR(IF(ISERROR(VLOOKUP(control!$B$4&amp;control!$D$8&amp;Scotland_RCN!$B28,Data_RCN!$A$5:$K$2171,Data_RCN!E$1,FALSE)),"-",VLOOKUP(control!$B$4&amp;control!$D$8&amp;Scotland_RCN!$B28,Data_RCN!$A$5:$K$2171,Data_RCN!E$1,FALSE)))),"-",IF(ISERROR(VLOOKUP(control!$B$4&amp;control!$D$8&amp;Scotland_RCN!$B28,Data_RCN!$A$5:$K$2171,Data_RCN!E$1,FALSE)),"-",VLOOKUP(control!$B$4&amp;control!$D$8&amp;Scotland_RCN!$B28,Data_RCN!$A$5:$K$2171,Data_RCN!E$1,FALSE)))</f>
        <v>80</v>
      </c>
      <c r="D28" s="89">
        <f>IF(OR(IF(ISERROR(VLOOKUP(control!$B$4&amp;control!$D$8&amp;Scotland_RCN!$B28,Data_RCN!$A$5:$K$2171,Data_RCN!F$1,FALSE)),"-",VLOOKUP(control!$B$4&amp;control!$D$8&amp;Scotland_RCN!$B28,Data_RCN!$A$5:$K$2171,Data_RCN!F$1,FALSE))=0,ISERROR(IF(ISERROR(VLOOKUP(control!$B$4&amp;control!$D$8&amp;Scotland_RCN!$B28,Data_RCN!$A$5:$K$2171,Data_RCN!F$1,FALSE)),"-",VLOOKUP(control!$B$4&amp;control!$D$8&amp;Scotland_RCN!$B28,Data_RCN!$A$5:$K$2171,Data_RCN!F$1,FALSE)))),"-",IF(ISERROR(VLOOKUP(control!$B$4&amp;control!$D$8&amp;Scotland_RCN!$B28,Data_RCN!$A$5:$K$2171,Data_RCN!F$1,FALSE)),"-",VLOOKUP(control!$B$4&amp;control!$D$8&amp;Scotland_RCN!$B28,Data_RCN!$A$5:$K$2171,Data_RCN!F$1,FALSE)))</f>
        <v>53</v>
      </c>
      <c r="E28" s="89">
        <f>IF(OR(IF(ISERROR(VLOOKUP(control!$B$4&amp;control!$D$8&amp;Scotland_RCN!$B28,Data_RCN!$A$5:$K$2171,Data_RCN!G$1,FALSE)),"-",VLOOKUP(control!$B$4&amp;control!$D$8&amp;Scotland_RCN!$B28,Data_RCN!$A$5:$K$2171,Data_RCN!G$1,FALSE))=0,ISERROR(IF(ISERROR(VLOOKUP(control!$B$4&amp;control!$D$8&amp;Scotland_RCN!$B28,Data_RCN!$A$5:$K$2171,Data_RCN!G$1,FALSE)),"-",VLOOKUP(control!$B$4&amp;control!$D$8&amp;Scotland_RCN!$B28,Data_RCN!$A$5:$K$2171,Data_RCN!G$1,FALSE)))),"-",IF(ISERROR(VLOOKUP(control!$B$4&amp;control!$D$8&amp;Scotland_RCN!$B28,Data_RCN!$A$5:$K$2171,Data_RCN!G$1,FALSE)),"-",VLOOKUP(control!$B$4&amp;control!$D$8&amp;Scotland_RCN!$B28,Data_RCN!$A$5:$K$2171,Data_RCN!G$1,FALSE)))</f>
        <v>146</v>
      </c>
      <c r="F28" s="89">
        <f>IF(OR(IF(ISERROR(VLOOKUP(control!$B$4&amp;control!$D$8&amp;Scotland_RCN!$B28,Data_RCN!$A$5:$K$2171,Data_RCN!H$1,FALSE)),"-",VLOOKUP(control!$B$4&amp;control!$D$8&amp;Scotland_RCN!$B28,Data_RCN!$A$5:$K$2171,Data_RCN!H$1,FALSE))=0,ISERROR(IF(ISERROR(VLOOKUP(control!$B$4&amp;control!$D$8&amp;Scotland_RCN!$B28,Data_RCN!$A$5:$K$2171,Data_RCN!H$1,FALSE)),"-",VLOOKUP(control!$B$4&amp;control!$D$8&amp;Scotland_RCN!$B28,Data_RCN!$A$5:$K$2171,Data_RCN!H$1,FALSE)))),"-",IF(ISERROR(VLOOKUP(control!$B$4&amp;control!$D$8&amp;Scotland_RCN!$B28,Data_RCN!$A$5:$K$2171,Data_RCN!H$1,FALSE)),"-",VLOOKUP(control!$B$4&amp;control!$D$8&amp;Scotland_RCN!$B28,Data_RCN!$A$5:$K$2171,Data_RCN!H$1,FALSE)))</f>
        <v>197</v>
      </c>
      <c r="G28" s="89">
        <f>IF(OR(IF(ISERROR(VLOOKUP(control!$B$4&amp;control!$D$8&amp;Scotland_RCN!$B28,Data_RCN!$A$5:$K$2171,Data_RCN!I$1,FALSE)),"-",VLOOKUP(control!$B$4&amp;control!$D$8&amp;Scotland_RCN!$B28,Data_RCN!$A$5:$K$2171,Data_RCN!I$1,FALSE))=0,ISERROR(IF(ISERROR(VLOOKUP(control!$B$4&amp;control!$D$8&amp;Scotland_RCN!$B28,Data_RCN!$A$5:$K$2171,Data_RCN!I$1,FALSE)),"-",VLOOKUP(control!$B$4&amp;control!$D$8&amp;Scotland_RCN!$B28,Data_RCN!$A$5:$K$2171,Data_RCN!I$1,FALSE)))),"-",IF(ISERROR(VLOOKUP(control!$B$4&amp;control!$D$8&amp;Scotland_RCN!$B28,Data_RCN!$A$5:$K$2171,Data_RCN!I$1,FALSE)),"-",VLOOKUP(control!$B$4&amp;control!$D$8&amp;Scotland_RCN!$B28,Data_RCN!$A$5:$K$2171,Data_RCN!I$1,FALSE)))</f>
        <v>53</v>
      </c>
      <c r="H28" s="89">
        <f>IF(OR(IF(ISERROR(VLOOKUP(control!$B$4&amp;control!$D$8&amp;Scotland_RCN!$B28,Data_RCN!$A$5:$K$2171,Data_RCN!J$1,FALSE)),"-",VLOOKUP(control!$B$4&amp;control!$D$8&amp;Scotland_RCN!$B28,Data_RCN!$A$5:$K$2171,Data_RCN!J$1,FALSE))=0,ISERROR(IF(ISERROR(VLOOKUP(control!$B$4&amp;control!$D$8&amp;Scotland_RCN!$B28,Data_RCN!$A$5:$K$2171,Data_RCN!J$1,FALSE)),"-",VLOOKUP(control!$B$4&amp;control!$D$8&amp;Scotland_RCN!$B28,Data_RCN!$A$5:$K$2171,Data_RCN!J$1,FALSE)))),"-",IF(ISERROR(VLOOKUP(control!$B$4&amp;control!$D$8&amp;Scotland_RCN!$B28,Data_RCN!$A$5:$K$2171,Data_RCN!J$1,FALSE)),"-",VLOOKUP(control!$B$4&amp;control!$D$8&amp;Scotland_RCN!$B28,Data_RCN!$A$5:$K$2171,Data_RCN!J$1,FALSE)))</f>
        <v>38</v>
      </c>
      <c r="I28" s="90">
        <f>IF(OR(IF(ISERROR(VLOOKUP(control!$B$4&amp;control!$D$8&amp;Scotland_RCN!$B28,Data_RCN!$A$5:$K$2171,Data_RCN!K$1,FALSE)),"-",VLOOKUP(control!$B$4&amp;control!$D$8&amp;Scotland_RCN!$B28,Data_RCN!$A$5:$K$2171,Data_RCN!K$1,FALSE))=0,ISERROR(IF(ISERROR(VLOOKUP(control!$B$4&amp;control!$D$8&amp;Scotland_RCN!$B28,Data_RCN!$A$5:$K$2171,Data_RCN!K$1,FALSE)),"-",VLOOKUP(control!$B$4&amp;control!$D$8&amp;Scotland_RCN!$B28,Data_RCN!$A$5:$K$2171,Data_RCN!K$1,FALSE)))),"-",IF(ISERROR(VLOOKUP(control!$B$4&amp;control!$D$8&amp;Scotland_RCN!$B28,Data_RCN!$A$5:$K$2171,Data_RCN!K$1,FALSE)),"-",VLOOKUP(control!$B$4&amp;control!$D$8&amp;Scotland_RCN!$B28,Data_RCN!$A$5:$K$2171,Data_RCN!K$1,FALSE)))</f>
        <v>567</v>
      </c>
      <c r="J28" s="87"/>
      <c r="K28" s="88">
        <f>IF(OR(IF(ISERROR(VLOOKUP(control!$B$5&amp;control!$D$8&amp;Scotland_RCN!$B28,Data_RCN!$A$5:$K$2171,Data_RCN!E$1,FALSE)),"-",VLOOKUP(control!$B$5&amp;control!$D$8&amp;Scotland_RCN!$B28,Data_RCN!$A$5:$K$2171,Data_RCN!E$1,FALSE))=0,ISERROR(IF(ISERROR(VLOOKUP(control!$B$5&amp;control!$D$8&amp;Scotland_RCN!$B28,Data_RCN!$A$5:$K$2171,Data_RCN!E$1,FALSE)),"-",VLOOKUP(control!$B$5&amp;control!$D$8&amp;Scotland_RCN!$B28,Data_RCN!$A$5:$K$2171,Data_RCN!E$1,FALSE)))),"-",IF(ISERROR(VLOOKUP(control!$B$5&amp;control!$D$8&amp;Scotland_RCN!$B28,Data_RCN!$A$5:$K$2171,Data_RCN!E$1,FALSE)),"-",VLOOKUP(control!$B$5&amp;control!$D$8&amp;Scotland_RCN!$B28,Data_RCN!$A$5:$K$2171,Data_RCN!E$1,FALSE)))</f>
        <v>102</v>
      </c>
      <c r="L28" s="89">
        <f>IF(OR(IF(ISERROR(VLOOKUP(control!$B$5&amp;control!$D$8&amp;Scotland_RCN!$B28,Data_RCN!$A$5:$K$2171,Data_RCN!F$1,FALSE)),"-",VLOOKUP(control!$B$5&amp;control!$D$8&amp;Scotland_RCN!$B28,Data_RCN!$A$5:$K$2171,Data_RCN!F$1,FALSE))=0,ISERROR(IF(ISERROR(VLOOKUP(control!$B$5&amp;control!$D$8&amp;Scotland_RCN!$B31,Data_RCN!$A$5:$K$2171,Data_RCN!F$1,FALSE)),"-",VLOOKUP(control!$B$5&amp;control!$D$8&amp;Scotland_RCN!$B28,Data_RCN!$A$5:$K$2171,Data_RCN!F$1,FALSE)))),"-",IF(ISERROR(VLOOKUP(control!$B$5&amp;control!$D$8&amp;Scotland_RCN!$B28,Data_RCN!$A$5:$K$2171,Data_RCN!F$1,FALSE)),"-",VLOOKUP(control!$B$5&amp;control!$D$8&amp;Scotland_RCN!$B28,Data_RCN!$A$5:$K$2171,Data_RCN!F$1,FALSE)))</f>
        <v>72</v>
      </c>
      <c r="M28" s="89">
        <f>IF(OR(IF(ISERROR(VLOOKUP(control!$B$5&amp;control!$D$8&amp;Scotland_RCN!$B28,Data_RCN!$A$5:$K$2171,Data_RCN!G$1,FALSE)),"-",VLOOKUP(control!$B$5&amp;control!$D$8&amp;Scotland_RCN!$B28,Data_RCN!$A$5:$K$2171,Data_RCN!G$1,FALSE))=0,ISERROR(IF(ISERROR(VLOOKUP(control!$B$5&amp;control!$D$8&amp;Scotland_RCN!$B31,Data_RCN!$A$5:$K$2171,Data_RCN!G$1,FALSE)),"-",VLOOKUP(control!$B$5&amp;control!$D$8&amp;Scotland_RCN!$B28,Data_RCN!$A$5:$K$2171,Data_RCN!G$1,FALSE)))),"-",IF(ISERROR(VLOOKUP(control!$B$5&amp;control!$D$8&amp;Scotland_RCN!$B28,Data_RCN!$A$5:$K$2171,Data_RCN!G$1,FALSE)),"-",VLOOKUP(control!$B$5&amp;control!$D$8&amp;Scotland_RCN!$B28,Data_RCN!$A$5:$K$2171,Data_RCN!G$1,FALSE)))</f>
        <v>197</v>
      </c>
      <c r="N28" s="89">
        <f>IF(OR(IF(ISERROR(VLOOKUP(control!$B$5&amp;control!$D$8&amp;Scotland_RCN!$B28,Data_RCN!$A$5:$K$2171,Data_RCN!H$1,FALSE)),"-",VLOOKUP(control!$B$5&amp;control!$D$8&amp;Scotland_RCN!$B28,Data_RCN!$A$5:$K$2171,Data_RCN!H$1,FALSE))=0,ISERROR(IF(ISERROR(VLOOKUP(control!$B$5&amp;control!$D$8&amp;Scotland_RCN!$B31,Data_RCN!$A$5:$K$2171,Data_RCN!H$1,FALSE)),"-",VLOOKUP(control!$B$5&amp;control!$D$8&amp;Scotland_RCN!$B28,Data_RCN!$A$5:$K$2171,Data_RCN!H$1,FALSE)))),"-",IF(ISERROR(VLOOKUP(control!$B$5&amp;control!$D$8&amp;Scotland_RCN!$B28,Data_RCN!$A$5:$K$2171,Data_RCN!H$1,FALSE)),"-",VLOOKUP(control!$B$5&amp;control!$D$8&amp;Scotland_RCN!$B28,Data_RCN!$A$5:$K$2171,Data_RCN!H$1,FALSE)))</f>
        <v>201</v>
      </c>
      <c r="O28" s="89">
        <f>IF(OR(IF(ISERROR(VLOOKUP(control!$B$5&amp;control!$D$8&amp;Scotland_RCN!$B28,Data_RCN!$A$5:$K$2171,Data_RCN!I$1,FALSE)),"-",VLOOKUP(control!$B$5&amp;control!$D$8&amp;Scotland_RCN!$B28,Data_RCN!$A$5:$K$2171,Data_RCN!I$1,FALSE))=0,ISERROR(IF(ISERROR(VLOOKUP(control!$B$5&amp;control!$D$8&amp;Scotland_RCN!$B31,Data_RCN!$A$5:$K$2171,Data_RCN!I$1,FALSE)),"-",VLOOKUP(control!$B$5&amp;control!$D$8&amp;Scotland_RCN!$B28,Data_RCN!$A$5:$K$2171,Data_RCN!I$1,FALSE)))),"-",IF(ISERROR(VLOOKUP(control!$B$5&amp;control!$D$8&amp;Scotland_RCN!$B28,Data_RCN!$A$5:$K$2171,Data_RCN!I$1,FALSE)),"-",VLOOKUP(control!$B$5&amp;control!$D$8&amp;Scotland_RCN!$B28,Data_RCN!$A$5:$K$2171,Data_RCN!I$1,FALSE)))</f>
        <v>78</v>
      </c>
      <c r="P28" s="89">
        <f>IF(OR(IF(ISERROR(VLOOKUP(control!$B$5&amp;control!$D$8&amp;Scotland_RCN!$B28,Data_RCN!$A$5:$K$2171,Data_RCN!J$1,FALSE)),"-",VLOOKUP(control!$B$5&amp;control!$D$8&amp;Scotland_RCN!$B28,Data_RCN!$A$5:$K$2171,Data_RCN!J$1,FALSE))=0,ISERROR(IF(ISERROR(VLOOKUP(control!$B$5&amp;control!$D$8&amp;Scotland_RCN!$B31,Data_RCN!$A$5:$K$2171,Data_RCN!J$1,FALSE)),"-",VLOOKUP(control!$B$5&amp;control!$D$8&amp;Scotland_RCN!$B28,Data_RCN!$A$5:$K$2171,Data_RCN!J$1,FALSE)))),"-",IF(ISERROR(VLOOKUP(control!$B$5&amp;control!$D$8&amp;Scotland_RCN!$B28,Data_RCN!$A$5:$K$2171,Data_RCN!J$1,FALSE)),"-",VLOOKUP(control!$B$5&amp;control!$D$8&amp;Scotland_RCN!$B28,Data_RCN!$A$5:$K$2171,Data_RCN!J$1,FALSE)))</f>
        <v>40</v>
      </c>
      <c r="Q28" s="90">
        <f>IF(OR(IF(ISERROR(VLOOKUP(control!$B$5&amp;control!$D$8&amp;Scotland_RCN!$B28,Data_RCN!$A$5:$K$2171,Data_RCN!K$1,FALSE)),"-",VLOOKUP(control!$B$5&amp;control!$D$8&amp;Scotland_RCN!$B28,Data_RCN!$A$5:$K$2171,Data_RCN!K$1,FALSE))=0,ISERROR(IF(ISERROR(VLOOKUP(control!$B$5&amp;control!$D$8&amp;Scotland_RCN!$B31,Data_RCN!$A$5:$K$2171,Data_RCN!K$1,FALSE)),"-",VLOOKUP(control!$B$5&amp;control!$D$8&amp;Scotland_RCN!$B28,Data_RCN!$A$5:$K$2171,Data_RCN!K$1,FALSE)))),"-",IF(ISERROR(VLOOKUP(control!$B$5&amp;control!$D$8&amp;Scotland_RCN!$B28,Data_RCN!$A$5:$K$2171,Data_RCN!K$1,FALSE)),"-",VLOOKUP(control!$B$5&amp;control!$D$8&amp;Scotland_RCN!$B28,Data_RCN!$A$5:$K$2171,Data_RCN!K$1,FALSE)))</f>
        <v>690</v>
      </c>
      <c r="R28" s="87"/>
      <c r="S28" s="88">
        <f>IF(OR(IF(ISERROR(VLOOKUP("Persons"&amp;control!$D$8&amp;Scotland_RCN!$B28,Data_RCN!$A$5:$K$2171,Data_RCN!E$1,FALSE)),"-",VLOOKUP("Persons"&amp;control!$D$8&amp;Scotland_RCN!$B28,Data_RCN!$A$5:$K$2171,Data_RCN!E$1,FALSE))=0,ISERROR(IF(ISERROR(VLOOKUP("Persons"&amp;control!$D$8&amp;Scotland_RCN!$B28,Data_RCN!$A$5:$K$2171,Data_RCN!E$1,FALSE)),"-",VLOOKUP("Persons"&amp;control!$D$8&amp;Scotland_RCN!$B28,Data_RCN!$A$5:$K$2171,Data_RCN!E$1,FALSE)))),"-",IF(ISERROR(VLOOKUP("Persons"&amp;control!$D$8&amp;Scotland_RCN!$B28,Data_RCN!$A$5:$K$2171,Data_RCN!E$1,FALSE)),"-",VLOOKUP("Persons"&amp;control!$D$8&amp;Scotland_RCN!$B28,Data_RCN!$A$5:$K$2171,Data_RCN!E$1,FALSE)))</f>
        <v>182</v>
      </c>
      <c r="T28" s="89">
        <f>IF(OR(IF(ISERROR(VLOOKUP("Persons"&amp;control!$D$8&amp;Scotland_RCN!$B28,Data_RCN!$A$5:$K$2171,Data_RCN!F$1,FALSE)),"-",VLOOKUP("Persons"&amp;control!$D$8&amp;Scotland_RCN!$B28,Data_RCN!$A$5:$K$2171,Data_RCN!F$1,FALSE))=0,ISERROR(IF(ISERROR(VLOOKUP("Persons"&amp;control!$D$8&amp;Scotland_RCN!$B28,Data_RCN!$A$5:$K$2171,Data_RCN!F$1,FALSE)),"-",VLOOKUP("Persons"&amp;control!$D$8&amp;Scotland_RCN!$B28,Data_RCN!$A$5:$K$2171,Data_RCN!F$1,FALSE)))),"-",IF(ISERROR(VLOOKUP("Persons"&amp;control!$D$8&amp;Scotland_RCN!$B28,Data_RCN!$A$5:$K$2171,Data_RCN!F$1,FALSE)),"-",VLOOKUP("Persons"&amp;control!$D$8&amp;Scotland_RCN!$B28,Data_RCN!$A$5:$K$2171,Data_RCN!F$1,FALSE)))</f>
        <v>125</v>
      </c>
      <c r="U28" s="89">
        <f>IF(OR(IF(ISERROR(VLOOKUP("Persons"&amp;control!$D$8&amp;Scotland_RCN!$B28,Data_RCN!$A$5:$K$2171,Data_RCN!G$1,FALSE)),"-",VLOOKUP("Persons"&amp;control!$D$8&amp;Scotland_RCN!$B28,Data_RCN!$A$5:$K$2171,Data_RCN!G$1,FALSE))=0,ISERROR(IF(ISERROR(VLOOKUP("Persons"&amp;control!$D$8&amp;Scotland_RCN!$B28,Data_RCN!$A$5:$K$2171,Data_RCN!G$1,FALSE)),"-",VLOOKUP("Persons"&amp;control!$D$8&amp;Scotland_RCN!$B28,Data_RCN!$A$5:$K$2171,Data_RCN!G$1,FALSE)))),"-",IF(ISERROR(VLOOKUP("Persons"&amp;control!$D$8&amp;Scotland_RCN!$B28,Data_RCN!$A$5:$K$2171,Data_RCN!G$1,FALSE)),"-",VLOOKUP("Persons"&amp;control!$D$8&amp;Scotland_RCN!$B28,Data_RCN!$A$5:$K$2171,Data_RCN!G$1,FALSE)))</f>
        <v>343</v>
      </c>
      <c r="V28" s="89">
        <f>IF(OR(IF(ISERROR(VLOOKUP("Persons"&amp;control!$D$8&amp;Scotland_RCN!$B28,Data_RCN!$A$5:$K$2171,Data_RCN!H$1,FALSE)),"-",VLOOKUP("Persons"&amp;control!$D$8&amp;Scotland_RCN!$B28,Data_RCN!$A$5:$K$2171,Data_RCN!H$1,FALSE))=0,ISERROR(IF(ISERROR(VLOOKUP("Persons"&amp;control!$D$8&amp;Scotland_RCN!$B28,Data_RCN!$A$5:$K$2171,Data_RCN!H$1,FALSE)),"-",VLOOKUP("Persons"&amp;control!$D$8&amp;Scotland_RCN!$B28,Data_RCN!$A$5:$K$2171,Data_RCN!H$1,FALSE)))),"-",IF(ISERROR(VLOOKUP("Persons"&amp;control!$D$8&amp;Scotland_RCN!$B28,Data_RCN!$A$5:$K$2171,Data_RCN!H$1,FALSE)),"-",VLOOKUP("Persons"&amp;control!$D$8&amp;Scotland_RCN!$B28,Data_RCN!$A$5:$K$2171,Data_RCN!H$1,FALSE)))</f>
        <v>398</v>
      </c>
      <c r="W28" s="89">
        <f>IF(OR(IF(ISERROR(VLOOKUP("Persons"&amp;control!$D$8&amp;Scotland_RCN!$B28,Data_RCN!$A$5:$K$2171,Data_RCN!I$1,FALSE)),"-",VLOOKUP("Persons"&amp;control!$D$8&amp;Scotland_RCN!$B28,Data_RCN!$A$5:$K$2171,Data_RCN!I$1,FALSE))=0,ISERROR(IF(ISERROR(VLOOKUP("Persons"&amp;control!$D$8&amp;Scotland_RCN!$B28,Data_RCN!$A$5:$K$2171,Data_RCN!I$1,FALSE)),"-",VLOOKUP("Persons"&amp;control!$D$8&amp;Scotland_RCN!$B28,Data_RCN!$A$5:$K$2171,Data_RCN!I$1,FALSE)))),"-",IF(ISERROR(VLOOKUP("Persons"&amp;control!$D$8&amp;Scotland_RCN!$B28,Data_RCN!$A$5:$K$2171,Data_RCN!I$1,FALSE)),"-",VLOOKUP("Persons"&amp;control!$D$8&amp;Scotland_RCN!$B28,Data_RCN!$A$5:$K$2171,Data_RCN!I$1,FALSE)))</f>
        <v>131</v>
      </c>
      <c r="X28" s="89">
        <f>IF(OR(IF(ISERROR(VLOOKUP("Persons"&amp;control!$D$8&amp;Scotland_RCN!$B28,Data_RCN!$A$5:$K$2171,Data_RCN!J$1,FALSE)),"-",VLOOKUP("Persons"&amp;control!$D$8&amp;Scotland_RCN!$B28,Data_RCN!$A$5:$K$2171,Data_RCN!J$1,FALSE))=0,ISERROR(IF(ISERROR(VLOOKUP("Persons"&amp;control!$D$8&amp;Scotland_RCN!$B28,Data_RCN!$A$5:$K$2171,Data_RCN!J$1,FALSE)),"-",VLOOKUP("Persons"&amp;control!$D$8&amp;Scotland_RCN!$B28,Data_RCN!$A$5:$K$2171,Data_RCN!J$1,FALSE)))),"-",IF(ISERROR(VLOOKUP("Persons"&amp;control!$D$8&amp;Scotland_RCN!$B28,Data_RCN!$A$5:$K$2171,Data_RCN!J$1,FALSE)),"-",VLOOKUP("Persons"&amp;control!$D$8&amp;Scotland_RCN!$B28,Data_RCN!$A$5:$K$2171,Data_RCN!J$1,FALSE)))</f>
        <v>78</v>
      </c>
      <c r="Y28" s="90">
        <f>IF(OR(IF(ISERROR(VLOOKUP("Persons"&amp;control!$D$8&amp;Scotland_RCN!$B28,Data_RCN!$A$5:$K$2171,Data_RCN!K$1,FALSE)),"-",VLOOKUP("Persons"&amp;control!$D$8&amp;Scotland_RCN!$B28,Data_RCN!$A$5:$K$2171,Data_RCN!K$1,FALSE))=0,ISERROR(IF(ISERROR(VLOOKUP("Persons"&amp;control!$D$8&amp;Scotland_RCN!$B28,Data_RCN!$A$5:$K$2171,Data_RCN!K$1,FALSE)),"-",VLOOKUP("Persons"&amp;control!$D$8&amp;Scotland_RCN!$B28,Data_RCN!$A$5:$K$2171,Data_RCN!K$1,FALSE)))),"-",IF(ISERROR(VLOOKUP("Persons"&amp;control!$D$8&amp;Scotland_RCN!$B28,Data_RCN!$A$5:$K$2171,Data_RCN!K$1,FALSE)),"-",VLOOKUP("Persons"&amp;control!$D$8&amp;Scotland_RCN!$B28,Data_RCN!$A$5:$K$2171,Data_RCN!K$1,FALSE)))</f>
        <v>1257</v>
      </c>
    </row>
    <row r="29" spans="2:25" ht="15" thickBot="1">
      <c r="B29" s="16" t="s">
        <v>63</v>
      </c>
      <c r="C29" s="91">
        <f>IF(OR(IF(ISERROR(VLOOKUP(control!$B$4&amp;control!$D$8&amp;Scotland_RCN!$B29,Data_RCN!$A$5:$K$2171,Data_RCN!E$1,FALSE)),"-",VLOOKUP(control!$B$4&amp;control!$D$8&amp;Scotland_RCN!$B29,Data_RCN!$A$5:$K$2171,Data_RCN!E$1,FALSE))=0,ISERROR(IF(ISERROR(VLOOKUP(control!$B$4&amp;control!$D$8&amp;Scotland_RCN!$B29,Data_RCN!$A$5:$K$2171,Data_RCN!E$1,FALSE)),"-",VLOOKUP(control!$B$4&amp;control!$D$8&amp;Scotland_RCN!$B29,Data_RCN!$A$5:$K$2171,Data_RCN!E$1,FALSE)))),"-",IF(ISERROR(VLOOKUP(control!$B$4&amp;control!$D$8&amp;Scotland_RCN!$B29,Data_RCN!$A$5:$K$2171,Data_RCN!E$1,FALSE)),"-",VLOOKUP(control!$B$4&amp;control!$D$8&amp;Scotland_RCN!$B29,Data_RCN!$A$5:$K$2171,Data_RCN!E$1,FALSE)))</f>
        <v>508</v>
      </c>
      <c r="D29" s="92">
        <f>IF(OR(IF(ISERROR(VLOOKUP(control!$B$4&amp;control!$D$8&amp;Scotland_RCN!$B29,Data_RCN!$A$5:$K$2171,Data_RCN!F$1,FALSE)),"-",VLOOKUP(control!$B$4&amp;control!$D$8&amp;Scotland_RCN!$B29,Data_RCN!$A$5:$K$2171,Data_RCN!F$1,FALSE))=0,ISERROR(IF(ISERROR(VLOOKUP(control!$B$4&amp;control!$D$8&amp;Scotland_RCN!$B29,Data_RCN!$A$5:$K$2171,Data_RCN!F$1,FALSE)),"-",VLOOKUP(control!$B$4&amp;control!$D$8&amp;Scotland_RCN!$B29,Data_RCN!$A$5:$K$2171,Data_RCN!F$1,FALSE)))),"-",IF(ISERROR(VLOOKUP(control!$B$4&amp;control!$D$8&amp;Scotland_RCN!$B29,Data_RCN!$A$5:$K$2171,Data_RCN!F$1,FALSE)),"-",VLOOKUP(control!$B$4&amp;control!$D$8&amp;Scotland_RCN!$B29,Data_RCN!$A$5:$K$2171,Data_RCN!F$1,FALSE)))</f>
        <v>413</v>
      </c>
      <c r="E29" s="92">
        <f>IF(OR(IF(ISERROR(VLOOKUP(control!$B$4&amp;control!$D$8&amp;Scotland_RCN!$B29,Data_RCN!$A$5:$K$2171,Data_RCN!G$1,FALSE)),"-",VLOOKUP(control!$B$4&amp;control!$D$8&amp;Scotland_RCN!$B29,Data_RCN!$A$5:$K$2171,Data_RCN!G$1,FALSE))=0,ISERROR(IF(ISERROR(VLOOKUP(control!$B$4&amp;control!$D$8&amp;Scotland_RCN!$B29,Data_RCN!$A$5:$K$2171,Data_RCN!G$1,FALSE)),"-",VLOOKUP(control!$B$4&amp;control!$D$8&amp;Scotland_RCN!$B29,Data_RCN!$A$5:$K$2171,Data_RCN!G$1,FALSE)))),"-",IF(ISERROR(VLOOKUP(control!$B$4&amp;control!$D$8&amp;Scotland_RCN!$B29,Data_RCN!$A$5:$K$2171,Data_RCN!G$1,FALSE)),"-",VLOOKUP(control!$B$4&amp;control!$D$8&amp;Scotland_RCN!$B29,Data_RCN!$A$5:$K$2171,Data_RCN!G$1,FALSE)))</f>
        <v>811</v>
      </c>
      <c r="F29" s="92">
        <f>IF(OR(IF(ISERROR(VLOOKUP(control!$B$4&amp;control!$D$8&amp;Scotland_RCN!$B29,Data_RCN!$A$5:$K$2171,Data_RCN!H$1,FALSE)),"-",VLOOKUP(control!$B$4&amp;control!$D$8&amp;Scotland_RCN!$B29,Data_RCN!$A$5:$K$2171,Data_RCN!H$1,FALSE))=0,ISERROR(IF(ISERROR(VLOOKUP(control!$B$4&amp;control!$D$8&amp;Scotland_RCN!$B29,Data_RCN!$A$5:$K$2171,Data_RCN!H$1,FALSE)),"-",VLOOKUP(control!$B$4&amp;control!$D$8&amp;Scotland_RCN!$B29,Data_RCN!$A$5:$K$2171,Data_RCN!H$1,FALSE)))),"-",IF(ISERROR(VLOOKUP(control!$B$4&amp;control!$D$8&amp;Scotland_RCN!$B29,Data_RCN!$A$5:$K$2171,Data_RCN!H$1,FALSE)),"-",VLOOKUP(control!$B$4&amp;control!$D$8&amp;Scotland_RCN!$B29,Data_RCN!$A$5:$K$2171,Data_RCN!H$1,FALSE)))</f>
        <v>846</v>
      </c>
      <c r="G29" s="92">
        <f>IF(OR(IF(ISERROR(VLOOKUP(control!$B$4&amp;control!$D$8&amp;Scotland_RCN!$B29,Data_RCN!$A$5:$K$2171,Data_RCN!I$1,FALSE)),"-",VLOOKUP(control!$B$4&amp;control!$D$8&amp;Scotland_RCN!$B29,Data_RCN!$A$5:$K$2171,Data_RCN!I$1,FALSE))=0,ISERROR(IF(ISERROR(VLOOKUP(control!$B$4&amp;control!$D$8&amp;Scotland_RCN!$B29,Data_RCN!$A$5:$K$2171,Data_RCN!I$1,FALSE)),"-",VLOOKUP(control!$B$4&amp;control!$D$8&amp;Scotland_RCN!$B29,Data_RCN!$A$5:$K$2171,Data_RCN!I$1,FALSE)))),"-",IF(ISERROR(VLOOKUP(control!$B$4&amp;control!$D$8&amp;Scotland_RCN!$B29,Data_RCN!$A$5:$K$2171,Data_RCN!I$1,FALSE)),"-",VLOOKUP(control!$B$4&amp;control!$D$8&amp;Scotland_RCN!$B29,Data_RCN!$A$5:$K$2171,Data_RCN!I$1,FALSE)))</f>
        <v>519</v>
      </c>
      <c r="H29" s="92">
        <f>IF(OR(IF(ISERROR(VLOOKUP(control!$B$4&amp;control!$D$8&amp;Scotland_RCN!$B29,Data_RCN!$A$5:$K$2171,Data_RCN!J$1,FALSE)),"-",VLOOKUP(control!$B$4&amp;control!$D$8&amp;Scotland_RCN!$B29,Data_RCN!$A$5:$K$2171,Data_RCN!J$1,FALSE))=0,ISERROR(IF(ISERROR(VLOOKUP(control!$B$4&amp;control!$D$8&amp;Scotland_RCN!$B29,Data_RCN!$A$5:$K$2171,Data_RCN!J$1,FALSE)),"-",VLOOKUP(control!$B$4&amp;control!$D$8&amp;Scotland_RCN!$B29,Data_RCN!$A$5:$K$2171,Data_RCN!J$1,FALSE)))),"-",IF(ISERROR(VLOOKUP(control!$B$4&amp;control!$D$8&amp;Scotland_RCN!$B29,Data_RCN!$A$5:$K$2171,Data_RCN!J$1,FALSE)),"-",VLOOKUP(control!$B$4&amp;control!$D$8&amp;Scotland_RCN!$B29,Data_RCN!$A$5:$K$2171,Data_RCN!J$1,FALSE)))</f>
        <v>265</v>
      </c>
      <c r="I29" s="93">
        <f>IF(OR(IF(ISERROR(VLOOKUP(control!$B$4&amp;control!$D$8&amp;Scotland_RCN!$B29,Data_RCN!$A$5:$K$2171,Data_RCN!K$1,FALSE)),"-",VLOOKUP(control!$B$4&amp;control!$D$8&amp;Scotland_RCN!$B29,Data_RCN!$A$5:$K$2171,Data_RCN!K$1,FALSE))=0,ISERROR(IF(ISERROR(VLOOKUP(control!$B$4&amp;control!$D$8&amp;Scotland_RCN!$B29,Data_RCN!$A$5:$K$2171,Data_RCN!K$1,FALSE)),"-",VLOOKUP(control!$B$4&amp;control!$D$8&amp;Scotland_RCN!$B29,Data_RCN!$A$5:$K$2171,Data_RCN!K$1,FALSE)))),"-",IF(ISERROR(VLOOKUP(control!$B$4&amp;control!$D$8&amp;Scotland_RCN!$B29,Data_RCN!$A$5:$K$2171,Data_RCN!K$1,FALSE)),"-",VLOOKUP(control!$B$4&amp;control!$D$8&amp;Scotland_RCN!$B29,Data_RCN!$A$5:$K$2171,Data_RCN!K$1,FALSE)))</f>
        <v>3362</v>
      </c>
      <c r="J29" s="87"/>
      <c r="K29" s="91">
        <f>IF(OR(IF(ISERROR(VLOOKUP(control!$B$5&amp;control!$D$8&amp;Scotland_RCN!$B29,Data_RCN!$A$5:$K$2171,Data_RCN!E$1,FALSE)),"-",VLOOKUP(control!$B$5&amp;control!$D$8&amp;Scotland_RCN!$B29,Data_RCN!$A$5:$K$2171,Data_RCN!E$1,FALSE))=0,ISERROR(IF(ISERROR(VLOOKUP(control!$B$5&amp;control!$D$8&amp;Scotland_RCN!$B29,Data_RCN!$A$5:$K$2171,Data_RCN!E$1,FALSE)),"-",VLOOKUP(control!$B$5&amp;control!$D$8&amp;Scotland_RCN!$B29,Data_RCN!$A$5:$K$2171,Data_RCN!E$1,FALSE)))),"-",IF(ISERROR(VLOOKUP(control!$B$5&amp;control!$D$8&amp;Scotland_RCN!$B29,Data_RCN!$A$5:$K$2171,Data_RCN!E$1,FALSE)),"-",VLOOKUP(control!$B$5&amp;control!$D$8&amp;Scotland_RCN!$B29,Data_RCN!$A$5:$K$2171,Data_RCN!E$1,FALSE)))</f>
        <v>425</v>
      </c>
      <c r="L29" s="92">
        <f>IF(OR(IF(ISERROR(VLOOKUP(control!$B$5&amp;control!$D$8&amp;Scotland_RCN!$B29,Data_RCN!$A$5:$K$2171,Data_RCN!F$1,FALSE)),"-",VLOOKUP(control!$B$5&amp;control!$D$8&amp;Scotland_RCN!$B29,Data_RCN!$A$5:$K$2171,Data_RCN!F$1,FALSE))=0,ISERROR(IF(ISERROR(VLOOKUP(control!$B$5&amp;control!$D$8&amp;Scotland_RCN!$B32,Data_RCN!$A$5:$K$2171,Data_RCN!F$1,FALSE)),"-",VLOOKUP(control!$B$5&amp;control!$D$8&amp;Scotland_RCN!$B29,Data_RCN!$A$5:$K$2171,Data_RCN!F$1,FALSE)))),"-",IF(ISERROR(VLOOKUP(control!$B$5&amp;control!$D$8&amp;Scotland_RCN!$B29,Data_RCN!$A$5:$K$2171,Data_RCN!F$1,FALSE)),"-",VLOOKUP(control!$B$5&amp;control!$D$8&amp;Scotland_RCN!$B29,Data_RCN!$A$5:$K$2171,Data_RCN!F$1,FALSE)))</f>
        <v>322</v>
      </c>
      <c r="M29" s="92">
        <f>IF(OR(IF(ISERROR(VLOOKUP(control!$B$5&amp;control!$D$8&amp;Scotland_RCN!$B29,Data_RCN!$A$5:$K$2171,Data_RCN!G$1,FALSE)),"-",VLOOKUP(control!$B$5&amp;control!$D$8&amp;Scotland_RCN!$B29,Data_RCN!$A$5:$K$2171,Data_RCN!G$1,FALSE))=0,ISERROR(IF(ISERROR(VLOOKUP(control!$B$5&amp;control!$D$8&amp;Scotland_RCN!$B32,Data_RCN!$A$5:$K$2171,Data_RCN!G$1,FALSE)),"-",VLOOKUP(control!$B$5&amp;control!$D$8&amp;Scotland_RCN!$B29,Data_RCN!$A$5:$K$2171,Data_RCN!G$1,FALSE)))),"-",IF(ISERROR(VLOOKUP(control!$B$5&amp;control!$D$8&amp;Scotland_RCN!$B29,Data_RCN!$A$5:$K$2171,Data_RCN!G$1,FALSE)),"-",VLOOKUP(control!$B$5&amp;control!$D$8&amp;Scotland_RCN!$B29,Data_RCN!$A$5:$K$2171,Data_RCN!G$1,FALSE)))</f>
        <v>673</v>
      </c>
      <c r="N29" s="92">
        <f>IF(OR(IF(ISERROR(VLOOKUP(control!$B$5&amp;control!$D$8&amp;Scotland_RCN!$B29,Data_RCN!$A$5:$K$2171,Data_RCN!H$1,FALSE)),"-",VLOOKUP(control!$B$5&amp;control!$D$8&amp;Scotland_RCN!$B29,Data_RCN!$A$5:$K$2171,Data_RCN!H$1,FALSE))=0,ISERROR(IF(ISERROR(VLOOKUP(control!$B$5&amp;control!$D$8&amp;Scotland_RCN!$B32,Data_RCN!$A$5:$K$2171,Data_RCN!H$1,FALSE)),"-",VLOOKUP(control!$B$5&amp;control!$D$8&amp;Scotland_RCN!$B29,Data_RCN!$A$5:$K$2171,Data_RCN!H$1,FALSE)))),"-",IF(ISERROR(VLOOKUP(control!$B$5&amp;control!$D$8&amp;Scotland_RCN!$B29,Data_RCN!$A$5:$K$2171,Data_RCN!H$1,FALSE)),"-",VLOOKUP(control!$B$5&amp;control!$D$8&amp;Scotland_RCN!$B29,Data_RCN!$A$5:$K$2171,Data_RCN!H$1,FALSE)))</f>
        <v>744</v>
      </c>
      <c r="O29" s="92">
        <f>IF(OR(IF(ISERROR(VLOOKUP(control!$B$5&amp;control!$D$8&amp;Scotland_RCN!$B29,Data_RCN!$A$5:$K$2171,Data_RCN!I$1,FALSE)),"-",VLOOKUP(control!$B$5&amp;control!$D$8&amp;Scotland_RCN!$B29,Data_RCN!$A$5:$K$2171,Data_RCN!I$1,FALSE))=0,ISERROR(IF(ISERROR(VLOOKUP(control!$B$5&amp;control!$D$8&amp;Scotland_RCN!$B32,Data_RCN!$A$5:$K$2171,Data_RCN!I$1,FALSE)),"-",VLOOKUP(control!$B$5&amp;control!$D$8&amp;Scotland_RCN!$B29,Data_RCN!$A$5:$K$2171,Data_RCN!I$1,FALSE)))),"-",IF(ISERROR(VLOOKUP(control!$B$5&amp;control!$D$8&amp;Scotland_RCN!$B29,Data_RCN!$A$5:$K$2171,Data_RCN!I$1,FALSE)),"-",VLOOKUP(control!$B$5&amp;control!$D$8&amp;Scotland_RCN!$B29,Data_RCN!$A$5:$K$2171,Data_RCN!I$1,FALSE)))</f>
        <v>539</v>
      </c>
      <c r="P29" s="92">
        <f>IF(OR(IF(ISERROR(VLOOKUP(control!$B$5&amp;control!$D$8&amp;Scotland_RCN!$B29,Data_RCN!$A$5:$K$2171,Data_RCN!J$1,FALSE)),"-",VLOOKUP(control!$B$5&amp;control!$D$8&amp;Scotland_RCN!$B29,Data_RCN!$A$5:$K$2171,Data_RCN!J$1,FALSE))=0,ISERROR(IF(ISERROR(VLOOKUP(control!$B$5&amp;control!$D$8&amp;Scotland_RCN!$B32,Data_RCN!$A$5:$K$2171,Data_RCN!J$1,FALSE)),"-",VLOOKUP(control!$B$5&amp;control!$D$8&amp;Scotland_RCN!$B29,Data_RCN!$A$5:$K$2171,Data_RCN!J$1,FALSE)))),"-",IF(ISERROR(VLOOKUP(control!$B$5&amp;control!$D$8&amp;Scotland_RCN!$B29,Data_RCN!$A$5:$K$2171,Data_RCN!J$1,FALSE)),"-",VLOOKUP(control!$B$5&amp;control!$D$8&amp;Scotland_RCN!$B29,Data_RCN!$A$5:$K$2171,Data_RCN!J$1,FALSE)))</f>
        <v>328</v>
      </c>
      <c r="Q29" s="93">
        <f>IF(OR(IF(ISERROR(VLOOKUP(control!$B$5&amp;control!$D$8&amp;Scotland_RCN!$B29,Data_RCN!$A$5:$K$2171,Data_RCN!K$1,FALSE)),"-",VLOOKUP(control!$B$5&amp;control!$D$8&amp;Scotland_RCN!$B29,Data_RCN!$A$5:$K$2171,Data_RCN!K$1,FALSE))=0,ISERROR(IF(ISERROR(VLOOKUP(control!$B$5&amp;control!$D$8&amp;Scotland_RCN!$B32,Data_RCN!$A$5:$K$2171,Data_RCN!K$1,FALSE)),"-",VLOOKUP(control!$B$5&amp;control!$D$8&amp;Scotland_RCN!$B29,Data_RCN!$A$5:$K$2171,Data_RCN!K$1,FALSE)))),"-",IF(ISERROR(VLOOKUP(control!$B$5&amp;control!$D$8&amp;Scotland_RCN!$B29,Data_RCN!$A$5:$K$2171,Data_RCN!K$1,FALSE)),"-",VLOOKUP(control!$B$5&amp;control!$D$8&amp;Scotland_RCN!$B29,Data_RCN!$A$5:$K$2171,Data_RCN!K$1,FALSE)))</f>
        <v>3031</v>
      </c>
      <c r="R29" s="87"/>
      <c r="S29" s="91">
        <f>IF(OR(IF(ISERROR(VLOOKUP("Persons"&amp;control!$D$8&amp;Scotland_RCN!$B29,Data_RCN!$A$5:$K$2171,Data_RCN!E$1,FALSE)),"-",VLOOKUP("Persons"&amp;control!$D$8&amp;Scotland_RCN!$B29,Data_RCN!$A$5:$K$2171,Data_RCN!E$1,FALSE))=0,ISERROR(IF(ISERROR(VLOOKUP("Persons"&amp;control!$D$8&amp;Scotland_RCN!$B29,Data_RCN!$A$5:$K$2171,Data_RCN!E$1,FALSE)),"-",VLOOKUP("Persons"&amp;control!$D$8&amp;Scotland_RCN!$B29,Data_RCN!$A$5:$K$2171,Data_RCN!E$1,FALSE)))),"-",IF(ISERROR(VLOOKUP("Persons"&amp;control!$D$8&amp;Scotland_RCN!$B29,Data_RCN!$A$5:$K$2171,Data_RCN!E$1,FALSE)),"-",VLOOKUP("Persons"&amp;control!$D$8&amp;Scotland_RCN!$B29,Data_RCN!$A$5:$K$2171,Data_RCN!E$1,FALSE)))</f>
        <v>933</v>
      </c>
      <c r="T29" s="92">
        <f>IF(OR(IF(ISERROR(VLOOKUP("Persons"&amp;control!$D$8&amp;Scotland_RCN!$B29,Data_RCN!$A$5:$K$2171,Data_RCN!F$1,FALSE)),"-",VLOOKUP("Persons"&amp;control!$D$8&amp;Scotland_RCN!$B29,Data_RCN!$A$5:$K$2171,Data_RCN!F$1,FALSE))=0,ISERROR(IF(ISERROR(VLOOKUP("Persons"&amp;control!$D$8&amp;Scotland_RCN!$B29,Data_RCN!$A$5:$K$2171,Data_RCN!F$1,FALSE)),"-",VLOOKUP("Persons"&amp;control!$D$8&amp;Scotland_RCN!$B29,Data_RCN!$A$5:$K$2171,Data_RCN!F$1,FALSE)))),"-",IF(ISERROR(VLOOKUP("Persons"&amp;control!$D$8&amp;Scotland_RCN!$B29,Data_RCN!$A$5:$K$2171,Data_RCN!F$1,FALSE)),"-",VLOOKUP("Persons"&amp;control!$D$8&amp;Scotland_RCN!$B29,Data_RCN!$A$5:$K$2171,Data_RCN!F$1,FALSE)))</f>
        <v>735</v>
      </c>
      <c r="U29" s="92">
        <f>IF(OR(IF(ISERROR(VLOOKUP("Persons"&amp;control!$D$8&amp;Scotland_RCN!$B29,Data_RCN!$A$5:$K$2171,Data_RCN!G$1,FALSE)),"-",VLOOKUP("Persons"&amp;control!$D$8&amp;Scotland_RCN!$B29,Data_RCN!$A$5:$K$2171,Data_RCN!G$1,FALSE))=0,ISERROR(IF(ISERROR(VLOOKUP("Persons"&amp;control!$D$8&amp;Scotland_RCN!$B29,Data_RCN!$A$5:$K$2171,Data_RCN!G$1,FALSE)),"-",VLOOKUP("Persons"&amp;control!$D$8&amp;Scotland_RCN!$B29,Data_RCN!$A$5:$K$2171,Data_RCN!G$1,FALSE)))),"-",IF(ISERROR(VLOOKUP("Persons"&amp;control!$D$8&amp;Scotland_RCN!$B29,Data_RCN!$A$5:$K$2171,Data_RCN!G$1,FALSE)),"-",VLOOKUP("Persons"&amp;control!$D$8&amp;Scotland_RCN!$B29,Data_RCN!$A$5:$K$2171,Data_RCN!G$1,FALSE)))</f>
        <v>1484</v>
      </c>
      <c r="V29" s="92">
        <f>IF(OR(IF(ISERROR(VLOOKUP("Persons"&amp;control!$D$8&amp;Scotland_RCN!$B29,Data_RCN!$A$5:$K$2171,Data_RCN!H$1,FALSE)),"-",VLOOKUP("Persons"&amp;control!$D$8&amp;Scotland_RCN!$B29,Data_RCN!$A$5:$K$2171,Data_RCN!H$1,FALSE))=0,ISERROR(IF(ISERROR(VLOOKUP("Persons"&amp;control!$D$8&amp;Scotland_RCN!$B29,Data_RCN!$A$5:$K$2171,Data_RCN!H$1,FALSE)),"-",VLOOKUP("Persons"&amp;control!$D$8&amp;Scotland_RCN!$B29,Data_RCN!$A$5:$K$2171,Data_RCN!H$1,FALSE)))),"-",IF(ISERROR(VLOOKUP("Persons"&amp;control!$D$8&amp;Scotland_RCN!$B29,Data_RCN!$A$5:$K$2171,Data_RCN!H$1,FALSE)),"-",VLOOKUP("Persons"&amp;control!$D$8&amp;Scotland_RCN!$B29,Data_RCN!$A$5:$K$2171,Data_RCN!H$1,FALSE)))</f>
        <v>1590</v>
      </c>
      <c r="W29" s="92">
        <f>IF(OR(IF(ISERROR(VLOOKUP("Persons"&amp;control!$D$8&amp;Scotland_RCN!$B29,Data_RCN!$A$5:$K$2171,Data_RCN!I$1,FALSE)),"-",VLOOKUP("Persons"&amp;control!$D$8&amp;Scotland_RCN!$B29,Data_RCN!$A$5:$K$2171,Data_RCN!I$1,FALSE))=0,ISERROR(IF(ISERROR(VLOOKUP("Persons"&amp;control!$D$8&amp;Scotland_RCN!$B29,Data_RCN!$A$5:$K$2171,Data_RCN!I$1,FALSE)),"-",VLOOKUP("Persons"&amp;control!$D$8&amp;Scotland_RCN!$B29,Data_RCN!$A$5:$K$2171,Data_RCN!I$1,FALSE)))),"-",IF(ISERROR(VLOOKUP("Persons"&amp;control!$D$8&amp;Scotland_RCN!$B29,Data_RCN!$A$5:$K$2171,Data_RCN!I$1,FALSE)),"-",VLOOKUP("Persons"&amp;control!$D$8&amp;Scotland_RCN!$B29,Data_RCN!$A$5:$K$2171,Data_RCN!I$1,FALSE)))</f>
        <v>1058</v>
      </c>
      <c r="X29" s="92">
        <f>IF(OR(IF(ISERROR(VLOOKUP("Persons"&amp;control!$D$8&amp;Scotland_RCN!$B29,Data_RCN!$A$5:$K$2171,Data_RCN!J$1,FALSE)),"-",VLOOKUP("Persons"&amp;control!$D$8&amp;Scotland_RCN!$B29,Data_RCN!$A$5:$K$2171,Data_RCN!J$1,FALSE))=0,ISERROR(IF(ISERROR(VLOOKUP("Persons"&amp;control!$D$8&amp;Scotland_RCN!$B29,Data_RCN!$A$5:$K$2171,Data_RCN!J$1,FALSE)),"-",VLOOKUP("Persons"&amp;control!$D$8&amp;Scotland_RCN!$B29,Data_RCN!$A$5:$K$2171,Data_RCN!J$1,FALSE)))),"-",IF(ISERROR(VLOOKUP("Persons"&amp;control!$D$8&amp;Scotland_RCN!$B29,Data_RCN!$A$5:$K$2171,Data_RCN!J$1,FALSE)),"-",VLOOKUP("Persons"&amp;control!$D$8&amp;Scotland_RCN!$B29,Data_RCN!$A$5:$K$2171,Data_RCN!J$1,FALSE)))</f>
        <v>593</v>
      </c>
      <c r="Y29" s="93">
        <f>IF(OR(IF(ISERROR(VLOOKUP("Persons"&amp;control!$D$8&amp;Scotland_RCN!$B29,Data_RCN!$A$5:$K$2171,Data_RCN!K$1,FALSE)),"-",VLOOKUP("Persons"&amp;control!$D$8&amp;Scotland_RCN!$B29,Data_RCN!$A$5:$K$2171,Data_RCN!K$1,FALSE))=0,ISERROR(IF(ISERROR(VLOOKUP("Persons"&amp;control!$D$8&amp;Scotland_RCN!$B29,Data_RCN!$A$5:$K$2171,Data_RCN!K$1,FALSE)),"-",VLOOKUP("Persons"&amp;control!$D$8&amp;Scotland_RCN!$B29,Data_RCN!$A$5:$K$2171,Data_RCN!K$1,FALSE)))),"-",IF(ISERROR(VLOOKUP("Persons"&amp;control!$D$8&amp;Scotland_RCN!$B29,Data_RCN!$A$5:$K$2171,Data_RCN!K$1,FALSE)),"-",VLOOKUP("Persons"&amp;control!$D$8&amp;Scotland_RCN!$B29,Data_RCN!$A$5:$K$2171,Data_RCN!K$1,FALSE)))</f>
        <v>6393</v>
      </c>
    </row>
    <row r="30" spans="2:25" ht="15" thickBot="1">
      <c r="B30" s="16" t="s">
        <v>76</v>
      </c>
      <c r="C30" s="88">
        <f>IF(OR(IF(ISERROR(VLOOKUP(control!$B$4&amp;control!$D$8&amp;Scotland_RCN!$B30,Data_RCN!$A$5:$K$2171,Data_RCN!E$1,FALSE)),"-",VLOOKUP(control!$B$4&amp;control!$D$8&amp;Scotland_RCN!$B30,Data_RCN!$A$5:$K$2171,Data_RCN!E$1,FALSE))=0,ISERROR(IF(ISERROR(VLOOKUP(control!$B$4&amp;control!$D$8&amp;Scotland_RCN!$B30,Data_RCN!$A$5:$K$2171,Data_RCN!E$1,FALSE)),"-",VLOOKUP(control!$B$4&amp;control!$D$8&amp;Scotland_RCN!$B30,Data_RCN!$A$5:$K$2171,Data_RCN!E$1,FALSE)))),"-",IF(ISERROR(VLOOKUP(control!$B$4&amp;control!$D$8&amp;Scotland_RCN!$B30,Data_RCN!$A$5:$K$2171,Data_RCN!E$1,FALSE)),"-",VLOOKUP(control!$B$4&amp;control!$D$8&amp;Scotland_RCN!$B30,Data_RCN!$A$5:$K$2171,Data_RCN!E$1,FALSE)))</f>
        <v>160</v>
      </c>
      <c r="D30" s="89">
        <f>IF(OR(IF(ISERROR(VLOOKUP(control!$B$4&amp;control!$D$8&amp;Scotland_RCN!$B30,Data_RCN!$A$5:$K$2171,Data_RCN!F$1,FALSE)),"-",VLOOKUP(control!$B$4&amp;control!$D$8&amp;Scotland_RCN!$B30,Data_RCN!$A$5:$K$2171,Data_RCN!F$1,FALSE))=0,ISERROR(IF(ISERROR(VLOOKUP(control!$B$4&amp;control!$D$8&amp;Scotland_RCN!$B30,Data_RCN!$A$5:$K$2171,Data_RCN!F$1,FALSE)),"-",VLOOKUP(control!$B$4&amp;control!$D$8&amp;Scotland_RCN!$B30,Data_RCN!$A$5:$K$2171,Data_RCN!F$1,FALSE)))),"-",IF(ISERROR(VLOOKUP(control!$B$4&amp;control!$D$8&amp;Scotland_RCN!$B30,Data_RCN!$A$5:$K$2171,Data_RCN!F$1,FALSE)),"-",VLOOKUP(control!$B$4&amp;control!$D$8&amp;Scotland_RCN!$B30,Data_RCN!$A$5:$K$2171,Data_RCN!F$1,FALSE)))</f>
        <v>147</v>
      </c>
      <c r="E30" s="89">
        <f>IF(OR(IF(ISERROR(VLOOKUP(control!$B$4&amp;control!$D$8&amp;Scotland_RCN!$B30,Data_RCN!$A$5:$K$2171,Data_RCN!G$1,FALSE)),"-",VLOOKUP(control!$B$4&amp;control!$D$8&amp;Scotland_RCN!$B30,Data_RCN!$A$5:$K$2171,Data_RCN!G$1,FALSE))=0,ISERROR(IF(ISERROR(VLOOKUP(control!$B$4&amp;control!$D$8&amp;Scotland_RCN!$B30,Data_RCN!$A$5:$K$2171,Data_RCN!G$1,FALSE)),"-",VLOOKUP(control!$B$4&amp;control!$D$8&amp;Scotland_RCN!$B30,Data_RCN!$A$5:$K$2171,Data_RCN!G$1,FALSE)))),"-",IF(ISERROR(VLOOKUP(control!$B$4&amp;control!$D$8&amp;Scotland_RCN!$B30,Data_RCN!$A$5:$K$2171,Data_RCN!G$1,FALSE)),"-",VLOOKUP(control!$B$4&amp;control!$D$8&amp;Scotland_RCN!$B30,Data_RCN!$A$5:$K$2171,Data_RCN!G$1,FALSE)))</f>
        <v>331</v>
      </c>
      <c r="F30" s="89">
        <f>IF(OR(IF(ISERROR(VLOOKUP(control!$B$4&amp;control!$D$8&amp;Scotland_RCN!$B30,Data_RCN!$A$5:$K$2171,Data_RCN!H$1,FALSE)),"-",VLOOKUP(control!$B$4&amp;control!$D$8&amp;Scotland_RCN!$B30,Data_RCN!$A$5:$K$2171,Data_RCN!H$1,FALSE))=0,ISERROR(IF(ISERROR(VLOOKUP(control!$B$4&amp;control!$D$8&amp;Scotland_RCN!$B30,Data_RCN!$A$5:$K$2171,Data_RCN!H$1,FALSE)),"-",VLOOKUP(control!$B$4&amp;control!$D$8&amp;Scotland_RCN!$B30,Data_RCN!$A$5:$K$2171,Data_RCN!H$1,FALSE)))),"-",IF(ISERROR(VLOOKUP(control!$B$4&amp;control!$D$8&amp;Scotland_RCN!$B30,Data_RCN!$A$5:$K$2171,Data_RCN!H$1,FALSE)),"-",VLOOKUP(control!$B$4&amp;control!$D$8&amp;Scotland_RCN!$B30,Data_RCN!$A$5:$K$2171,Data_RCN!H$1,FALSE)))</f>
        <v>367</v>
      </c>
      <c r="G30" s="89">
        <f>IF(OR(IF(ISERROR(VLOOKUP(control!$B$4&amp;control!$D$8&amp;Scotland_RCN!$B30,Data_RCN!$A$5:$K$2171,Data_RCN!I$1,FALSE)),"-",VLOOKUP(control!$B$4&amp;control!$D$8&amp;Scotland_RCN!$B30,Data_RCN!$A$5:$K$2171,Data_RCN!I$1,FALSE))=0,ISERROR(IF(ISERROR(VLOOKUP(control!$B$4&amp;control!$D$8&amp;Scotland_RCN!$B30,Data_RCN!$A$5:$K$2171,Data_RCN!I$1,FALSE)),"-",VLOOKUP(control!$B$4&amp;control!$D$8&amp;Scotland_RCN!$B30,Data_RCN!$A$5:$K$2171,Data_RCN!I$1,FALSE)))),"-",IF(ISERROR(VLOOKUP(control!$B$4&amp;control!$D$8&amp;Scotland_RCN!$B30,Data_RCN!$A$5:$K$2171,Data_RCN!I$1,FALSE)),"-",VLOOKUP(control!$B$4&amp;control!$D$8&amp;Scotland_RCN!$B30,Data_RCN!$A$5:$K$2171,Data_RCN!I$1,FALSE)))</f>
        <v>214</v>
      </c>
      <c r="H30" s="89">
        <f>IF(OR(IF(ISERROR(VLOOKUP(control!$B$4&amp;control!$D$8&amp;Scotland_RCN!$B30,Data_RCN!$A$5:$K$2171,Data_RCN!J$1,FALSE)),"-",VLOOKUP(control!$B$4&amp;control!$D$8&amp;Scotland_RCN!$B30,Data_RCN!$A$5:$K$2171,Data_RCN!J$1,FALSE))=0,ISERROR(IF(ISERROR(VLOOKUP(control!$B$4&amp;control!$D$8&amp;Scotland_RCN!$B30,Data_RCN!$A$5:$K$2171,Data_RCN!J$1,FALSE)),"-",VLOOKUP(control!$B$4&amp;control!$D$8&amp;Scotland_RCN!$B30,Data_RCN!$A$5:$K$2171,Data_RCN!J$1,FALSE)))),"-",IF(ISERROR(VLOOKUP(control!$B$4&amp;control!$D$8&amp;Scotland_RCN!$B30,Data_RCN!$A$5:$K$2171,Data_RCN!J$1,FALSE)),"-",VLOOKUP(control!$B$4&amp;control!$D$8&amp;Scotland_RCN!$B30,Data_RCN!$A$5:$K$2171,Data_RCN!J$1,FALSE)))</f>
        <v>108</v>
      </c>
      <c r="I30" s="90">
        <f>IF(OR(IF(ISERROR(VLOOKUP(control!$B$4&amp;control!$D$8&amp;Scotland_RCN!$B30,Data_RCN!$A$5:$K$2171,Data_RCN!K$1,FALSE)),"-",VLOOKUP(control!$B$4&amp;control!$D$8&amp;Scotland_RCN!$B30,Data_RCN!$A$5:$K$2171,Data_RCN!K$1,FALSE))=0,ISERROR(IF(ISERROR(VLOOKUP(control!$B$4&amp;control!$D$8&amp;Scotland_RCN!$B30,Data_RCN!$A$5:$K$2171,Data_RCN!K$1,FALSE)),"-",VLOOKUP(control!$B$4&amp;control!$D$8&amp;Scotland_RCN!$B30,Data_RCN!$A$5:$K$2171,Data_RCN!K$1,FALSE)))),"-",IF(ISERROR(VLOOKUP(control!$B$4&amp;control!$D$8&amp;Scotland_RCN!$B30,Data_RCN!$A$5:$K$2171,Data_RCN!K$1,FALSE)),"-",VLOOKUP(control!$B$4&amp;control!$D$8&amp;Scotland_RCN!$B30,Data_RCN!$A$5:$K$2171,Data_RCN!K$1,FALSE)))</f>
        <v>1327</v>
      </c>
      <c r="J30" s="87"/>
      <c r="K30" s="88">
        <f>IF(OR(IF(ISERROR(VLOOKUP(control!$B$5&amp;control!$D$8&amp;Scotland_RCN!$B30,Data_RCN!$A$5:$K$2171,Data_RCN!E$1,FALSE)),"-",VLOOKUP(control!$B$5&amp;control!$D$8&amp;Scotland_RCN!$B30,Data_RCN!$A$5:$K$2171,Data_RCN!E$1,FALSE))=0,ISERROR(IF(ISERROR(VLOOKUP(control!$B$5&amp;control!$D$8&amp;Scotland_RCN!$B30,Data_RCN!$A$5:$K$2171,Data_RCN!E$1,FALSE)),"-",VLOOKUP(control!$B$5&amp;control!$D$8&amp;Scotland_RCN!$B30,Data_RCN!$A$5:$K$2171,Data_RCN!E$1,FALSE)))),"-",IF(ISERROR(VLOOKUP(control!$B$5&amp;control!$D$8&amp;Scotland_RCN!$B30,Data_RCN!$A$5:$K$2171,Data_RCN!E$1,FALSE)),"-",VLOOKUP(control!$B$5&amp;control!$D$8&amp;Scotland_RCN!$B30,Data_RCN!$A$5:$K$2171,Data_RCN!E$1,FALSE)))</f>
        <v>89</v>
      </c>
      <c r="L30" s="89">
        <f>IF(OR(IF(ISERROR(VLOOKUP(control!$B$5&amp;control!$D$8&amp;Scotland_RCN!$B30,Data_RCN!$A$5:$K$2171,Data_RCN!F$1,FALSE)),"-",VLOOKUP(control!$B$5&amp;control!$D$8&amp;Scotland_RCN!$B30,Data_RCN!$A$5:$K$2171,Data_RCN!F$1,FALSE))=0,ISERROR(IF(ISERROR(VLOOKUP(control!$B$5&amp;control!$D$8&amp;Scotland_RCN!$B33,Data_RCN!$A$5:$K$2171,Data_RCN!F$1,FALSE)),"-",VLOOKUP(control!$B$5&amp;control!$D$8&amp;Scotland_RCN!$B30,Data_RCN!$A$5:$K$2171,Data_RCN!F$1,FALSE)))),"-",IF(ISERROR(VLOOKUP(control!$B$5&amp;control!$D$8&amp;Scotland_RCN!$B30,Data_RCN!$A$5:$K$2171,Data_RCN!F$1,FALSE)),"-",VLOOKUP(control!$B$5&amp;control!$D$8&amp;Scotland_RCN!$B30,Data_RCN!$A$5:$K$2171,Data_RCN!F$1,FALSE)))</f>
        <v>76</v>
      </c>
      <c r="M30" s="89">
        <f>IF(OR(IF(ISERROR(VLOOKUP(control!$B$5&amp;control!$D$8&amp;Scotland_RCN!$B30,Data_RCN!$A$5:$K$2171,Data_RCN!G$1,FALSE)),"-",VLOOKUP(control!$B$5&amp;control!$D$8&amp;Scotland_RCN!$B30,Data_RCN!$A$5:$K$2171,Data_RCN!G$1,FALSE))=0,ISERROR(IF(ISERROR(VLOOKUP(control!$B$5&amp;control!$D$8&amp;Scotland_RCN!$B33,Data_RCN!$A$5:$K$2171,Data_RCN!G$1,FALSE)),"-",VLOOKUP(control!$B$5&amp;control!$D$8&amp;Scotland_RCN!$B30,Data_RCN!$A$5:$K$2171,Data_RCN!G$1,FALSE)))),"-",IF(ISERROR(VLOOKUP(control!$B$5&amp;control!$D$8&amp;Scotland_RCN!$B30,Data_RCN!$A$5:$K$2171,Data_RCN!G$1,FALSE)),"-",VLOOKUP(control!$B$5&amp;control!$D$8&amp;Scotland_RCN!$B30,Data_RCN!$A$5:$K$2171,Data_RCN!G$1,FALSE)))</f>
        <v>132</v>
      </c>
      <c r="N30" s="89">
        <f>IF(OR(IF(ISERROR(VLOOKUP(control!$B$5&amp;control!$D$8&amp;Scotland_RCN!$B30,Data_RCN!$A$5:$K$2171,Data_RCN!H$1,FALSE)),"-",VLOOKUP(control!$B$5&amp;control!$D$8&amp;Scotland_RCN!$B30,Data_RCN!$A$5:$K$2171,Data_RCN!H$1,FALSE))=0,ISERROR(IF(ISERROR(VLOOKUP(control!$B$5&amp;control!$D$8&amp;Scotland_RCN!$B33,Data_RCN!$A$5:$K$2171,Data_RCN!H$1,FALSE)),"-",VLOOKUP(control!$B$5&amp;control!$D$8&amp;Scotland_RCN!$B30,Data_RCN!$A$5:$K$2171,Data_RCN!H$1,FALSE)))),"-",IF(ISERROR(VLOOKUP(control!$B$5&amp;control!$D$8&amp;Scotland_RCN!$B30,Data_RCN!$A$5:$K$2171,Data_RCN!H$1,FALSE)),"-",VLOOKUP(control!$B$5&amp;control!$D$8&amp;Scotland_RCN!$B30,Data_RCN!$A$5:$K$2171,Data_RCN!H$1,FALSE)))</f>
        <v>162</v>
      </c>
      <c r="O30" s="89">
        <f>IF(OR(IF(ISERROR(VLOOKUP(control!$B$5&amp;control!$D$8&amp;Scotland_RCN!$B30,Data_RCN!$A$5:$K$2171,Data_RCN!I$1,FALSE)),"-",VLOOKUP(control!$B$5&amp;control!$D$8&amp;Scotland_RCN!$B30,Data_RCN!$A$5:$K$2171,Data_RCN!I$1,FALSE))=0,ISERROR(IF(ISERROR(VLOOKUP(control!$B$5&amp;control!$D$8&amp;Scotland_RCN!$B33,Data_RCN!$A$5:$K$2171,Data_RCN!I$1,FALSE)),"-",VLOOKUP(control!$B$5&amp;control!$D$8&amp;Scotland_RCN!$B30,Data_RCN!$A$5:$K$2171,Data_RCN!I$1,FALSE)))),"-",IF(ISERROR(VLOOKUP(control!$B$5&amp;control!$D$8&amp;Scotland_RCN!$B30,Data_RCN!$A$5:$K$2171,Data_RCN!I$1,FALSE)),"-",VLOOKUP(control!$B$5&amp;control!$D$8&amp;Scotland_RCN!$B30,Data_RCN!$A$5:$K$2171,Data_RCN!I$1,FALSE)))</f>
        <v>103</v>
      </c>
      <c r="P30" s="89">
        <f>IF(OR(IF(ISERROR(VLOOKUP(control!$B$5&amp;control!$D$8&amp;Scotland_RCN!$B30,Data_RCN!$A$5:$K$2171,Data_RCN!J$1,FALSE)),"-",VLOOKUP(control!$B$5&amp;control!$D$8&amp;Scotland_RCN!$B30,Data_RCN!$A$5:$K$2171,Data_RCN!J$1,FALSE))=0,ISERROR(IF(ISERROR(VLOOKUP(control!$B$5&amp;control!$D$8&amp;Scotland_RCN!$B33,Data_RCN!$A$5:$K$2171,Data_RCN!J$1,FALSE)),"-",VLOOKUP(control!$B$5&amp;control!$D$8&amp;Scotland_RCN!$B30,Data_RCN!$A$5:$K$2171,Data_RCN!J$1,FALSE)))),"-",IF(ISERROR(VLOOKUP(control!$B$5&amp;control!$D$8&amp;Scotland_RCN!$B30,Data_RCN!$A$5:$K$2171,Data_RCN!J$1,FALSE)),"-",VLOOKUP(control!$B$5&amp;control!$D$8&amp;Scotland_RCN!$B30,Data_RCN!$A$5:$K$2171,Data_RCN!J$1,FALSE)))</f>
        <v>52</v>
      </c>
      <c r="Q30" s="90">
        <f>IF(OR(IF(ISERROR(VLOOKUP(control!$B$5&amp;control!$D$8&amp;Scotland_RCN!$B30,Data_RCN!$A$5:$K$2171,Data_RCN!K$1,FALSE)),"-",VLOOKUP(control!$B$5&amp;control!$D$8&amp;Scotland_RCN!$B30,Data_RCN!$A$5:$K$2171,Data_RCN!K$1,FALSE))=0,ISERROR(IF(ISERROR(VLOOKUP(control!$B$5&amp;control!$D$8&amp;Scotland_RCN!$B33,Data_RCN!$A$5:$K$2171,Data_RCN!K$1,FALSE)),"-",VLOOKUP(control!$B$5&amp;control!$D$8&amp;Scotland_RCN!$B30,Data_RCN!$A$5:$K$2171,Data_RCN!K$1,FALSE)))),"-",IF(ISERROR(VLOOKUP(control!$B$5&amp;control!$D$8&amp;Scotland_RCN!$B30,Data_RCN!$A$5:$K$2171,Data_RCN!K$1,FALSE)),"-",VLOOKUP(control!$B$5&amp;control!$D$8&amp;Scotland_RCN!$B30,Data_RCN!$A$5:$K$2171,Data_RCN!K$1,FALSE)))</f>
        <v>614</v>
      </c>
      <c r="R30" s="87"/>
      <c r="S30" s="88">
        <f>IF(OR(IF(ISERROR(VLOOKUP("Persons"&amp;control!$D$8&amp;Scotland_RCN!$B30,Data_RCN!$A$5:$K$2171,Data_RCN!E$1,FALSE)),"-",VLOOKUP("Persons"&amp;control!$D$8&amp;Scotland_RCN!$B30,Data_RCN!$A$5:$K$2171,Data_RCN!E$1,FALSE))=0,ISERROR(IF(ISERROR(VLOOKUP("Persons"&amp;control!$D$8&amp;Scotland_RCN!$B30,Data_RCN!$A$5:$K$2171,Data_RCN!E$1,FALSE)),"-",VLOOKUP("Persons"&amp;control!$D$8&amp;Scotland_RCN!$B30,Data_RCN!$A$5:$K$2171,Data_RCN!E$1,FALSE)))),"-",IF(ISERROR(VLOOKUP("Persons"&amp;control!$D$8&amp;Scotland_RCN!$B30,Data_RCN!$A$5:$K$2171,Data_RCN!E$1,FALSE)),"-",VLOOKUP("Persons"&amp;control!$D$8&amp;Scotland_RCN!$B30,Data_RCN!$A$5:$K$2171,Data_RCN!E$1,FALSE)))</f>
        <v>249</v>
      </c>
      <c r="T30" s="89">
        <f>IF(OR(IF(ISERROR(VLOOKUP("Persons"&amp;control!$D$8&amp;Scotland_RCN!$B30,Data_RCN!$A$5:$K$2171,Data_RCN!F$1,FALSE)),"-",VLOOKUP("Persons"&amp;control!$D$8&amp;Scotland_RCN!$B30,Data_RCN!$A$5:$K$2171,Data_RCN!F$1,FALSE))=0,ISERROR(IF(ISERROR(VLOOKUP("Persons"&amp;control!$D$8&amp;Scotland_RCN!$B30,Data_RCN!$A$5:$K$2171,Data_RCN!F$1,FALSE)),"-",VLOOKUP("Persons"&amp;control!$D$8&amp;Scotland_RCN!$B30,Data_RCN!$A$5:$K$2171,Data_RCN!F$1,FALSE)))),"-",IF(ISERROR(VLOOKUP("Persons"&amp;control!$D$8&amp;Scotland_RCN!$B30,Data_RCN!$A$5:$K$2171,Data_RCN!F$1,FALSE)),"-",VLOOKUP("Persons"&amp;control!$D$8&amp;Scotland_RCN!$B30,Data_RCN!$A$5:$K$2171,Data_RCN!F$1,FALSE)))</f>
        <v>223</v>
      </c>
      <c r="U30" s="89">
        <f>IF(OR(IF(ISERROR(VLOOKUP("Persons"&amp;control!$D$8&amp;Scotland_RCN!$B30,Data_RCN!$A$5:$K$2171,Data_RCN!G$1,FALSE)),"-",VLOOKUP("Persons"&amp;control!$D$8&amp;Scotland_RCN!$B30,Data_RCN!$A$5:$K$2171,Data_RCN!G$1,FALSE))=0,ISERROR(IF(ISERROR(VLOOKUP("Persons"&amp;control!$D$8&amp;Scotland_RCN!$B30,Data_RCN!$A$5:$K$2171,Data_RCN!G$1,FALSE)),"-",VLOOKUP("Persons"&amp;control!$D$8&amp;Scotland_RCN!$B30,Data_RCN!$A$5:$K$2171,Data_RCN!G$1,FALSE)))),"-",IF(ISERROR(VLOOKUP("Persons"&amp;control!$D$8&amp;Scotland_RCN!$B30,Data_RCN!$A$5:$K$2171,Data_RCN!G$1,FALSE)),"-",VLOOKUP("Persons"&amp;control!$D$8&amp;Scotland_RCN!$B30,Data_RCN!$A$5:$K$2171,Data_RCN!G$1,FALSE)))</f>
        <v>463</v>
      </c>
      <c r="V30" s="89">
        <f>IF(OR(IF(ISERROR(VLOOKUP("Persons"&amp;control!$D$8&amp;Scotland_RCN!$B30,Data_RCN!$A$5:$K$2171,Data_RCN!H$1,FALSE)),"-",VLOOKUP("Persons"&amp;control!$D$8&amp;Scotland_RCN!$B30,Data_RCN!$A$5:$K$2171,Data_RCN!H$1,FALSE))=0,ISERROR(IF(ISERROR(VLOOKUP("Persons"&amp;control!$D$8&amp;Scotland_RCN!$B30,Data_RCN!$A$5:$K$2171,Data_RCN!H$1,FALSE)),"-",VLOOKUP("Persons"&amp;control!$D$8&amp;Scotland_RCN!$B30,Data_RCN!$A$5:$K$2171,Data_RCN!H$1,FALSE)))),"-",IF(ISERROR(VLOOKUP("Persons"&amp;control!$D$8&amp;Scotland_RCN!$B30,Data_RCN!$A$5:$K$2171,Data_RCN!H$1,FALSE)),"-",VLOOKUP("Persons"&amp;control!$D$8&amp;Scotland_RCN!$B30,Data_RCN!$A$5:$K$2171,Data_RCN!H$1,FALSE)))</f>
        <v>529</v>
      </c>
      <c r="W30" s="89">
        <f>IF(OR(IF(ISERROR(VLOOKUP("Persons"&amp;control!$D$8&amp;Scotland_RCN!$B30,Data_RCN!$A$5:$K$2171,Data_RCN!I$1,FALSE)),"-",VLOOKUP("Persons"&amp;control!$D$8&amp;Scotland_RCN!$B30,Data_RCN!$A$5:$K$2171,Data_RCN!I$1,FALSE))=0,ISERROR(IF(ISERROR(VLOOKUP("Persons"&amp;control!$D$8&amp;Scotland_RCN!$B30,Data_RCN!$A$5:$K$2171,Data_RCN!I$1,FALSE)),"-",VLOOKUP("Persons"&amp;control!$D$8&amp;Scotland_RCN!$B30,Data_RCN!$A$5:$K$2171,Data_RCN!I$1,FALSE)))),"-",IF(ISERROR(VLOOKUP("Persons"&amp;control!$D$8&amp;Scotland_RCN!$B30,Data_RCN!$A$5:$K$2171,Data_RCN!I$1,FALSE)),"-",VLOOKUP("Persons"&amp;control!$D$8&amp;Scotland_RCN!$B30,Data_RCN!$A$5:$K$2171,Data_RCN!I$1,FALSE)))</f>
        <v>317</v>
      </c>
      <c r="X30" s="89">
        <f>IF(OR(IF(ISERROR(VLOOKUP("Persons"&amp;control!$D$8&amp;Scotland_RCN!$B30,Data_RCN!$A$5:$K$2171,Data_RCN!J$1,FALSE)),"-",VLOOKUP("Persons"&amp;control!$D$8&amp;Scotland_RCN!$B30,Data_RCN!$A$5:$K$2171,Data_RCN!J$1,FALSE))=0,ISERROR(IF(ISERROR(VLOOKUP("Persons"&amp;control!$D$8&amp;Scotland_RCN!$B30,Data_RCN!$A$5:$K$2171,Data_RCN!J$1,FALSE)),"-",VLOOKUP("Persons"&amp;control!$D$8&amp;Scotland_RCN!$B30,Data_RCN!$A$5:$K$2171,Data_RCN!J$1,FALSE)))),"-",IF(ISERROR(VLOOKUP("Persons"&amp;control!$D$8&amp;Scotland_RCN!$B30,Data_RCN!$A$5:$K$2171,Data_RCN!J$1,FALSE)),"-",VLOOKUP("Persons"&amp;control!$D$8&amp;Scotland_RCN!$B30,Data_RCN!$A$5:$K$2171,Data_RCN!J$1,FALSE)))</f>
        <v>160</v>
      </c>
      <c r="Y30" s="90">
        <f>IF(OR(IF(ISERROR(VLOOKUP("Persons"&amp;control!$D$8&amp;Scotland_RCN!$B30,Data_RCN!$A$5:$K$2171,Data_RCN!K$1,FALSE)),"-",VLOOKUP("Persons"&amp;control!$D$8&amp;Scotland_RCN!$B30,Data_RCN!$A$5:$K$2171,Data_RCN!K$1,FALSE))=0,ISERROR(IF(ISERROR(VLOOKUP("Persons"&amp;control!$D$8&amp;Scotland_RCN!$B30,Data_RCN!$A$5:$K$2171,Data_RCN!K$1,FALSE)),"-",VLOOKUP("Persons"&amp;control!$D$8&amp;Scotland_RCN!$B30,Data_RCN!$A$5:$K$2171,Data_RCN!K$1,FALSE)))),"-",IF(ISERROR(VLOOKUP("Persons"&amp;control!$D$8&amp;Scotland_RCN!$B30,Data_RCN!$A$5:$K$2171,Data_RCN!K$1,FALSE)),"-",VLOOKUP("Persons"&amp;control!$D$8&amp;Scotland_RCN!$B30,Data_RCN!$A$5:$K$2171,Data_RCN!K$1,FALSE)))</f>
        <v>1941</v>
      </c>
    </row>
    <row r="31" spans="2:25" ht="15" thickBot="1">
      <c r="B31" s="16" t="s">
        <v>82</v>
      </c>
      <c r="C31" s="91">
        <f>IF(OR(IF(ISERROR(VLOOKUP(control!$B$4&amp;control!$D$8&amp;Scotland_RCN!$B31,Data_RCN!$A$5:$K$2171,Data_RCN!E$1,FALSE)),"-",VLOOKUP(control!$B$4&amp;control!$D$8&amp;Scotland_RCN!$B31,Data_RCN!$A$5:$K$2171,Data_RCN!E$1,FALSE))=0,ISERROR(IF(ISERROR(VLOOKUP(control!$B$4&amp;control!$D$8&amp;Scotland_RCN!$B31,Data_RCN!$A$5:$K$2171,Data_RCN!E$1,FALSE)),"-",VLOOKUP(control!$B$4&amp;control!$D$8&amp;Scotland_RCN!$B31,Data_RCN!$A$5:$K$2171,Data_RCN!E$1,FALSE)))),"-",IF(ISERROR(VLOOKUP(control!$B$4&amp;control!$D$8&amp;Scotland_RCN!$B31,Data_RCN!$A$5:$K$2171,Data_RCN!E$1,FALSE)),"-",VLOOKUP(control!$B$4&amp;control!$D$8&amp;Scotland_RCN!$B31,Data_RCN!$A$5:$K$2171,Data_RCN!E$1,FALSE)))</f>
        <v>31</v>
      </c>
      <c r="D31" s="92">
        <f>IF(OR(IF(ISERROR(VLOOKUP(control!$B$4&amp;control!$D$8&amp;Scotland_RCN!$B31,Data_RCN!$A$5:$K$2171,Data_RCN!F$1,FALSE)),"-",VLOOKUP(control!$B$4&amp;control!$D$8&amp;Scotland_RCN!$B31,Data_RCN!$A$5:$K$2171,Data_RCN!F$1,FALSE))=0,ISERROR(IF(ISERROR(VLOOKUP(control!$B$4&amp;control!$D$8&amp;Scotland_RCN!$B31,Data_RCN!$A$5:$K$2171,Data_RCN!F$1,FALSE)),"-",VLOOKUP(control!$B$4&amp;control!$D$8&amp;Scotland_RCN!$B31,Data_RCN!$A$5:$K$2171,Data_RCN!F$1,FALSE)))),"-",IF(ISERROR(VLOOKUP(control!$B$4&amp;control!$D$8&amp;Scotland_RCN!$B31,Data_RCN!$A$5:$K$2171,Data_RCN!F$1,FALSE)),"-",VLOOKUP(control!$B$4&amp;control!$D$8&amp;Scotland_RCN!$B31,Data_RCN!$A$5:$K$2171,Data_RCN!F$1,FALSE)))</f>
        <v>19</v>
      </c>
      <c r="E31" s="92">
        <f>IF(OR(IF(ISERROR(VLOOKUP(control!$B$4&amp;control!$D$8&amp;Scotland_RCN!$B31,Data_RCN!$A$5:$K$2171,Data_RCN!G$1,FALSE)),"-",VLOOKUP(control!$B$4&amp;control!$D$8&amp;Scotland_RCN!$B31,Data_RCN!$A$5:$K$2171,Data_RCN!G$1,FALSE))=0,ISERROR(IF(ISERROR(VLOOKUP(control!$B$4&amp;control!$D$8&amp;Scotland_RCN!$B31,Data_RCN!$A$5:$K$2171,Data_RCN!G$1,FALSE)),"-",VLOOKUP(control!$B$4&amp;control!$D$8&amp;Scotland_RCN!$B31,Data_RCN!$A$5:$K$2171,Data_RCN!G$1,FALSE)))),"-",IF(ISERROR(VLOOKUP(control!$B$4&amp;control!$D$8&amp;Scotland_RCN!$B31,Data_RCN!$A$5:$K$2171,Data_RCN!G$1,FALSE)),"-",VLOOKUP(control!$B$4&amp;control!$D$8&amp;Scotland_RCN!$B31,Data_RCN!$A$5:$K$2171,Data_RCN!G$1,FALSE)))</f>
        <v>62</v>
      </c>
      <c r="F31" s="92">
        <f>IF(OR(IF(ISERROR(VLOOKUP(control!$B$4&amp;control!$D$8&amp;Scotland_RCN!$B31,Data_RCN!$A$5:$K$2171,Data_RCN!H$1,FALSE)),"-",VLOOKUP(control!$B$4&amp;control!$D$8&amp;Scotland_RCN!$B31,Data_RCN!$A$5:$K$2171,Data_RCN!H$1,FALSE))=0,ISERROR(IF(ISERROR(VLOOKUP(control!$B$4&amp;control!$D$8&amp;Scotland_RCN!$B31,Data_RCN!$A$5:$K$2171,Data_RCN!H$1,FALSE)),"-",VLOOKUP(control!$B$4&amp;control!$D$8&amp;Scotland_RCN!$B31,Data_RCN!$A$5:$K$2171,Data_RCN!H$1,FALSE)))),"-",IF(ISERROR(VLOOKUP(control!$B$4&amp;control!$D$8&amp;Scotland_RCN!$B31,Data_RCN!$A$5:$K$2171,Data_RCN!H$1,FALSE)),"-",VLOOKUP(control!$B$4&amp;control!$D$8&amp;Scotland_RCN!$B31,Data_RCN!$A$5:$K$2171,Data_RCN!H$1,FALSE)))</f>
        <v>94</v>
      </c>
      <c r="G31" s="92">
        <f>IF(OR(IF(ISERROR(VLOOKUP(control!$B$4&amp;control!$D$8&amp;Scotland_RCN!$B31,Data_RCN!$A$5:$K$2171,Data_RCN!I$1,FALSE)),"-",VLOOKUP(control!$B$4&amp;control!$D$8&amp;Scotland_RCN!$B31,Data_RCN!$A$5:$K$2171,Data_RCN!I$1,FALSE))=0,ISERROR(IF(ISERROR(VLOOKUP(control!$B$4&amp;control!$D$8&amp;Scotland_RCN!$B31,Data_RCN!$A$5:$K$2171,Data_RCN!I$1,FALSE)),"-",VLOOKUP(control!$B$4&amp;control!$D$8&amp;Scotland_RCN!$B31,Data_RCN!$A$5:$K$2171,Data_RCN!I$1,FALSE)))),"-",IF(ISERROR(VLOOKUP(control!$B$4&amp;control!$D$8&amp;Scotland_RCN!$B31,Data_RCN!$A$5:$K$2171,Data_RCN!I$1,FALSE)),"-",VLOOKUP(control!$B$4&amp;control!$D$8&amp;Scotland_RCN!$B31,Data_RCN!$A$5:$K$2171,Data_RCN!I$1,FALSE)))</f>
        <v>55</v>
      </c>
      <c r="H31" s="92">
        <f>IF(OR(IF(ISERROR(VLOOKUP(control!$B$4&amp;control!$D$8&amp;Scotland_RCN!$B31,Data_RCN!$A$5:$K$2171,Data_RCN!J$1,FALSE)),"-",VLOOKUP(control!$B$4&amp;control!$D$8&amp;Scotland_RCN!$B31,Data_RCN!$A$5:$K$2171,Data_RCN!J$1,FALSE))=0,ISERROR(IF(ISERROR(VLOOKUP(control!$B$4&amp;control!$D$8&amp;Scotland_RCN!$B31,Data_RCN!$A$5:$K$2171,Data_RCN!J$1,FALSE)),"-",VLOOKUP(control!$B$4&amp;control!$D$8&amp;Scotland_RCN!$B31,Data_RCN!$A$5:$K$2171,Data_RCN!J$1,FALSE)))),"-",IF(ISERROR(VLOOKUP(control!$B$4&amp;control!$D$8&amp;Scotland_RCN!$B31,Data_RCN!$A$5:$K$2171,Data_RCN!J$1,FALSE)),"-",VLOOKUP(control!$B$4&amp;control!$D$8&amp;Scotland_RCN!$B31,Data_RCN!$A$5:$K$2171,Data_RCN!J$1,FALSE)))</f>
        <v>53</v>
      </c>
      <c r="I31" s="93">
        <f>IF(OR(IF(ISERROR(VLOOKUP(control!$B$4&amp;control!$D$8&amp;Scotland_RCN!$B31,Data_RCN!$A$5:$K$2171,Data_RCN!K$1,FALSE)),"-",VLOOKUP(control!$B$4&amp;control!$D$8&amp;Scotland_RCN!$B31,Data_RCN!$A$5:$K$2171,Data_RCN!K$1,FALSE))=0,ISERROR(IF(ISERROR(VLOOKUP(control!$B$4&amp;control!$D$8&amp;Scotland_RCN!$B31,Data_RCN!$A$5:$K$2171,Data_RCN!K$1,FALSE)),"-",VLOOKUP(control!$B$4&amp;control!$D$8&amp;Scotland_RCN!$B31,Data_RCN!$A$5:$K$2171,Data_RCN!K$1,FALSE)))),"-",IF(ISERROR(VLOOKUP(control!$B$4&amp;control!$D$8&amp;Scotland_RCN!$B31,Data_RCN!$A$5:$K$2171,Data_RCN!K$1,FALSE)),"-",VLOOKUP(control!$B$4&amp;control!$D$8&amp;Scotland_RCN!$B31,Data_RCN!$A$5:$K$2171,Data_RCN!K$1,FALSE)))</f>
        <v>314</v>
      </c>
      <c r="J31" s="87"/>
      <c r="K31" s="91">
        <f>IF(OR(IF(ISERROR(VLOOKUP(control!$B$5&amp;control!$D$8&amp;Scotland_RCN!$B31,Data_RCN!$A$5:$K$2171,Data_RCN!E$1,FALSE)),"-",VLOOKUP(control!$B$5&amp;control!$D$8&amp;Scotland_RCN!$B31,Data_RCN!$A$5:$K$2171,Data_RCN!E$1,FALSE))=0,ISERROR(IF(ISERROR(VLOOKUP(control!$B$5&amp;control!$D$8&amp;Scotland_RCN!$B31,Data_RCN!$A$5:$K$2171,Data_RCN!E$1,FALSE)),"-",VLOOKUP(control!$B$5&amp;control!$D$8&amp;Scotland_RCN!$B31,Data_RCN!$A$5:$K$2171,Data_RCN!E$1,FALSE)))),"-",IF(ISERROR(VLOOKUP(control!$B$5&amp;control!$D$8&amp;Scotland_RCN!$B31,Data_RCN!$A$5:$K$2171,Data_RCN!E$1,FALSE)),"-",VLOOKUP(control!$B$5&amp;control!$D$8&amp;Scotland_RCN!$B31,Data_RCN!$A$5:$K$2171,Data_RCN!E$1,FALSE)))</f>
        <v>17</v>
      </c>
      <c r="L31" s="92">
        <f>IF(OR(IF(ISERROR(VLOOKUP(control!$B$5&amp;control!$D$8&amp;Scotland_RCN!$B31,Data_RCN!$A$5:$K$2171,Data_RCN!F$1,FALSE)),"-",VLOOKUP(control!$B$5&amp;control!$D$8&amp;Scotland_RCN!$B31,Data_RCN!$A$5:$K$2171,Data_RCN!F$1,FALSE))=0,ISERROR(IF(ISERROR(VLOOKUP(control!$B$5&amp;control!$D$8&amp;Scotland_RCN!$B34,Data_RCN!$A$5:$K$2171,Data_RCN!F$1,FALSE)),"-",VLOOKUP(control!$B$5&amp;control!$D$8&amp;Scotland_RCN!$B31,Data_RCN!$A$5:$K$2171,Data_RCN!F$1,FALSE)))),"-",IF(ISERROR(VLOOKUP(control!$B$5&amp;control!$D$8&amp;Scotland_RCN!$B31,Data_RCN!$A$5:$K$2171,Data_RCN!F$1,FALSE)),"-",VLOOKUP(control!$B$5&amp;control!$D$8&amp;Scotland_RCN!$B31,Data_RCN!$A$5:$K$2171,Data_RCN!F$1,FALSE)))</f>
        <v>21</v>
      </c>
      <c r="M31" s="92">
        <f>IF(OR(IF(ISERROR(VLOOKUP(control!$B$5&amp;control!$D$8&amp;Scotland_RCN!$B31,Data_RCN!$A$5:$K$2171,Data_RCN!G$1,FALSE)),"-",VLOOKUP(control!$B$5&amp;control!$D$8&amp;Scotland_RCN!$B31,Data_RCN!$A$5:$K$2171,Data_RCN!G$1,FALSE))=0,ISERROR(IF(ISERROR(VLOOKUP(control!$B$5&amp;control!$D$8&amp;Scotland_RCN!$B34,Data_RCN!$A$5:$K$2171,Data_RCN!G$1,FALSE)),"-",VLOOKUP(control!$B$5&amp;control!$D$8&amp;Scotland_RCN!$B31,Data_RCN!$A$5:$K$2171,Data_RCN!G$1,FALSE)))),"-",IF(ISERROR(VLOOKUP(control!$B$5&amp;control!$D$8&amp;Scotland_RCN!$B31,Data_RCN!$A$5:$K$2171,Data_RCN!G$1,FALSE)),"-",VLOOKUP(control!$B$5&amp;control!$D$8&amp;Scotland_RCN!$B31,Data_RCN!$A$5:$K$2171,Data_RCN!G$1,FALSE)))</f>
        <v>32</v>
      </c>
      <c r="N31" s="92">
        <f>IF(OR(IF(ISERROR(VLOOKUP(control!$B$5&amp;control!$D$8&amp;Scotland_RCN!$B31,Data_RCN!$A$5:$K$2171,Data_RCN!H$1,FALSE)),"-",VLOOKUP(control!$B$5&amp;control!$D$8&amp;Scotland_RCN!$B31,Data_RCN!$A$5:$K$2171,Data_RCN!H$1,FALSE))=0,ISERROR(IF(ISERROR(VLOOKUP(control!$B$5&amp;control!$D$8&amp;Scotland_RCN!$B34,Data_RCN!$A$5:$K$2171,Data_RCN!H$1,FALSE)),"-",VLOOKUP(control!$B$5&amp;control!$D$8&amp;Scotland_RCN!$B31,Data_RCN!$A$5:$K$2171,Data_RCN!H$1,FALSE)))),"-",IF(ISERROR(VLOOKUP(control!$B$5&amp;control!$D$8&amp;Scotland_RCN!$B31,Data_RCN!$A$5:$K$2171,Data_RCN!H$1,FALSE)),"-",VLOOKUP(control!$B$5&amp;control!$D$8&amp;Scotland_RCN!$B31,Data_RCN!$A$5:$K$2171,Data_RCN!H$1,FALSE)))</f>
        <v>67</v>
      </c>
      <c r="O31" s="92">
        <f>IF(OR(IF(ISERROR(VLOOKUP(control!$B$5&amp;control!$D$8&amp;Scotland_RCN!$B31,Data_RCN!$A$5:$K$2171,Data_RCN!I$1,FALSE)),"-",VLOOKUP(control!$B$5&amp;control!$D$8&amp;Scotland_RCN!$B31,Data_RCN!$A$5:$K$2171,Data_RCN!I$1,FALSE))=0,ISERROR(IF(ISERROR(VLOOKUP(control!$B$5&amp;control!$D$8&amp;Scotland_RCN!$B34,Data_RCN!$A$5:$K$2171,Data_RCN!I$1,FALSE)),"-",VLOOKUP(control!$B$5&amp;control!$D$8&amp;Scotland_RCN!$B31,Data_RCN!$A$5:$K$2171,Data_RCN!I$1,FALSE)))),"-",IF(ISERROR(VLOOKUP(control!$B$5&amp;control!$D$8&amp;Scotland_RCN!$B31,Data_RCN!$A$5:$K$2171,Data_RCN!I$1,FALSE)),"-",VLOOKUP(control!$B$5&amp;control!$D$8&amp;Scotland_RCN!$B31,Data_RCN!$A$5:$K$2171,Data_RCN!I$1,FALSE)))</f>
        <v>61</v>
      </c>
      <c r="P31" s="92">
        <f>IF(OR(IF(ISERROR(VLOOKUP(control!$B$5&amp;control!$D$8&amp;Scotland_RCN!$B31,Data_RCN!$A$5:$K$2171,Data_RCN!J$1,FALSE)),"-",VLOOKUP(control!$B$5&amp;control!$D$8&amp;Scotland_RCN!$B31,Data_RCN!$A$5:$K$2171,Data_RCN!J$1,FALSE))=0,ISERROR(IF(ISERROR(VLOOKUP(control!$B$5&amp;control!$D$8&amp;Scotland_RCN!$B34,Data_RCN!$A$5:$K$2171,Data_RCN!J$1,FALSE)),"-",VLOOKUP(control!$B$5&amp;control!$D$8&amp;Scotland_RCN!$B31,Data_RCN!$A$5:$K$2171,Data_RCN!J$1,FALSE)))),"-",IF(ISERROR(VLOOKUP(control!$B$5&amp;control!$D$8&amp;Scotland_RCN!$B31,Data_RCN!$A$5:$K$2171,Data_RCN!J$1,FALSE)),"-",VLOOKUP(control!$B$5&amp;control!$D$8&amp;Scotland_RCN!$B31,Data_RCN!$A$5:$K$2171,Data_RCN!J$1,FALSE)))</f>
        <v>42</v>
      </c>
      <c r="Q31" s="93">
        <f>IF(OR(IF(ISERROR(VLOOKUP(control!$B$5&amp;control!$D$8&amp;Scotland_RCN!$B31,Data_RCN!$A$5:$K$2171,Data_RCN!K$1,FALSE)),"-",VLOOKUP(control!$B$5&amp;control!$D$8&amp;Scotland_RCN!$B31,Data_RCN!$A$5:$K$2171,Data_RCN!K$1,FALSE))=0,ISERROR(IF(ISERROR(VLOOKUP(control!$B$5&amp;control!$D$8&amp;Scotland_RCN!$B34,Data_RCN!$A$5:$K$2171,Data_RCN!K$1,FALSE)),"-",VLOOKUP(control!$B$5&amp;control!$D$8&amp;Scotland_RCN!$B31,Data_RCN!$A$5:$K$2171,Data_RCN!K$1,FALSE)))),"-",IF(ISERROR(VLOOKUP(control!$B$5&amp;control!$D$8&amp;Scotland_RCN!$B31,Data_RCN!$A$5:$K$2171,Data_RCN!K$1,FALSE)),"-",VLOOKUP(control!$B$5&amp;control!$D$8&amp;Scotland_RCN!$B31,Data_RCN!$A$5:$K$2171,Data_RCN!K$1,FALSE)))</f>
        <v>240</v>
      </c>
      <c r="R31" s="87"/>
      <c r="S31" s="91">
        <f>IF(OR(IF(ISERROR(VLOOKUP("Persons"&amp;control!$D$8&amp;Scotland_RCN!$B31,Data_RCN!$A$5:$K$2171,Data_RCN!E$1,FALSE)),"-",VLOOKUP("Persons"&amp;control!$D$8&amp;Scotland_RCN!$B31,Data_RCN!$A$5:$K$2171,Data_RCN!E$1,FALSE))=0,ISERROR(IF(ISERROR(VLOOKUP("Persons"&amp;control!$D$8&amp;Scotland_RCN!$B31,Data_RCN!$A$5:$K$2171,Data_RCN!E$1,FALSE)),"-",VLOOKUP("Persons"&amp;control!$D$8&amp;Scotland_RCN!$B31,Data_RCN!$A$5:$K$2171,Data_RCN!E$1,FALSE)))),"-",IF(ISERROR(VLOOKUP("Persons"&amp;control!$D$8&amp;Scotland_RCN!$B31,Data_RCN!$A$5:$K$2171,Data_RCN!E$1,FALSE)),"-",VLOOKUP("Persons"&amp;control!$D$8&amp;Scotland_RCN!$B31,Data_RCN!$A$5:$K$2171,Data_RCN!E$1,FALSE)))</f>
        <v>48</v>
      </c>
      <c r="T31" s="92">
        <f>IF(OR(IF(ISERROR(VLOOKUP("Persons"&amp;control!$D$8&amp;Scotland_RCN!$B31,Data_RCN!$A$5:$K$2171,Data_RCN!F$1,FALSE)),"-",VLOOKUP("Persons"&amp;control!$D$8&amp;Scotland_RCN!$B31,Data_RCN!$A$5:$K$2171,Data_RCN!F$1,FALSE))=0,ISERROR(IF(ISERROR(VLOOKUP("Persons"&amp;control!$D$8&amp;Scotland_RCN!$B31,Data_RCN!$A$5:$K$2171,Data_RCN!F$1,FALSE)),"-",VLOOKUP("Persons"&amp;control!$D$8&amp;Scotland_RCN!$B31,Data_RCN!$A$5:$K$2171,Data_RCN!F$1,FALSE)))),"-",IF(ISERROR(VLOOKUP("Persons"&amp;control!$D$8&amp;Scotland_RCN!$B31,Data_RCN!$A$5:$K$2171,Data_RCN!F$1,FALSE)),"-",VLOOKUP("Persons"&amp;control!$D$8&amp;Scotland_RCN!$B31,Data_RCN!$A$5:$K$2171,Data_RCN!F$1,FALSE)))</f>
        <v>40</v>
      </c>
      <c r="U31" s="92">
        <f>IF(OR(IF(ISERROR(VLOOKUP("Persons"&amp;control!$D$8&amp;Scotland_RCN!$B31,Data_RCN!$A$5:$K$2171,Data_RCN!G$1,FALSE)),"-",VLOOKUP("Persons"&amp;control!$D$8&amp;Scotland_RCN!$B31,Data_RCN!$A$5:$K$2171,Data_RCN!G$1,FALSE))=0,ISERROR(IF(ISERROR(VLOOKUP("Persons"&amp;control!$D$8&amp;Scotland_RCN!$B31,Data_RCN!$A$5:$K$2171,Data_RCN!G$1,FALSE)),"-",VLOOKUP("Persons"&amp;control!$D$8&amp;Scotland_RCN!$B31,Data_RCN!$A$5:$K$2171,Data_RCN!G$1,FALSE)))),"-",IF(ISERROR(VLOOKUP("Persons"&amp;control!$D$8&amp;Scotland_RCN!$B31,Data_RCN!$A$5:$K$2171,Data_RCN!G$1,FALSE)),"-",VLOOKUP("Persons"&amp;control!$D$8&amp;Scotland_RCN!$B31,Data_RCN!$A$5:$K$2171,Data_RCN!G$1,FALSE)))</f>
        <v>94</v>
      </c>
      <c r="V31" s="92">
        <f>IF(OR(IF(ISERROR(VLOOKUP("Persons"&amp;control!$D$8&amp;Scotland_RCN!$B31,Data_RCN!$A$5:$K$2171,Data_RCN!H$1,FALSE)),"-",VLOOKUP("Persons"&amp;control!$D$8&amp;Scotland_RCN!$B31,Data_RCN!$A$5:$K$2171,Data_RCN!H$1,FALSE))=0,ISERROR(IF(ISERROR(VLOOKUP("Persons"&amp;control!$D$8&amp;Scotland_RCN!$B31,Data_RCN!$A$5:$K$2171,Data_RCN!H$1,FALSE)),"-",VLOOKUP("Persons"&amp;control!$D$8&amp;Scotland_RCN!$B31,Data_RCN!$A$5:$K$2171,Data_RCN!H$1,FALSE)))),"-",IF(ISERROR(VLOOKUP("Persons"&amp;control!$D$8&amp;Scotland_RCN!$B31,Data_RCN!$A$5:$K$2171,Data_RCN!H$1,FALSE)),"-",VLOOKUP("Persons"&amp;control!$D$8&amp;Scotland_RCN!$B31,Data_RCN!$A$5:$K$2171,Data_RCN!H$1,FALSE)))</f>
        <v>161</v>
      </c>
      <c r="W31" s="92">
        <f>IF(OR(IF(ISERROR(VLOOKUP("Persons"&amp;control!$D$8&amp;Scotland_RCN!$B31,Data_RCN!$A$5:$K$2171,Data_RCN!I$1,FALSE)),"-",VLOOKUP("Persons"&amp;control!$D$8&amp;Scotland_RCN!$B31,Data_RCN!$A$5:$K$2171,Data_RCN!I$1,FALSE))=0,ISERROR(IF(ISERROR(VLOOKUP("Persons"&amp;control!$D$8&amp;Scotland_RCN!$B31,Data_RCN!$A$5:$K$2171,Data_RCN!I$1,FALSE)),"-",VLOOKUP("Persons"&amp;control!$D$8&amp;Scotland_RCN!$B31,Data_RCN!$A$5:$K$2171,Data_RCN!I$1,FALSE)))),"-",IF(ISERROR(VLOOKUP("Persons"&amp;control!$D$8&amp;Scotland_RCN!$B31,Data_RCN!$A$5:$K$2171,Data_RCN!I$1,FALSE)),"-",VLOOKUP("Persons"&amp;control!$D$8&amp;Scotland_RCN!$B31,Data_RCN!$A$5:$K$2171,Data_RCN!I$1,FALSE)))</f>
        <v>116</v>
      </c>
      <c r="X31" s="92">
        <f>IF(OR(IF(ISERROR(VLOOKUP("Persons"&amp;control!$D$8&amp;Scotland_RCN!$B31,Data_RCN!$A$5:$K$2171,Data_RCN!J$1,FALSE)),"-",VLOOKUP("Persons"&amp;control!$D$8&amp;Scotland_RCN!$B31,Data_RCN!$A$5:$K$2171,Data_RCN!J$1,FALSE))=0,ISERROR(IF(ISERROR(VLOOKUP("Persons"&amp;control!$D$8&amp;Scotland_RCN!$B31,Data_RCN!$A$5:$K$2171,Data_RCN!J$1,FALSE)),"-",VLOOKUP("Persons"&amp;control!$D$8&amp;Scotland_RCN!$B31,Data_RCN!$A$5:$K$2171,Data_RCN!J$1,FALSE)))),"-",IF(ISERROR(VLOOKUP("Persons"&amp;control!$D$8&amp;Scotland_RCN!$B31,Data_RCN!$A$5:$K$2171,Data_RCN!J$1,FALSE)),"-",VLOOKUP("Persons"&amp;control!$D$8&amp;Scotland_RCN!$B31,Data_RCN!$A$5:$K$2171,Data_RCN!J$1,FALSE)))</f>
        <v>95</v>
      </c>
      <c r="Y31" s="93">
        <f>IF(OR(IF(ISERROR(VLOOKUP("Persons"&amp;control!$D$8&amp;Scotland_RCN!$B31,Data_RCN!$A$5:$K$2171,Data_RCN!K$1,FALSE)),"-",VLOOKUP("Persons"&amp;control!$D$8&amp;Scotland_RCN!$B31,Data_RCN!$A$5:$K$2171,Data_RCN!K$1,FALSE))=0,ISERROR(IF(ISERROR(VLOOKUP("Persons"&amp;control!$D$8&amp;Scotland_RCN!$B31,Data_RCN!$A$5:$K$2171,Data_RCN!K$1,FALSE)),"-",VLOOKUP("Persons"&amp;control!$D$8&amp;Scotland_RCN!$B31,Data_RCN!$A$5:$K$2171,Data_RCN!K$1,FALSE)))),"-",IF(ISERROR(VLOOKUP("Persons"&amp;control!$D$8&amp;Scotland_RCN!$B31,Data_RCN!$A$5:$K$2171,Data_RCN!K$1,FALSE)),"-",VLOOKUP("Persons"&amp;control!$D$8&amp;Scotland_RCN!$B31,Data_RCN!$A$5:$K$2171,Data_RCN!K$1,FALSE)))</f>
        <v>554</v>
      </c>
    </row>
    <row r="32" spans="2:25" ht="15" thickBot="1">
      <c r="B32" s="16" t="s">
        <v>201</v>
      </c>
      <c r="C32" s="88">
        <f>IF(OR(IF(ISERROR(VLOOKUP(control!$B$4&amp;control!$D$8&amp;Scotland_RCN!$B32,Data_RCN!$A$5:$K$2171,Data_RCN!E$1,FALSE)),"-",VLOOKUP(control!$B$4&amp;control!$D$8&amp;Scotland_RCN!$B32,Data_RCN!$A$5:$K$2171,Data_RCN!E$1,FALSE))=0,ISERROR(IF(ISERROR(VLOOKUP(control!$B$4&amp;control!$D$8&amp;Scotland_RCN!$B32,Data_RCN!$A$5:$K$2171,Data_RCN!E$1,FALSE)),"-",VLOOKUP(control!$B$4&amp;control!$D$8&amp;Scotland_RCN!$B32,Data_RCN!$A$5:$K$2171,Data_RCN!E$1,FALSE)))),"-",IF(ISERROR(VLOOKUP(control!$B$4&amp;control!$D$8&amp;Scotland_RCN!$B32,Data_RCN!$A$5:$K$2171,Data_RCN!E$1,FALSE)),"-",VLOOKUP(control!$B$4&amp;control!$D$8&amp;Scotland_RCN!$B32,Data_RCN!$A$5:$K$2171,Data_RCN!E$1,FALSE)))</f>
        <v>111</v>
      </c>
      <c r="D32" s="89">
        <f>IF(OR(IF(ISERROR(VLOOKUP(control!$B$4&amp;control!$D$8&amp;Scotland_RCN!$B32,Data_RCN!$A$5:$K$2171,Data_RCN!F$1,FALSE)),"-",VLOOKUP(control!$B$4&amp;control!$D$8&amp;Scotland_RCN!$B32,Data_RCN!$A$5:$K$2171,Data_RCN!F$1,FALSE))=0,ISERROR(IF(ISERROR(VLOOKUP(control!$B$4&amp;control!$D$8&amp;Scotland_RCN!$B32,Data_RCN!$A$5:$K$2171,Data_RCN!F$1,FALSE)),"-",VLOOKUP(control!$B$4&amp;control!$D$8&amp;Scotland_RCN!$B32,Data_RCN!$A$5:$K$2171,Data_RCN!F$1,FALSE)))),"-",IF(ISERROR(VLOOKUP(control!$B$4&amp;control!$D$8&amp;Scotland_RCN!$B32,Data_RCN!$A$5:$K$2171,Data_RCN!F$1,FALSE)),"-",VLOOKUP(control!$B$4&amp;control!$D$8&amp;Scotland_RCN!$B32,Data_RCN!$A$5:$K$2171,Data_RCN!F$1,FALSE)))</f>
        <v>82</v>
      </c>
      <c r="E32" s="89">
        <f>IF(OR(IF(ISERROR(VLOOKUP(control!$B$4&amp;control!$D$8&amp;Scotland_RCN!$B32,Data_RCN!$A$5:$K$2171,Data_RCN!G$1,FALSE)),"-",VLOOKUP(control!$B$4&amp;control!$D$8&amp;Scotland_RCN!$B32,Data_RCN!$A$5:$K$2171,Data_RCN!G$1,FALSE))=0,ISERROR(IF(ISERROR(VLOOKUP(control!$B$4&amp;control!$D$8&amp;Scotland_RCN!$B32,Data_RCN!$A$5:$K$2171,Data_RCN!G$1,FALSE)),"-",VLOOKUP(control!$B$4&amp;control!$D$8&amp;Scotland_RCN!$B32,Data_RCN!$A$5:$K$2171,Data_RCN!G$1,FALSE)))),"-",IF(ISERROR(VLOOKUP(control!$B$4&amp;control!$D$8&amp;Scotland_RCN!$B32,Data_RCN!$A$5:$K$2171,Data_RCN!G$1,FALSE)),"-",VLOOKUP(control!$B$4&amp;control!$D$8&amp;Scotland_RCN!$B32,Data_RCN!$A$5:$K$2171,Data_RCN!G$1,FALSE)))</f>
        <v>191</v>
      </c>
      <c r="F32" s="89">
        <f>IF(OR(IF(ISERROR(VLOOKUP(control!$B$4&amp;control!$D$8&amp;Scotland_RCN!$B32,Data_RCN!$A$5:$K$2171,Data_RCN!H$1,FALSE)),"-",VLOOKUP(control!$B$4&amp;control!$D$8&amp;Scotland_RCN!$B32,Data_RCN!$A$5:$K$2171,Data_RCN!H$1,FALSE))=0,ISERROR(IF(ISERROR(VLOOKUP(control!$B$4&amp;control!$D$8&amp;Scotland_RCN!$B32,Data_RCN!$A$5:$K$2171,Data_RCN!H$1,FALSE)),"-",VLOOKUP(control!$B$4&amp;control!$D$8&amp;Scotland_RCN!$B32,Data_RCN!$A$5:$K$2171,Data_RCN!H$1,FALSE)))),"-",IF(ISERROR(VLOOKUP(control!$B$4&amp;control!$D$8&amp;Scotland_RCN!$B32,Data_RCN!$A$5:$K$2171,Data_RCN!H$1,FALSE)),"-",VLOOKUP(control!$B$4&amp;control!$D$8&amp;Scotland_RCN!$B32,Data_RCN!$A$5:$K$2171,Data_RCN!H$1,FALSE)))</f>
        <v>174</v>
      </c>
      <c r="G32" s="89">
        <f>IF(OR(IF(ISERROR(VLOOKUP(control!$B$4&amp;control!$D$8&amp;Scotland_RCN!$B32,Data_RCN!$A$5:$K$2171,Data_RCN!I$1,FALSE)),"-",VLOOKUP(control!$B$4&amp;control!$D$8&amp;Scotland_RCN!$B32,Data_RCN!$A$5:$K$2171,Data_RCN!I$1,FALSE))=0,ISERROR(IF(ISERROR(VLOOKUP(control!$B$4&amp;control!$D$8&amp;Scotland_RCN!$B32,Data_RCN!$A$5:$K$2171,Data_RCN!I$1,FALSE)),"-",VLOOKUP(control!$B$4&amp;control!$D$8&amp;Scotland_RCN!$B32,Data_RCN!$A$5:$K$2171,Data_RCN!I$1,FALSE)))),"-",IF(ISERROR(VLOOKUP(control!$B$4&amp;control!$D$8&amp;Scotland_RCN!$B32,Data_RCN!$A$5:$K$2171,Data_RCN!I$1,FALSE)),"-",VLOOKUP(control!$B$4&amp;control!$D$8&amp;Scotland_RCN!$B32,Data_RCN!$A$5:$K$2171,Data_RCN!I$1,FALSE)))</f>
        <v>110</v>
      </c>
      <c r="H32" s="89">
        <f>IF(OR(IF(ISERROR(VLOOKUP(control!$B$4&amp;control!$D$8&amp;Scotland_RCN!$B32,Data_RCN!$A$5:$K$2171,Data_RCN!J$1,FALSE)),"-",VLOOKUP(control!$B$4&amp;control!$D$8&amp;Scotland_RCN!$B32,Data_RCN!$A$5:$K$2171,Data_RCN!J$1,FALSE))=0,ISERROR(IF(ISERROR(VLOOKUP(control!$B$4&amp;control!$D$8&amp;Scotland_RCN!$B32,Data_RCN!$A$5:$K$2171,Data_RCN!J$1,FALSE)),"-",VLOOKUP(control!$B$4&amp;control!$D$8&amp;Scotland_RCN!$B32,Data_RCN!$A$5:$K$2171,Data_RCN!J$1,FALSE)))),"-",IF(ISERROR(VLOOKUP(control!$B$4&amp;control!$D$8&amp;Scotland_RCN!$B32,Data_RCN!$A$5:$K$2171,Data_RCN!J$1,FALSE)),"-",VLOOKUP(control!$B$4&amp;control!$D$8&amp;Scotland_RCN!$B32,Data_RCN!$A$5:$K$2171,Data_RCN!J$1,FALSE)))</f>
        <v>61</v>
      </c>
      <c r="I32" s="90">
        <f>IF(OR(IF(ISERROR(VLOOKUP(control!$B$4&amp;control!$D$8&amp;Scotland_RCN!$B32,Data_RCN!$A$5:$K$2171,Data_RCN!K$1,FALSE)),"-",VLOOKUP(control!$B$4&amp;control!$D$8&amp;Scotland_RCN!$B32,Data_RCN!$A$5:$K$2171,Data_RCN!K$1,FALSE))=0,ISERROR(IF(ISERROR(VLOOKUP(control!$B$4&amp;control!$D$8&amp;Scotland_RCN!$B32,Data_RCN!$A$5:$K$2171,Data_RCN!K$1,FALSE)),"-",VLOOKUP(control!$B$4&amp;control!$D$8&amp;Scotland_RCN!$B32,Data_RCN!$A$5:$K$2171,Data_RCN!K$1,FALSE)))),"-",IF(ISERROR(VLOOKUP(control!$B$4&amp;control!$D$8&amp;Scotland_RCN!$B32,Data_RCN!$A$5:$K$2171,Data_RCN!K$1,FALSE)),"-",VLOOKUP(control!$B$4&amp;control!$D$8&amp;Scotland_RCN!$B32,Data_RCN!$A$5:$K$2171,Data_RCN!K$1,FALSE)))</f>
        <v>729</v>
      </c>
      <c r="J32" s="87"/>
      <c r="K32" s="88">
        <f>IF(OR(IF(ISERROR(VLOOKUP(control!$B$5&amp;control!$D$8&amp;Scotland_RCN!$B32,Data_RCN!$A$5:$K$2171,Data_RCN!E$1,FALSE)),"-",VLOOKUP(control!$B$5&amp;control!$D$8&amp;Scotland_RCN!$B32,Data_RCN!$A$5:$K$2171,Data_RCN!E$1,FALSE))=0,ISERROR(IF(ISERROR(VLOOKUP(control!$B$5&amp;control!$D$8&amp;Scotland_RCN!$B32,Data_RCN!$A$5:$K$2171,Data_RCN!E$1,FALSE)),"-",VLOOKUP(control!$B$5&amp;control!$D$8&amp;Scotland_RCN!$B32,Data_RCN!$A$5:$K$2171,Data_RCN!E$1,FALSE)))),"-",IF(ISERROR(VLOOKUP(control!$B$5&amp;control!$D$8&amp;Scotland_RCN!$B32,Data_RCN!$A$5:$K$2171,Data_RCN!E$1,FALSE)),"-",VLOOKUP(control!$B$5&amp;control!$D$8&amp;Scotland_RCN!$B32,Data_RCN!$A$5:$K$2171,Data_RCN!E$1,FALSE)))</f>
        <v>91</v>
      </c>
      <c r="L32" s="89">
        <f>IF(OR(IF(ISERROR(VLOOKUP(control!$B$5&amp;control!$D$8&amp;Scotland_RCN!$B32,Data_RCN!$A$5:$K$2171,Data_RCN!F$1,FALSE)),"-",VLOOKUP(control!$B$5&amp;control!$D$8&amp;Scotland_RCN!$B32,Data_RCN!$A$5:$K$2171,Data_RCN!F$1,FALSE))=0,ISERROR(IF(ISERROR(VLOOKUP(control!$B$5&amp;control!$D$8&amp;Scotland_RCN!$B35,Data_RCN!$A$5:$K$2171,Data_RCN!F$1,FALSE)),"-",VLOOKUP(control!$B$5&amp;control!$D$8&amp;Scotland_RCN!$B32,Data_RCN!$A$5:$K$2171,Data_RCN!F$1,FALSE)))),"-",IF(ISERROR(VLOOKUP(control!$B$5&amp;control!$D$8&amp;Scotland_RCN!$B32,Data_RCN!$A$5:$K$2171,Data_RCN!F$1,FALSE)),"-",VLOOKUP(control!$B$5&amp;control!$D$8&amp;Scotland_RCN!$B32,Data_RCN!$A$5:$K$2171,Data_RCN!F$1,FALSE)))</f>
        <v>61</v>
      </c>
      <c r="M32" s="89">
        <f>IF(OR(IF(ISERROR(VLOOKUP(control!$B$5&amp;control!$D$8&amp;Scotland_RCN!$B32,Data_RCN!$A$5:$K$2171,Data_RCN!G$1,FALSE)),"-",VLOOKUP(control!$B$5&amp;control!$D$8&amp;Scotland_RCN!$B32,Data_RCN!$A$5:$K$2171,Data_RCN!G$1,FALSE))=0,ISERROR(IF(ISERROR(VLOOKUP(control!$B$5&amp;control!$D$8&amp;Scotland_RCN!$B35,Data_RCN!$A$5:$K$2171,Data_RCN!G$1,FALSE)),"-",VLOOKUP(control!$B$5&amp;control!$D$8&amp;Scotland_RCN!$B32,Data_RCN!$A$5:$K$2171,Data_RCN!G$1,FALSE)))),"-",IF(ISERROR(VLOOKUP(control!$B$5&amp;control!$D$8&amp;Scotland_RCN!$B32,Data_RCN!$A$5:$K$2171,Data_RCN!G$1,FALSE)),"-",VLOOKUP(control!$B$5&amp;control!$D$8&amp;Scotland_RCN!$B32,Data_RCN!$A$5:$K$2171,Data_RCN!G$1,FALSE)))</f>
        <v>125</v>
      </c>
      <c r="N32" s="89">
        <f>IF(OR(IF(ISERROR(VLOOKUP(control!$B$5&amp;control!$D$8&amp;Scotland_RCN!$B32,Data_RCN!$A$5:$K$2171,Data_RCN!H$1,FALSE)),"-",VLOOKUP(control!$B$5&amp;control!$D$8&amp;Scotland_RCN!$B32,Data_RCN!$A$5:$K$2171,Data_RCN!H$1,FALSE))=0,ISERROR(IF(ISERROR(VLOOKUP(control!$B$5&amp;control!$D$8&amp;Scotland_RCN!$B35,Data_RCN!$A$5:$K$2171,Data_RCN!H$1,FALSE)),"-",VLOOKUP(control!$B$5&amp;control!$D$8&amp;Scotland_RCN!$B32,Data_RCN!$A$5:$K$2171,Data_RCN!H$1,FALSE)))),"-",IF(ISERROR(VLOOKUP(control!$B$5&amp;control!$D$8&amp;Scotland_RCN!$B32,Data_RCN!$A$5:$K$2171,Data_RCN!H$1,FALSE)),"-",VLOOKUP(control!$B$5&amp;control!$D$8&amp;Scotland_RCN!$B32,Data_RCN!$A$5:$K$2171,Data_RCN!H$1,FALSE)))</f>
        <v>120</v>
      </c>
      <c r="O32" s="89">
        <f>IF(OR(IF(ISERROR(VLOOKUP(control!$B$5&amp;control!$D$8&amp;Scotland_RCN!$B32,Data_RCN!$A$5:$K$2171,Data_RCN!I$1,FALSE)),"-",VLOOKUP(control!$B$5&amp;control!$D$8&amp;Scotland_RCN!$B32,Data_RCN!$A$5:$K$2171,Data_RCN!I$1,FALSE))=0,ISERROR(IF(ISERROR(VLOOKUP(control!$B$5&amp;control!$D$8&amp;Scotland_RCN!$B35,Data_RCN!$A$5:$K$2171,Data_RCN!I$1,FALSE)),"-",VLOOKUP(control!$B$5&amp;control!$D$8&amp;Scotland_RCN!$B32,Data_RCN!$A$5:$K$2171,Data_RCN!I$1,FALSE)))),"-",IF(ISERROR(VLOOKUP(control!$B$5&amp;control!$D$8&amp;Scotland_RCN!$B32,Data_RCN!$A$5:$K$2171,Data_RCN!I$1,FALSE)),"-",VLOOKUP(control!$B$5&amp;control!$D$8&amp;Scotland_RCN!$B32,Data_RCN!$A$5:$K$2171,Data_RCN!I$1,FALSE)))</f>
        <v>94</v>
      </c>
      <c r="P32" s="89">
        <f>IF(OR(IF(ISERROR(VLOOKUP(control!$B$5&amp;control!$D$8&amp;Scotland_RCN!$B32,Data_RCN!$A$5:$K$2171,Data_RCN!J$1,FALSE)),"-",VLOOKUP(control!$B$5&amp;control!$D$8&amp;Scotland_RCN!$B32,Data_RCN!$A$5:$K$2171,Data_RCN!J$1,FALSE))=0,ISERROR(IF(ISERROR(VLOOKUP(control!$B$5&amp;control!$D$8&amp;Scotland_RCN!$B35,Data_RCN!$A$5:$K$2171,Data_RCN!J$1,FALSE)),"-",VLOOKUP(control!$B$5&amp;control!$D$8&amp;Scotland_RCN!$B32,Data_RCN!$A$5:$K$2171,Data_RCN!J$1,FALSE)))),"-",IF(ISERROR(VLOOKUP(control!$B$5&amp;control!$D$8&amp;Scotland_RCN!$B32,Data_RCN!$A$5:$K$2171,Data_RCN!J$1,FALSE)),"-",VLOOKUP(control!$B$5&amp;control!$D$8&amp;Scotland_RCN!$B32,Data_RCN!$A$5:$K$2171,Data_RCN!J$1,FALSE)))</f>
        <v>38</v>
      </c>
      <c r="Q32" s="90">
        <f>IF(OR(IF(ISERROR(VLOOKUP(control!$B$5&amp;control!$D$8&amp;Scotland_RCN!$B32,Data_RCN!$A$5:$K$2171,Data_RCN!K$1,FALSE)),"-",VLOOKUP(control!$B$5&amp;control!$D$8&amp;Scotland_RCN!$B32,Data_RCN!$A$5:$K$2171,Data_RCN!K$1,FALSE))=0,ISERROR(IF(ISERROR(VLOOKUP(control!$B$5&amp;control!$D$8&amp;Scotland_RCN!$B35,Data_RCN!$A$5:$K$2171,Data_RCN!K$1,FALSE)),"-",VLOOKUP(control!$B$5&amp;control!$D$8&amp;Scotland_RCN!$B32,Data_RCN!$A$5:$K$2171,Data_RCN!K$1,FALSE)))),"-",IF(ISERROR(VLOOKUP(control!$B$5&amp;control!$D$8&amp;Scotland_RCN!$B32,Data_RCN!$A$5:$K$2171,Data_RCN!K$1,FALSE)),"-",VLOOKUP(control!$B$5&amp;control!$D$8&amp;Scotland_RCN!$B32,Data_RCN!$A$5:$K$2171,Data_RCN!K$1,FALSE)))</f>
        <v>529</v>
      </c>
      <c r="R32" s="87"/>
      <c r="S32" s="88">
        <f>IF(OR(IF(ISERROR(VLOOKUP("Persons"&amp;control!$D$8&amp;Scotland_RCN!$B32,Data_RCN!$A$5:$K$2171,Data_RCN!E$1,FALSE)),"-",VLOOKUP("Persons"&amp;control!$D$8&amp;Scotland_RCN!$B32,Data_RCN!$A$5:$K$2171,Data_RCN!E$1,FALSE))=0,ISERROR(IF(ISERROR(VLOOKUP("Persons"&amp;control!$D$8&amp;Scotland_RCN!$B32,Data_RCN!$A$5:$K$2171,Data_RCN!E$1,FALSE)),"-",VLOOKUP("Persons"&amp;control!$D$8&amp;Scotland_RCN!$B32,Data_RCN!$A$5:$K$2171,Data_RCN!E$1,FALSE)))),"-",IF(ISERROR(VLOOKUP("Persons"&amp;control!$D$8&amp;Scotland_RCN!$B32,Data_RCN!$A$5:$K$2171,Data_RCN!E$1,FALSE)),"-",VLOOKUP("Persons"&amp;control!$D$8&amp;Scotland_RCN!$B32,Data_RCN!$A$5:$K$2171,Data_RCN!E$1,FALSE)))</f>
        <v>202</v>
      </c>
      <c r="T32" s="89">
        <f>IF(OR(IF(ISERROR(VLOOKUP("Persons"&amp;control!$D$8&amp;Scotland_RCN!$B32,Data_RCN!$A$5:$K$2171,Data_RCN!F$1,FALSE)),"-",VLOOKUP("Persons"&amp;control!$D$8&amp;Scotland_RCN!$B32,Data_RCN!$A$5:$K$2171,Data_RCN!F$1,FALSE))=0,ISERROR(IF(ISERROR(VLOOKUP("Persons"&amp;control!$D$8&amp;Scotland_RCN!$B32,Data_RCN!$A$5:$K$2171,Data_RCN!F$1,FALSE)),"-",VLOOKUP("Persons"&amp;control!$D$8&amp;Scotland_RCN!$B32,Data_RCN!$A$5:$K$2171,Data_RCN!F$1,FALSE)))),"-",IF(ISERROR(VLOOKUP("Persons"&amp;control!$D$8&amp;Scotland_RCN!$B32,Data_RCN!$A$5:$K$2171,Data_RCN!F$1,FALSE)),"-",VLOOKUP("Persons"&amp;control!$D$8&amp;Scotland_RCN!$B32,Data_RCN!$A$5:$K$2171,Data_RCN!F$1,FALSE)))</f>
        <v>143</v>
      </c>
      <c r="U32" s="89">
        <f>IF(OR(IF(ISERROR(VLOOKUP("Persons"&amp;control!$D$8&amp;Scotland_RCN!$B32,Data_RCN!$A$5:$K$2171,Data_RCN!G$1,FALSE)),"-",VLOOKUP("Persons"&amp;control!$D$8&amp;Scotland_RCN!$B32,Data_RCN!$A$5:$K$2171,Data_RCN!G$1,FALSE))=0,ISERROR(IF(ISERROR(VLOOKUP("Persons"&amp;control!$D$8&amp;Scotland_RCN!$B32,Data_RCN!$A$5:$K$2171,Data_RCN!G$1,FALSE)),"-",VLOOKUP("Persons"&amp;control!$D$8&amp;Scotland_RCN!$B32,Data_RCN!$A$5:$K$2171,Data_RCN!G$1,FALSE)))),"-",IF(ISERROR(VLOOKUP("Persons"&amp;control!$D$8&amp;Scotland_RCN!$B32,Data_RCN!$A$5:$K$2171,Data_RCN!G$1,FALSE)),"-",VLOOKUP("Persons"&amp;control!$D$8&amp;Scotland_RCN!$B32,Data_RCN!$A$5:$K$2171,Data_RCN!G$1,FALSE)))</f>
        <v>316</v>
      </c>
      <c r="V32" s="89">
        <f>IF(OR(IF(ISERROR(VLOOKUP("Persons"&amp;control!$D$8&amp;Scotland_RCN!$B32,Data_RCN!$A$5:$K$2171,Data_RCN!H$1,FALSE)),"-",VLOOKUP("Persons"&amp;control!$D$8&amp;Scotland_RCN!$B32,Data_RCN!$A$5:$K$2171,Data_RCN!H$1,FALSE))=0,ISERROR(IF(ISERROR(VLOOKUP("Persons"&amp;control!$D$8&amp;Scotland_RCN!$B32,Data_RCN!$A$5:$K$2171,Data_RCN!H$1,FALSE)),"-",VLOOKUP("Persons"&amp;control!$D$8&amp;Scotland_RCN!$B32,Data_RCN!$A$5:$K$2171,Data_RCN!H$1,FALSE)))),"-",IF(ISERROR(VLOOKUP("Persons"&amp;control!$D$8&amp;Scotland_RCN!$B32,Data_RCN!$A$5:$K$2171,Data_RCN!H$1,FALSE)),"-",VLOOKUP("Persons"&amp;control!$D$8&amp;Scotland_RCN!$B32,Data_RCN!$A$5:$K$2171,Data_RCN!H$1,FALSE)))</f>
        <v>294</v>
      </c>
      <c r="W32" s="89">
        <f>IF(OR(IF(ISERROR(VLOOKUP("Persons"&amp;control!$D$8&amp;Scotland_RCN!$B32,Data_RCN!$A$5:$K$2171,Data_RCN!I$1,FALSE)),"-",VLOOKUP("Persons"&amp;control!$D$8&amp;Scotland_RCN!$B32,Data_RCN!$A$5:$K$2171,Data_RCN!I$1,FALSE))=0,ISERROR(IF(ISERROR(VLOOKUP("Persons"&amp;control!$D$8&amp;Scotland_RCN!$B32,Data_RCN!$A$5:$K$2171,Data_RCN!I$1,FALSE)),"-",VLOOKUP("Persons"&amp;control!$D$8&amp;Scotland_RCN!$B32,Data_RCN!$A$5:$K$2171,Data_RCN!I$1,FALSE)))),"-",IF(ISERROR(VLOOKUP("Persons"&amp;control!$D$8&amp;Scotland_RCN!$B32,Data_RCN!$A$5:$K$2171,Data_RCN!I$1,FALSE)),"-",VLOOKUP("Persons"&amp;control!$D$8&amp;Scotland_RCN!$B32,Data_RCN!$A$5:$K$2171,Data_RCN!I$1,FALSE)))</f>
        <v>204</v>
      </c>
      <c r="X32" s="89">
        <f>IF(OR(IF(ISERROR(VLOOKUP("Persons"&amp;control!$D$8&amp;Scotland_RCN!$B32,Data_RCN!$A$5:$K$2171,Data_RCN!J$1,FALSE)),"-",VLOOKUP("Persons"&amp;control!$D$8&amp;Scotland_RCN!$B32,Data_RCN!$A$5:$K$2171,Data_RCN!J$1,FALSE))=0,ISERROR(IF(ISERROR(VLOOKUP("Persons"&amp;control!$D$8&amp;Scotland_RCN!$B32,Data_RCN!$A$5:$K$2171,Data_RCN!J$1,FALSE)),"-",VLOOKUP("Persons"&amp;control!$D$8&amp;Scotland_RCN!$B32,Data_RCN!$A$5:$K$2171,Data_RCN!J$1,FALSE)))),"-",IF(ISERROR(VLOOKUP("Persons"&amp;control!$D$8&amp;Scotland_RCN!$B32,Data_RCN!$A$5:$K$2171,Data_RCN!J$1,FALSE)),"-",VLOOKUP("Persons"&amp;control!$D$8&amp;Scotland_RCN!$B32,Data_RCN!$A$5:$K$2171,Data_RCN!J$1,FALSE)))</f>
        <v>99</v>
      </c>
      <c r="Y32" s="90">
        <f>IF(OR(IF(ISERROR(VLOOKUP("Persons"&amp;control!$D$8&amp;Scotland_RCN!$B32,Data_RCN!$A$5:$K$2171,Data_RCN!K$1,FALSE)),"-",VLOOKUP("Persons"&amp;control!$D$8&amp;Scotland_RCN!$B32,Data_RCN!$A$5:$K$2171,Data_RCN!K$1,FALSE))=0,ISERROR(IF(ISERROR(VLOOKUP("Persons"&amp;control!$D$8&amp;Scotland_RCN!$B32,Data_RCN!$A$5:$K$2171,Data_RCN!K$1,FALSE)),"-",VLOOKUP("Persons"&amp;control!$D$8&amp;Scotland_RCN!$B32,Data_RCN!$A$5:$K$2171,Data_RCN!K$1,FALSE)))),"-",IF(ISERROR(VLOOKUP("Persons"&amp;control!$D$8&amp;Scotland_RCN!$B32,Data_RCN!$A$5:$K$2171,Data_RCN!K$1,FALSE)),"-",VLOOKUP("Persons"&amp;control!$D$8&amp;Scotland_RCN!$B32,Data_RCN!$A$5:$K$2171,Data_RCN!K$1,FALSE)))</f>
        <v>1258</v>
      </c>
    </row>
    <row r="33" spans="2:25" ht="15" thickBot="1">
      <c r="B33" s="16" t="s">
        <v>150</v>
      </c>
      <c r="C33" s="91">
        <f>IF(OR(IF(ISERROR(VLOOKUP(control!$B$4&amp;control!$D$8&amp;Scotland_RCN!$B33,Data_RCN!$A$5:$K$2171,Data_RCN!E$1,FALSE)),"-",VLOOKUP(control!$B$4&amp;control!$D$8&amp;Scotland_RCN!$B33,Data_RCN!$A$5:$K$2171,Data_RCN!E$1,FALSE))=0,ISERROR(IF(ISERROR(VLOOKUP(control!$B$4&amp;control!$D$8&amp;Scotland_RCN!$B33,Data_RCN!$A$5:$K$2171,Data_RCN!E$1,FALSE)),"-",VLOOKUP(control!$B$4&amp;control!$D$8&amp;Scotland_RCN!$B33,Data_RCN!$A$5:$K$2171,Data_RCN!E$1,FALSE)))),"-",IF(ISERROR(VLOOKUP(control!$B$4&amp;control!$D$8&amp;Scotland_RCN!$B33,Data_RCN!$A$5:$K$2171,Data_RCN!E$1,FALSE)),"-",VLOOKUP(control!$B$4&amp;control!$D$8&amp;Scotland_RCN!$B33,Data_RCN!$A$5:$K$2171,Data_RCN!E$1,FALSE)))</f>
        <v>15</v>
      </c>
      <c r="D33" s="92">
        <f>IF(OR(IF(ISERROR(VLOOKUP(control!$B$4&amp;control!$D$8&amp;Scotland_RCN!$B33,Data_RCN!$A$5:$K$2171,Data_RCN!F$1,FALSE)),"-",VLOOKUP(control!$B$4&amp;control!$D$8&amp;Scotland_RCN!$B33,Data_RCN!$A$5:$K$2171,Data_RCN!F$1,FALSE))=0,ISERROR(IF(ISERROR(VLOOKUP(control!$B$4&amp;control!$D$8&amp;Scotland_RCN!$B33,Data_RCN!$A$5:$K$2171,Data_RCN!F$1,FALSE)),"-",VLOOKUP(control!$B$4&amp;control!$D$8&amp;Scotland_RCN!$B33,Data_RCN!$A$5:$K$2171,Data_RCN!F$1,FALSE)))),"-",IF(ISERROR(VLOOKUP(control!$B$4&amp;control!$D$8&amp;Scotland_RCN!$B33,Data_RCN!$A$5:$K$2171,Data_RCN!F$1,FALSE)),"-",VLOOKUP(control!$B$4&amp;control!$D$8&amp;Scotland_RCN!$B33,Data_RCN!$A$5:$K$2171,Data_RCN!F$1,FALSE)))</f>
        <v>8</v>
      </c>
      <c r="E33" s="92">
        <f>IF(OR(IF(ISERROR(VLOOKUP(control!$B$4&amp;control!$D$8&amp;Scotland_RCN!$B33,Data_RCN!$A$5:$K$2171,Data_RCN!G$1,FALSE)),"-",VLOOKUP(control!$B$4&amp;control!$D$8&amp;Scotland_RCN!$B33,Data_RCN!$A$5:$K$2171,Data_RCN!G$1,FALSE))=0,ISERROR(IF(ISERROR(VLOOKUP(control!$B$4&amp;control!$D$8&amp;Scotland_RCN!$B33,Data_RCN!$A$5:$K$2171,Data_RCN!G$1,FALSE)),"-",VLOOKUP(control!$B$4&amp;control!$D$8&amp;Scotland_RCN!$B33,Data_RCN!$A$5:$K$2171,Data_RCN!G$1,FALSE)))),"-",IF(ISERROR(VLOOKUP(control!$B$4&amp;control!$D$8&amp;Scotland_RCN!$B33,Data_RCN!$A$5:$K$2171,Data_RCN!G$1,FALSE)),"-",VLOOKUP(control!$B$4&amp;control!$D$8&amp;Scotland_RCN!$B33,Data_RCN!$A$5:$K$2171,Data_RCN!G$1,FALSE)))</f>
        <v>12</v>
      </c>
      <c r="F33" s="92">
        <f>IF(OR(IF(ISERROR(VLOOKUP(control!$B$4&amp;control!$D$8&amp;Scotland_RCN!$B33,Data_RCN!$A$5:$K$2171,Data_RCN!H$1,FALSE)),"-",VLOOKUP(control!$B$4&amp;control!$D$8&amp;Scotland_RCN!$B33,Data_RCN!$A$5:$K$2171,Data_RCN!H$1,FALSE))=0,ISERROR(IF(ISERROR(VLOOKUP(control!$B$4&amp;control!$D$8&amp;Scotland_RCN!$B33,Data_RCN!$A$5:$K$2171,Data_RCN!H$1,FALSE)),"-",VLOOKUP(control!$B$4&amp;control!$D$8&amp;Scotland_RCN!$B33,Data_RCN!$A$5:$K$2171,Data_RCN!H$1,FALSE)))),"-",IF(ISERROR(VLOOKUP(control!$B$4&amp;control!$D$8&amp;Scotland_RCN!$B33,Data_RCN!$A$5:$K$2171,Data_RCN!H$1,FALSE)),"-",VLOOKUP(control!$B$4&amp;control!$D$8&amp;Scotland_RCN!$B33,Data_RCN!$A$5:$K$2171,Data_RCN!H$1,FALSE)))</f>
        <v>20</v>
      </c>
      <c r="G33" s="92">
        <f>IF(OR(IF(ISERROR(VLOOKUP(control!$B$4&amp;control!$D$8&amp;Scotland_RCN!$B33,Data_RCN!$A$5:$K$2171,Data_RCN!I$1,FALSE)),"-",VLOOKUP(control!$B$4&amp;control!$D$8&amp;Scotland_RCN!$B33,Data_RCN!$A$5:$K$2171,Data_RCN!I$1,FALSE))=0,ISERROR(IF(ISERROR(VLOOKUP(control!$B$4&amp;control!$D$8&amp;Scotland_RCN!$B33,Data_RCN!$A$5:$K$2171,Data_RCN!I$1,FALSE)),"-",VLOOKUP(control!$B$4&amp;control!$D$8&amp;Scotland_RCN!$B33,Data_RCN!$A$5:$K$2171,Data_RCN!I$1,FALSE)))),"-",IF(ISERROR(VLOOKUP(control!$B$4&amp;control!$D$8&amp;Scotland_RCN!$B33,Data_RCN!$A$5:$K$2171,Data_RCN!I$1,FALSE)),"-",VLOOKUP(control!$B$4&amp;control!$D$8&amp;Scotland_RCN!$B33,Data_RCN!$A$5:$K$2171,Data_RCN!I$1,FALSE)))</f>
        <v>10</v>
      </c>
      <c r="H33" s="92">
        <f>IF(OR(IF(ISERROR(VLOOKUP(control!$B$4&amp;control!$D$8&amp;Scotland_RCN!$B33,Data_RCN!$A$5:$K$2171,Data_RCN!J$1,FALSE)),"-",VLOOKUP(control!$B$4&amp;control!$D$8&amp;Scotland_RCN!$B33,Data_RCN!$A$5:$K$2171,Data_RCN!J$1,FALSE))=0,ISERROR(IF(ISERROR(VLOOKUP(control!$B$4&amp;control!$D$8&amp;Scotland_RCN!$B33,Data_RCN!$A$5:$K$2171,Data_RCN!J$1,FALSE)),"-",VLOOKUP(control!$B$4&amp;control!$D$8&amp;Scotland_RCN!$B33,Data_RCN!$A$5:$K$2171,Data_RCN!J$1,FALSE)))),"-",IF(ISERROR(VLOOKUP(control!$B$4&amp;control!$D$8&amp;Scotland_RCN!$B33,Data_RCN!$A$5:$K$2171,Data_RCN!J$1,FALSE)),"-",VLOOKUP(control!$B$4&amp;control!$D$8&amp;Scotland_RCN!$B33,Data_RCN!$A$5:$K$2171,Data_RCN!J$1,FALSE)))</f>
        <v>9</v>
      </c>
      <c r="I33" s="93">
        <f>IF(OR(IF(ISERROR(VLOOKUP(control!$B$4&amp;control!$D$8&amp;Scotland_RCN!$B33,Data_RCN!$A$5:$K$2171,Data_RCN!K$1,FALSE)),"-",VLOOKUP(control!$B$4&amp;control!$D$8&amp;Scotland_RCN!$B33,Data_RCN!$A$5:$K$2171,Data_RCN!K$1,FALSE))=0,ISERROR(IF(ISERROR(VLOOKUP(control!$B$4&amp;control!$D$8&amp;Scotland_RCN!$B33,Data_RCN!$A$5:$K$2171,Data_RCN!K$1,FALSE)),"-",VLOOKUP(control!$B$4&amp;control!$D$8&amp;Scotland_RCN!$B33,Data_RCN!$A$5:$K$2171,Data_RCN!K$1,FALSE)))),"-",IF(ISERROR(VLOOKUP(control!$B$4&amp;control!$D$8&amp;Scotland_RCN!$B33,Data_RCN!$A$5:$K$2171,Data_RCN!K$1,FALSE)),"-",VLOOKUP(control!$B$4&amp;control!$D$8&amp;Scotland_RCN!$B33,Data_RCN!$A$5:$K$2171,Data_RCN!K$1,FALSE)))</f>
        <v>74</v>
      </c>
      <c r="J33" s="87"/>
      <c r="K33" s="91">
        <f>IF(OR(IF(ISERROR(VLOOKUP(control!$B$5&amp;control!$D$8&amp;Scotland_RCN!$B33,Data_RCN!$A$5:$K$2171,Data_RCN!E$1,FALSE)),"-",VLOOKUP(control!$B$5&amp;control!$D$8&amp;Scotland_RCN!$B33,Data_RCN!$A$5:$K$2171,Data_RCN!E$1,FALSE))=0,ISERROR(IF(ISERROR(VLOOKUP(control!$B$5&amp;control!$D$8&amp;Scotland_RCN!$B33,Data_RCN!$A$5:$K$2171,Data_RCN!E$1,FALSE)),"-",VLOOKUP(control!$B$5&amp;control!$D$8&amp;Scotland_RCN!$B33,Data_RCN!$A$5:$K$2171,Data_RCN!E$1,FALSE)))),"-",IF(ISERROR(VLOOKUP(control!$B$5&amp;control!$D$8&amp;Scotland_RCN!$B33,Data_RCN!$A$5:$K$2171,Data_RCN!E$1,FALSE)),"-",VLOOKUP(control!$B$5&amp;control!$D$8&amp;Scotland_RCN!$B33,Data_RCN!$A$5:$K$2171,Data_RCN!E$1,FALSE)))</f>
        <v>13</v>
      </c>
      <c r="L33" s="92">
        <f>IF(OR(IF(ISERROR(VLOOKUP(control!$B$5&amp;control!$D$8&amp;Scotland_RCN!$B33,Data_RCN!$A$5:$K$2171,Data_RCN!F$1,FALSE)),"-",VLOOKUP(control!$B$5&amp;control!$D$8&amp;Scotland_RCN!$B33,Data_RCN!$A$5:$K$2171,Data_RCN!F$1,FALSE))=0,ISERROR(IF(ISERROR(VLOOKUP(control!$B$5&amp;control!$D$8&amp;Scotland_RCN!$B36,Data_RCN!$A$5:$K$2171,Data_RCN!F$1,FALSE)),"-",VLOOKUP(control!$B$5&amp;control!$D$8&amp;Scotland_RCN!$B33,Data_RCN!$A$5:$K$2171,Data_RCN!F$1,FALSE)))),"-",IF(ISERROR(VLOOKUP(control!$B$5&amp;control!$D$8&amp;Scotland_RCN!$B33,Data_RCN!$A$5:$K$2171,Data_RCN!F$1,FALSE)),"-",VLOOKUP(control!$B$5&amp;control!$D$8&amp;Scotland_RCN!$B33,Data_RCN!$A$5:$K$2171,Data_RCN!F$1,FALSE)))</f>
        <v>9</v>
      </c>
      <c r="M33" s="92">
        <f>IF(OR(IF(ISERROR(VLOOKUP(control!$B$5&amp;control!$D$8&amp;Scotland_RCN!$B33,Data_RCN!$A$5:$K$2171,Data_RCN!G$1,FALSE)),"-",VLOOKUP(control!$B$5&amp;control!$D$8&amp;Scotland_RCN!$B33,Data_RCN!$A$5:$K$2171,Data_RCN!G$1,FALSE))=0,ISERROR(IF(ISERROR(VLOOKUP(control!$B$5&amp;control!$D$8&amp;Scotland_RCN!$B36,Data_RCN!$A$5:$K$2171,Data_RCN!G$1,FALSE)),"-",VLOOKUP(control!$B$5&amp;control!$D$8&amp;Scotland_RCN!$B33,Data_RCN!$A$5:$K$2171,Data_RCN!G$1,FALSE)))),"-",IF(ISERROR(VLOOKUP(control!$B$5&amp;control!$D$8&amp;Scotland_RCN!$B33,Data_RCN!$A$5:$K$2171,Data_RCN!G$1,FALSE)),"-",VLOOKUP(control!$B$5&amp;control!$D$8&amp;Scotland_RCN!$B33,Data_RCN!$A$5:$K$2171,Data_RCN!G$1,FALSE)))</f>
        <v>16</v>
      </c>
      <c r="N33" s="92">
        <f>IF(OR(IF(ISERROR(VLOOKUP(control!$B$5&amp;control!$D$8&amp;Scotland_RCN!$B33,Data_RCN!$A$5:$K$2171,Data_RCN!H$1,FALSE)),"-",VLOOKUP(control!$B$5&amp;control!$D$8&amp;Scotland_RCN!$B33,Data_RCN!$A$5:$K$2171,Data_RCN!H$1,FALSE))=0,ISERROR(IF(ISERROR(VLOOKUP(control!$B$5&amp;control!$D$8&amp;Scotland_RCN!$B36,Data_RCN!$A$5:$K$2171,Data_RCN!H$1,FALSE)),"-",VLOOKUP(control!$B$5&amp;control!$D$8&amp;Scotland_RCN!$B33,Data_RCN!$A$5:$K$2171,Data_RCN!H$1,FALSE)))),"-",IF(ISERROR(VLOOKUP(control!$B$5&amp;control!$D$8&amp;Scotland_RCN!$B33,Data_RCN!$A$5:$K$2171,Data_RCN!H$1,FALSE)),"-",VLOOKUP(control!$B$5&amp;control!$D$8&amp;Scotland_RCN!$B33,Data_RCN!$A$5:$K$2171,Data_RCN!H$1,FALSE)))</f>
        <v>20</v>
      </c>
      <c r="O33" s="92">
        <f>IF(OR(IF(ISERROR(VLOOKUP(control!$B$5&amp;control!$D$8&amp;Scotland_RCN!$B33,Data_RCN!$A$5:$K$2171,Data_RCN!I$1,FALSE)),"-",VLOOKUP(control!$B$5&amp;control!$D$8&amp;Scotland_RCN!$B33,Data_RCN!$A$5:$K$2171,Data_RCN!I$1,FALSE))=0,ISERROR(IF(ISERROR(VLOOKUP(control!$B$5&amp;control!$D$8&amp;Scotland_RCN!$B36,Data_RCN!$A$5:$K$2171,Data_RCN!I$1,FALSE)),"-",VLOOKUP(control!$B$5&amp;control!$D$8&amp;Scotland_RCN!$B33,Data_RCN!$A$5:$K$2171,Data_RCN!I$1,FALSE)))),"-",IF(ISERROR(VLOOKUP(control!$B$5&amp;control!$D$8&amp;Scotland_RCN!$B33,Data_RCN!$A$5:$K$2171,Data_RCN!I$1,FALSE)),"-",VLOOKUP(control!$B$5&amp;control!$D$8&amp;Scotland_RCN!$B33,Data_RCN!$A$5:$K$2171,Data_RCN!I$1,FALSE)))</f>
        <v>16</v>
      </c>
      <c r="P33" s="92">
        <f>IF(OR(IF(ISERROR(VLOOKUP(control!$B$5&amp;control!$D$8&amp;Scotland_RCN!$B33,Data_RCN!$A$5:$K$2171,Data_RCN!J$1,FALSE)),"-",VLOOKUP(control!$B$5&amp;control!$D$8&amp;Scotland_RCN!$B33,Data_RCN!$A$5:$K$2171,Data_RCN!J$1,FALSE))=0,ISERROR(IF(ISERROR(VLOOKUP(control!$B$5&amp;control!$D$8&amp;Scotland_RCN!$B36,Data_RCN!$A$5:$K$2171,Data_RCN!J$1,FALSE)),"-",VLOOKUP(control!$B$5&amp;control!$D$8&amp;Scotland_RCN!$B33,Data_RCN!$A$5:$K$2171,Data_RCN!J$1,FALSE)))),"-",IF(ISERROR(VLOOKUP(control!$B$5&amp;control!$D$8&amp;Scotland_RCN!$B33,Data_RCN!$A$5:$K$2171,Data_RCN!J$1,FALSE)),"-",VLOOKUP(control!$B$5&amp;control!$D$8&amp;Scotland_RCN!$B33,Data_RCN!$A$5:$K$2171,Data_RCN!J$1,FALSE)))</f>
        <v>8</v>
      </c>
      <c r="Q33" s="93">
        <f>IF(OR(IF(ISERROR(VLOOKUP(control!$B$5&amp;control!$D$8&amp;Scotland_RCN!$B33,Data_RCN!$A$5:$K$2171,Data_RCN!K$1,FALSE)),"-",VLOOKUP(control!$B$5&amp;control!$D$8&amp;Scotland_RCN!$B33,Data_RCN!$A$5:$K$2171,Data_RCN!K$1,FALSE))=0,ISERROR(IF(ISERROR(VLOOKUP(control!$B$5&amp;control!$D$8&amp;Scotland_RCN!$B36,Data_RCN!$A$5:$K$2171,Data_RCN!K$1,FALSE)),"-",VLOOKUP(control!$B$5&amp;control!$D$8&amp;Scotland_RCN!$B33,Data_RCN!$A$5:$K$2171,Data_RCN!K$1,FALSE)))),"-",IF(ISERROR(VLOOKUP(control!$B$5&amp;control!$D$8&amp;Scotland_RCN!$B33,Data_RCN!$A$5:$K$2171,Data_RCN!K$1,FALSE)),"-",VLOOKUP(control!$B$5&amp;control!$D$8&amp;Scotland_RCN!$B33,Data_RCN!$A$5:$K$2171,Data_RCN!K$1,FALSE)))</f>
        <v>82</v>
      </c>
      <c r="R33" s="87"/>
      <c r="S33" s="91">
        <f>IF(OR(IF(ISERROR(VLOOKUP("Persons"&amp;control!$D$8&amp;Scotland_RCN!$B33,Data_RCN!$A$5:$K$2171,Data_RCN!E$1,FALSE)),"-",VLOOKUP("Persons"&amp;control!$D$8&amp;Scotland_RCN!$B33,Data_RCN!$A$5:$K$2171,Data_RCN!E$1,FALSE))=0,ISERROR(IF(ISERROR(VLOOKUP("Persons"&amp;control!$D$8&amp;Scotland_RCN!$B33,Data_RCN!$A$5:$K$2171,Data_RCN!E$1,FALSE)),"-",VLOOKUP("Persons"&amp;control!$D$8&amp;Scotland_RCN!$B33,Data_RCN!$A$5:$K$2171,Data_RCN!E$1,FALSE)))),"-",IF(ISERROR(VLOOKUP("Persons"&amp;control!$D$8&amp;Scotland_RCN!$B33,Data_RCN!$A$5:$K$2171,Data_RCN!E$1,FALSE)),"-",VLOOKUP("Persons"&amp;control!$D$8&amp;Scotland_RCN!$B33,Data_RCN!$A$5:$K$2171,Data_RCN!E$1,FALSE)))</f>
        <v>28</v>
      </c>
      <c r="T33" s="92">
        <f>IF(OR(IF(ISERROR(VLOOKUP("Persons"&amp;control!$D$8&amp;Scotland_RCN!$B33,Data_RCN!$A$5:$K$2171,Data_RCN!F$1,FALSE)),"-",VLOOKUP("Persons"&amp;control!$D$8&amp;Scotland_RCN!$B33,Data_RCN!$A$5:$K$2171,Data_RCN!F$1,FALSE))=0,ISERROR(IF(ISERROR(VLOOKUP("Persons"&amp;control!$D$8&amp;Scotland_RCN!$B33,Data_RCN!$A$5:$K$2171,Data_RCN!F$1,FALSE)),"-",VLOOKUP("Persons"&amp;control!$D$8&amp;Scotland_RCN!$B33,Data_RCN!$A$5:$K$2171,Data_RCN!F$1,FALSE)))),"-",IF(ISERROR(VLOOKUP("Persons"&amp;control!$D$8&amp;Scotland_RCN!$B33,Data_RCN!$A$5:$K$2171,Data_RCN!F$1,FALSE)),"-",VLOOKUP("Persons"&amp;control!$D$8&amp;Scotland_RCN!$B33,Data_RCN!$A$5:$K$2171,Data_RCN!F$1,FALSE)))</f>
        <v>17</v>
      </c>
      <c r="U33" s="92">
        <f>IF(OR(IF(ISERROR(VLOOKUP("Persons"&amp;control!$D$8&amp;Scotland_RCN!$B33,Data_RCN!$A$5:$K$2171,Data_RCN!G$1,FALSE)),"-",VLOOKUP("Persons"&amp;control!$D$8&amp;Scotland_RCN!$B33,Data_RCN!$A$5:$K$2171,Data_RCN!G$1,FALSE))=0,ISERROR(IF(ISERROR(VLOOKUP("Persons"&amp;control!$D$8&amp;Scotland_RCN!$B33,Data_RCN!$A$5:$K$2171,Data_RCN!G$1,FALSE)),"-",VLOOKUP("Persons"&amp;control!$D$8&amp;Scotland_RCN!$B33,Data_RCN!$A$5:$K$2171,Data_RCN!G$1,FALSE)))),"-",IF(ISERROR(VLOOKUP("Persons"&amp;control!$D$8&amp;Scotland_RCN!$B33,Data_RCN!$A$5:$K$2171,Data_RCN!G$1,FALSE)),"-",VLOOKUP("Persons"&amp;control!$D$8&amp;Scotland_RCN!$B33,Data_RCN!$A$5:$K$2171,Data_RCN!G$1,FALSE)))</f>
        <v>28</v>
      </c>
      <c r="V33" s="92">
        <f>IF(OR(IF(ISERROR(VLOOKUP("Persons"&amp;control!$D$8&amp;Scotland_RCN!$B33,Data_RCN!$A$5:$K$2171,Data_RCN!H$1,FALSE)),"-",VLOOKUP("Persons"&amp;control!$D$8&amp;Scotland_RCN!$B33,Data_RCN!$A$5:$K$2171,Data_RCN!H$1,FALSE))=0,ISERROR(IF(ISERROR(VLOOKUP("Persons"&amp;control!$D$8&amp;Scotland_RCN!$B33,Data_RCN!$A$5:$K$2171,Data_RCN!H$1,FALSE)),"-",VLOOKUP("Persons"&amp;control!$D$8&amp;Scotland_RCN!$B33,Data_RCN!$A$5:$K$2171,Data_RCN!H$1,FALSE)))),"-",IF(ISERROR(VLOOKUP("Persons"&amp;control!$D$8&amp;Scotland_RCN!$B33,Data_RCN!$A$5:$K$2171,Data_RCN!H$1,FALSE)),"-",VLOOKUP("Persons"&amp;control!$D$8&amp;Scotland_RCN!$B33,Data_RCN!$A$5:$K$2171,Data_RCN!H$1,FALSE)))</f>
        <v>40</v>
      </c>
      <c r="W33" s="92">
        <f>IF(OR(IF(ISERROR(VLOOKUP("Persons"&amp;control!$D$8&amp;Scotland_RCN!$B33,Data_RCN!$A$5:$K$2171,Data_RCN!I$1,FALSE)),"-",VLOOKUP("Persons"&amp;control!$D$8&amp;Scotland_RCN!$B33,Data_RCN!$A$5:$K$2171,Data_RCN!I$1,FALSE))=0,ISERROR(IF(ISERROR(VLOOKUP("Persons"&amp;control!$D$8&amp;Scotland_RCN!$B33,Data_RCN!$A$5:$K$2171,Data_RCN!I$1,FALSE)),"-",VLOOKUP("Persons"&amp;control!$D$8&amp;Scotland_RCN!$B33,Data_RCN!$A$5:$K$2171,Data_RCN!I$1,FALSE)))),"-",IF(ISERROR(VLOOKUP("Persons"&amp;control!$D$8&amp;Scotland_RCN!$B33,Data_RCN!$A$5:$K$2171,Data_RCN!I$1,FALSE)),"-",VLOOKUP("Persons"&amp;control!$D$8&amp;Scotland_RCN!$B33,Data_RCN!$A$5:$K$2171,Data_RCN!I$1,FALSE)))</f>
        <v>26</v>
      </c>
      <c r="X33" s="92">
        <f>IF(OR(IF(ISERROR(VLOOKUP("Persons"&amp;control!$D$8&amp;Scotland_RCN!$B33,Data_RCN!$A$5:$K$2171,Data_RCN!J$1,FALSE)),"-",VLOOKUP("Persons"&amp;control!$D$8&amp;Scotland_RCN!$B33,Data_RCN!$A$5:$K$2171,Data_RCN!J$1,FALSE))=0,ISERROR(IF(ISERROR(VLOOKUP("Persons"&amp;control!$D$8&amp;Scotland_RCN!$B33,Data_RCN!$A$5:$K$2171,Data_RCN!J$1,FALSE)),"-",VLOOKUP("Persons"&amp;control!$D$8&amp;Scotland_RCN!$B33,Data_RCN!$A$5:$K$2171,Data_RCN!J$1,FALSE)))),"-",IF(ISERROR(VLOOKUP("Persons"&amp;control!$D$8&amp;Scotland_RCN!$B33,Data_RCN!$A$5:$K$2171,Data_RCN!J$1,FALSE)),"-",VLOOKUP("Persons"&amp;control!$D$8&amp;Scotland_RCN!$B33,Data_RCN!$A$5:$K$2171,Data_RCN!J$1,FALSE)))</f>
        <v>17</v>
      </c>
      <c r="Y33" s="93">
        <f>IF(OR(IF(ISERROR(VLOOKUP("Persons"&amp;control!$D$8&amp;Scotland_RCN!$B33,Data_RCN!$A$5:$K$2171,Data_RCN!K$1,FALSE)),"-",VLOOKUP("Persons"&amp;control!$D$8&amp;Scotland_RCN!$B33,Data_RCN!$A$5:$K$2171,Data_RCN!K$1,FALSE))=0,ISERROR(IF(ISERROR(VLOOKUP("Persons"&amp;control!$D$8&amp;Scotland_RCN!$B33,Data_RCN!$A$5:$K$2171,Data_RCN!K$1,FALSE)),"-",VLOOKUP("Persons"&amp;control!$D$8&amp;Scotland_RCN!$B33,Data_RCN!$A$5:$K$2171,Data_RCN!K$1,FALSE)))),"-",IF(ISERROR(VLOOKUP("Persons"&amp;control!$D$8&amp;Scotland_RCN!$B33,Data_RCN!$A$5:$K$2171,Data_RCN!K$1,FALSE)),"-",VLOOKUP("Persons"&amp;control!$D$8&amp;Scotland_RCN!$B33,Data_RCN!$A$5:$K$2171,Data_RCN!K$1,FALSE)))</f>
        <v>156</v>
      </c>
    </row>
    <row r="34" spans="2:25" ht="15" thickBot="1">
      <c r="B34" s="16" t="s">
        <v>94</v>
      </c>
      <c r="C34" s="88">
        <f>IF(OR(IF(ISERROR(VLOOKUP(control!$B$4&amp;control!$D$8&amp;Scotland_RCN!$B34,Data_RCN!$A$5:$K$2171,Data_RCN!E$1,FALSE)),"-",VLOOKUP(control!$B$4&amp;control!$D$8&amp;Scotland_RCN!$B34,Data_RCN!$A$5:$K$2171,Data_RCN!E$1,FALSE))=0,ISERROR(IF(ISERROR(VLOOKUP(control!$B$4&amp;control!$D$8&amp;Scotland_RCN!$B34,Data_RCN!$A$5:$K$2171,Data_RCN!E$1,FALSE)),"-",VLOOKUP(control!$B$4&amp;control!$D$8&amp;Scotland_RCN!$B34,Data_RCN!$A$5:$K$2171,Data_RCN!E$1,FALSE)))),"-",IF(ISERROR(VLOOKUP(control!$B$4&amp;control!$D$8&amp;Scotland_RCN!$B34,Data_RCN!$A$5:$K$2171,Data_RCN!E$1,FALSE)),"-",VLOOKUP(control!$B$4&amp;control!$D$8&amp;Scotland_RCN!$B34,Data_RCN!$A$5:$K$2171,Data_RCN!E$1,FALSE)))</f>
        <v>50</v>
      </c>
      <c r="D34" s="89">
        <f>IF(OR(IF(ISERROR(VLOOKUP(control!$B$4&amp;control!$D$8&amp;Scotland_RCN!$B34,Data_RCN!$A$5:$K$2171,Data_RCN!F$1,FALSE)),"-",VLOOKUP(control!$B$4&amp;control!$D$8&amp;Scotland_RCN!$B34,Data_RCN!$A$5:$K$2171,Data_RCN!F$1,FALSE))=0,ISERROR(IF(ISERROR(VLOOKUP(control!$B$4&amp;control!$D$8&amp;Scotland_RCN!$B34,Data_RCN!$A$5:$K$2171,Data_RCN!F$1,FALSE)),"-",VLOOKUP(control!$B$4&amp;control!$D$8&amp;Scotland_RCN!$B34,Data_RCN!$A$5:$K$2171,Data_RCN!F$1,FALSE)))),"-",IF(ISERROR(VLOOKUP(control!$B$4&amp;control!$D$8&amp;Scotland_RCN!$B34,Data_RCN!$A$5:$K$2171,Data_RCN!F$1,FALSE)),"-",VLOOKUP(control!$B$4&amp;control!$D$8&amp;Scotland_RCN!$B34,Data_RCN!$A$5:$K$2171,Data_RCN!F$1,FALSE)))</f>
        <v>36</v>
      </c>
      <c r="E34" s="89">
        <f>IF(OR(IF(ISERROR(VLOOKUP(control!$B$4&amp;control!$D$8&amp;Scotland_RCN!$B34,Data_RCN!$A$5:$K$2171,Data_RCN!G$1,FALSE)),"-",VLOOKUP(control!$B$4&amp;control!$D$8&amp;Scotland_RCN!$B34,Data_RCN!$A$5:$K$2171,Data_RCN!G$1,FALSE))=0,ISERROR(IF(ISERROR(VLOOKUP(control!$B$4&amp;control!$D$8&amp;Scotland_RCN!$B34,Data_RCN!$A$5:$K$2171,Data_RCN!G$1,FALSE)),"-",VLOOKUP(control!$B$4&amp;control!$D$8&amp;Scotland_RCN!$B34,Data_RCN!$A$5:$K$2171,Data_RCN!G$1,FALSE)))),"-",IF(ISERROR(VLOOKUP(control!$B$4&amp;control!$D$8&amp;Scotland_RCN!$B34,Data_RCN!$A$5:$K$2171,Data_RCN!G$1,FALSE)),"-",VLOOKUP(control!$B$4&amp;control!$D$8&amp;Scotland_RCN!$B34,Data_RCN!$A$5:$K$2171,Data_RCN!G$1,FALSE)))</f>
        <v>133</v>
      </c>
      <c r="F34" s="89">
        <f>IF(OR(IF(ISERROR(VLOOKUP(control!$B$4&amp;control!$D$8&amp;Scotland_RCN!$B34,Data_RCN!$A$5:$K$2171,Data_RCN!H$1,FALSE)),"-",VLOOKUP(control!$B$4&amp;control!$D$8&amp;Scotland_RCN!$B34,Data_RCN!$A$5:$K$2171,Data_RCN!H$1,FALSE))=0,ISERROR(IF(ISERROR(VLOOKUP(control!$B$4&amp;control!$D$8&amp;Scotland_RCN!$B34,Data_RCN!$A$5:$K$2171,Data_RCN!H$1,FALSE)),"-",VLOOKUP(control!$B$4&amp;control!$D$8&amp;Scotland_RCN!$B34,Data_RCN!$A$5:$K$2171,Data_RCN!H$1,FALSE)))),"-",IF(ISERROR(VLOOKUP(control!$B$4&amp;control!$D$8&amp;Scotland_RCN!$B34,Data_RCN!$A$5:$K$2171,Data_RCN!H$1,FALSE)),"-",VLOOKUP(control!$B$4&amp;control!$D$8&amp;Scotland_RCN!$B34,Data_RCN!$A$5:$K$2171,Data_RCN!H$1,FALSE)))</f>
        <v>116</v>
      </c>
      <c r="G34" s="89">
        <f>IF(OR(IF(ISERROR(VLOOKUP(control!$B$4&amp;control!$D$8&amp;Scotland_RCN!$B34,Data_RCN!$A$5:$K$2171,Data_RCN!I$1,FALSE)),"-",VLOOKUP(control!$B$4&amp;control!$D$8&amp;Scotland_RCN!$B34,Data_RCN!$A$5:$K$2171,Data_RCN!I$1,FALSE))=0,ISERROR(IF(ISERROR(VLOOKUP(control!$B$4&amp;control!$D$8&amp;Scotland_RCN!$B34,Data_RCN!$A$5:$K$2171,Data_RCN!I$1,FALSE)),"-",VLOOKUP(control!$B$4&amp;control!$D$8&amp;Scotland_RCN!$B34,Data_RCN!$A$5:$K$2171,Data_RCN!I$1,FALSE)))),"-",IF(ISERROR(VLOOKUP(control!$B$4&amp;control!$D$8&amp;Scotland_RCN!$B34,Data_RCN!$A$5:$K$2171,Data_RCN!I$1,FALSE)),"-",VLOOKUP(control!$B$4&amp;control!$D$8&amp;Scotland_RCN!$B34,Data_RCN!$A$5:$K$2171,Data_RCN!I$1,FALSE)))</f>
        <v>58</v>
      </c>
      <c r="H34" s="89">
        <f>IF(OR(IF(ISERROR(VLOOKUP(control!$B$4&amp;control!$D$8&amp;Scotland_RCN!$B34,Data_RCN!$A$5:$K$2171,Data_RCN!J$1,FALSE)),"-",VLOOKUP(control!$B$4&amp;control!$D$8&amp;Scotland_RCN!$B34,Data_RCN!$A$5:$K$2171,Data_RCN!J$1,FALSE))=0,ISERROR(IF(ISERROR(VLOOKUP(control!$B$4&amp;control!$D$8&amp;Scotland_RCN!$B34,Data_RCN!$A$5:$K$2171,Data_RCN!J$1,FALSE)),"-",VLOOKUP(control!$B$4&amp;control!$D$8&amp;Scotland_RCN!$B34,Data_RCN!$A$5:$K$2171,Data_RCN!J$1,FALSE)))),"-",IF(ISERROR(VLOOKUP(control!$B$4&amp;control!$D$8&amp;Scotland_RCN!$B34,Data_RCN!$A$5:$K$2171,Data_RCN!J$1,FALSE)),"-",VLOOKUP(control!$B$4&amp;control!$D$8&amp;Scotland_RCN!$B34,Data_RCN!$A$5:$K$2171,Data_RCN!J$1,FALSE)))</f>
        <v>23</v>
      </c>
      <c r="I34" s="90">
        <f>IF(OR(IF(ISERROR(VLOOKUP(control!$B$4&amp;control!$D$8&amp;Scotland_RCN!$B34,Data_RCN!$A$5:$K$2171,Data_RCN!K$1,FALSE)),"-",VLOOKUP(control!$B$4&amp;control!$D$8&amp;Scotland_RCN!$B34,Data_RCN!$A$5:$K$2171,Data_RCN!K$1,FALSE))=0,ISERROR(IF(ISERROR(VLOOKUP(control!$B$4&amp;control!$D$8&amp;Scotland_RCN!$B34,Data_RCN!$A$5:$K$2171,Data_RCN!K$1,FALSE)),"-",VLOOKUP(control!$B$4&amp;control!$D$8&amp;Scotland_RCN!$B34,Data_RCN!$A$5:$K$2171,Data_RCN!K$1,FALSE)))),"-",IF(ISERROR(VLOOKUP(control!$B$4&amp;control!$D$8&amp;Scotland_RCN!$B34,Data_RCN!$A$5:$K$2171,Data_RCN!K$1,FALSE)),"-",VLOOKUP(control!$B$4&amp;control!$D$8&amp;Scotland_RCN!$B34,Data_RCN!$A$5:$K$2171,Data_RCN!K$1,FALSE)))</f>
        <v>416</v>
      </c>
      <c r="J34" s="87"/>
      <c r="K34" s="88">
        <f>IF(OR(IF(ISERROR(VLOOKUP(control!$B$5&amp;control!$D$8&amp;Scotland_RCN!$B34,Data_RCN!$A$5:$K$2171,Data_RCN!E$1,FALSE)),"-",VLOOKUP(control!$B$5&amp;control!$D$8&amp;Scotland_RCN!$B34,Data_RCN!$A$5:$K$2171,Data_RCN!E$1,FALSE))=0,ISERROR(IF(ISERROR(VLOOKUP(control!$B$5&amp;control!$D$8&amp;Scotland_RCN!$B34,Data_RCN!$A$5:$K$2171,Data_RCN!E$1,FALSE)),"-",VLOOKUP(control!$B$5&amp;control!$D$8&amp;Scotland_RCN!$B34,Data_RCN!$A$5:$K$2171,Data_RCN!E$1,FALSE)))),"-",IF(ISERROR(VLOOKUP(control!$B$5&amp;control!$D$8&amp;Scotland_RCN!$B34,Data_RCN!$A$5:$K$2171,Data_RCN!E$1,FALSE)),"-",VLOOKUP(control!$B$5&amp;control!$D$8&amp;Scotland_RCN!$B34,Data_RCN!$A$5:$K$2171,Data_RCN!E$1,FALSE)))</f>
        <v>29</v>
      </c>
      <c r="L34" s="89">
        <f>IF(OR(IF(ISERROR(VLOOKUP(control!$B$5&amp;control!$D$8&amp;Scotland_RCN!$B34,Data_RCN!$A$5:$K$2171,Data_RCN!F$1,FALSE)),"-",VLOOKUP(control!$B$5&amp;control!$D$8&amp;Scotland_RCN!$B34,Data_RCN!$A$5:$K$2171,Data_RCN!F$1,FALSE))=0,ISERROR(IF(ISERROR(VLOOKUP(control!$B$5&amp;control!$D$8&amp;Scotland_RCN!$B37,Data_RCN!$A$5:$K$2171,Data_RCN!F$1,FALSE)),"-",VLOOKUP(control!$B$5&amp;control!$D$8&amp;Scotland_RCN!$B34,Data_RCN!$A$5:$K$2171,Data_RCN!F$1,FALSE)))),"-",IF(ISERROR(VLOOKUP(control!$B$5&amp;control!$D$8&amp;Scotland_RCN!$B34,Data_RCN!$A$5:$K$2171,Data_RCN!F$1,FALSE)),"-",VLOOKUP(control!$B$5&amp;control!$D$8&amp;Scotland_RCN!$B34,Data_RCN!$A$5:$K$2171,Data_RCN!F$1,FALSE)))</f>
        <v>28</v>
      </c>
      <c r="M34" s="89">
        <f>IF(OR(IF(ISERROR(VLOOKUP(control!$B$5&amp;control!$D$8&amp;Scotland_RCN!$B34,Data_RCN!$A$5:$K$2171,Data_RCN!G$1,FALSE)),"-",VLOOKUP(control!$B$5&amp;control!$D$8&amp;Scotland_RCN!$B34,Data_RCN!$A$5:$K$2171,Data_RCN!G$1,FALSE))=0,ISERROR(IF(ISERROR(VLOOKUP(control!$B$5&amp;control!$D$8&amp;Scotland_RCN!$B37,Data_RCN!$A$5:$K$2171,Data_RCN!G$1,FALSE)),"-",VLOOKUP(control!$B$5&amp;control!$D$8&amp;Scotland_RCN!$B34,Data_RCN!$A$5:$K$2171,Data_RCN!G$1,FALSE)))),"-",IF(ISERROR(VLOOKUP(control!$B$5&amp;control!$D$8&amp;Scotland_RCN!$B34,Data_RCN!$A$5:$K$2171,Data_RCN!G$1,FALSE)),"-",VLOOKUP(control!$B$5&amp;control!$D$8&amp;Scotland_RCN!$B34,Data_RCN!$A$5:$K$2171,Data_RCN!G$1,FALSE)))</f>
        <v>67</v>
      </c>
      <c r="N34" s="89">
        <f>IF(OR(IF(ISERROR(VLOOKUP(control!$B$5&amp;control!$D$8&amp;Scotland_RCN!$B34,Data_RCN!$A$5:$K$2171,Data_RCN!H$1,FALSE)),"-",VLOOKUP(control!$B$5&amp;control!$D$8&amp;Scotland_RCN!$B34,Data_RCN!$A$5:$K$2171,Data_RCN!H$1,FALSE))=0,ISERROR(IF(ISERROR(VLOOKUP(control!$B$5&amp;control!$D$8&amp;Scotland_RCN!$B37,Data_RCN!$A$5:$K$2171,Data_RCN!H$1,FALSE)),"-",VLOOKUP(control!$B$5&amp;control!$D$8&amp;Scotland_RCN!$B34,Data_RCN!$A$5:$K$2171,Data_RCN!H$1,FALSE)))),"-",IF(ISERROR(VLOOKUP(control!$B$5&amp;control!$D$8&amp;Scotland_RCN!$B34,Data_RCN!$A$5:$K$2171,Data_RCN!H$1,FALSE)),"-",VLOOKUP(control!$B$5&amp;control!$D$8&amp;Scotland_RCN!$B34,Data_RCN!$A$5:$K$2171,Data_RCN!H$1,FALSE)))</f>
        <v>81</v>
      </c>
      <c r="O34" s="89">
        <f>IF(OR(IF(ISERROR(VLOOKUP(control!$B$5&amp;control!$D$8&amp;Scotland_RCN!$B34,Data_RCN!$A$5:$K$2171,Data_RCN!I$1,FALSE)),"-",VLOOKUP(control!$B$5&amp;control!$D$8&amp;Scotland_RCN!$B34,Data_RCN!$A$5:$K$2171,Data_RCN!I$1,FALSE))=0,ISERROR(IF(ISERROR(VLOOKUP(control!$B$5&amp;control!$D$8&amp;Scotland_RCN!$B37,Data_RCN!$A$5:$K$2171,Data_RCN!I$1,FALSE)),"-",VLOOKUP(control!$B$5&amp;control!$D$8&amp;Scotland_RCN!$B34,Data_RCN!$A$5:$K$2171,Data_RCN!I$1,FALSE)))),"-",IF(ISERROR(VLOOKUP(control!$B$5&amp;control!$D$8&amp;Scotland_RCN!$B34,Data_RCN!$A$5:$K$2171,Data_RCN!I$1,FALSE)),"-",VLOOKUP(control!$B$5&amp;control!$D$8&amp;Scotland_RCN!$B34,Data_RCN!$A$5:$K$2171,Data_RCN!I$1,FALSE)))</f>
        <v>41</v>
      </c>
      <c r="P34" s="89">
        <f>IF(OR(IF(ISERROR(VLOOKUP(control!$B$5&amp;control!$D$8&amp;Scotland_RCN!$B34,Data_RCN!$A$5:$K$2171,Data_RCN!J$1,FALSE)),"-",VLOOKUP(control!$B$5&amp;control!$D$8&amp;Scotland_RCN!$B34,Data_RCN!$A$5:$K$2171,Data_RCN!J$1,FALSE))=0,ISERROR(IF(ISERROR(VLOOKUP(control!$B$5&amp;control!$D$8&amp;Scotland_RCN!$B37,Data_RCN!$A$5:$K$2171,Data_RCN!J$1,FALSE)),"-",VLOOKUP(control!$B$5&amp;control!$D$8&amp;Scotland_RCN!$B34,Data_RCN!$A$5:$K$2171,Data_RCN!J$1,FALSE)))),"-",IF(ISERROR(VLOOKUP(control!$B$5&amp;control!$D$8&amp;Scotland_RCN!$B34,Data_RCN!$A$5:$K$2171,Data_RCN!J$1,FALSE)),"-",VLOOKUP(control!$B$5&amp;control!$D$8&amp;Scotland_RCN!$B34,Data_RCN!$A$5:$K$2171,Data_RCN!J$1,FALSE)))</f>
        <v>26</v>
      </c>
      <c r="Q34" s="90">
        <f>IF(OR(IF(ISERROR(VLOOKUP(control!$B$5&amp;control!$D$8&amp;Scotland_RCN!$B34,Data_RCN!$A$5:$K$2171,Data_RCN!K$1,FALSE)),"-",VLOOKUP(control!$B$5&amp;control!$D$8&amp;Scotland_RCN!$B34,Data_RCN!$A$5:$K$2171,Data_RCN!K$1,FALSE))=0,ISERROR(IF(ISERROR(VLOOKUP(control!$B$5&amp;control!$D$8&amp;Scotland_RCN!$B37,Data_RCN!$A$5:$K$2171,Data_RCN!K$1,FALSE)),"-",VLOOKUP(control!$B$5&amp;control!$D$8&amp;Scotland_RCN!$B34,Data_RCN!$A$5:$K$2171,Data_RCN!K$1,FALSE)))),"-",IF(ISERROR(VLOOKUP(control!$B$5&amp;control!$D$8&amp;Scotland_RCN!$B34,Data_RCN!$A$5:$K$2171,Data_RCN!K$1,FALSE)),"-",VLOOKUP(control!$B$5&amp;control!$D$8&amp;Scotland_RCN!$B34,Data_RCN!$A$5:$K$2171,Data_RCN!K$1,FALSE)))</f>
        <v>272</v>
      </c>
      <c r="R34" s="87"/>
      <c r="S34" s="88">
        <f>IF(OR(IF(ISERROR(VLOOKUP("Persons"&amp;control!$D$8&amp;Scotland_RCN!$B34,Data_RCN!$A$5:$K$2171,Data_RCN!E$1,FALSE)),"-",VLOOKUP("Persons"&amp;control!$D$8&amp;Scotland_RCN!$B34,Data_RCN!$A$5:$K$2171,Data_RCN!E$1,FALSE))=0,ISERROR(IF(ISERROR(VLOOKUP("Persons"&amp;control!$D$8&amp;Scotland_RCN!$B34,Data_RCN!$A$5:$K$2171,Data_RCN!E$1,FALSE)),"-",VLOOKUP("Persons"&amp;control!$D$8&amp;Scotland_RCN!$B34,Data_RCN!$A$5:$K$2171,Data_RCN!E$1,FALSE)))),"-",IF(ISERROR(VLOOKUP("Persons"&amp;control!$D$8&amp;Scotland_RCN!$B34,Data_RCN!$A$5:$K$2171,Data_RCN!E$1,FALSE)),"-",VLOOKUP("Persons"&amp;control!$D$8&amp;Scotland_RCN!$B34,Data_RCN!$A$5:$K$2171,Data_RCN!E$1,FALSE)))</f>
        <v>79</v>
      </c>
      <c r="T34" s="89">
        <f>IF(OR(IF(ISERROR(VLOOKUP("Persons"&amp;control!$D$8&amp;Scotland_RCN!$B34,Data_RCN!$A$5:$K$2171,Data_RCN!F$1,FALSE)),"-",VLOOKUP("Persons"&amp;control!$D$8&amp;Scotland_RCN!$B34,Data_RCN!$A$5:$K$2171,Data_RCN!F$1,FALSE))=0,ISERROR(IF(ISERROR(VLOOKUP("Persons"&amp;control!$D$8&amp;Scotland_RCN!$B34,Data_RCN!$A$5:$K$2171,Data_RCN!F$1,FALSE)),"-",VLOOKUP("Persons"&amp;control!$D$8&amp;Scotland_RCN!$B34,Data_RCN!$A$5:$K$2171,Data_RCN!F$1,FALSE)))),"-",IF(ISERROR(VLOOKUP("Persons"&amp;control!$D$8&amp;Scotland_RCN!$B34,Data_RCN!$A$5:$K$2171,Data_RCN!F$1,FALSE)),"-",VLOOKUP("Persons"&amp;control!$D$8&amp;Scotland_RCN!$B34,Data_RCN!$A$5:$K$2171,Data_RCN!F$1,FALSE)))</f>
        <v>64</v>
      </c>
      <c r="U34" s="89">
        <f>IF(OR(IF(ISERROR(VLOOKUP("Persons"&amp;control!$D$8&amp;Scotland_RCN!$B34,Data_RCN!$A$5:$K$2171,Data_RCN!G$1,FALSE)),"-",VLOOKUP("Persons"&amp;control!$D$8&amp;Scotland_RCN!$B34,Data_RCN!$A$5:$K$2171,Data_RCN!G$1,FALSE))=0,ISERROR(IF(ISERROR(VLOOKUP("Persons"&amp;control!$D$8&amp;Scotland_RCN!$B34,Data_RCN!$A$5:$K$2171,Data_RCN!G$1,FALSE)),"-",VLOOKUP("Persons"&amp;control!$D$8&amp;Scotland_RCN!$B34,Data_RCN!$A$5:$K$2171,Data_RCN!G$1,FALSE)))),"-",IF(ISERROR(VLOOKUP("Persons"&amp;control!$D$8&amp;Scotland_RCN!$B34,Data_RCN!$A$5:$K$2171,Data_RCN!G$1,FALSE)),"-",VLOOKUP("Persons"&amp;control!$D$8&amp;Scotland_RCN!$B34,Data_RCN!$A$5:$K$2171,Data_RCN!G$1,FALSE)))</f>
        <v>200</v>
      </c>
      <c r="V34" s="89">
        <f>IF(OR(IF(ISERROR(VLOOKUP("Persons"&amp;control!$D$8&amp;Scotland_RCN!$B34,Data_RCN!$A$5:$K$2171,Data_RCN!H$1,FALSE)),"-",VLOOKUP("Persons"&amp;control!$D$8&amp;Scotland_RCN!$B34,Data_RCN!$A$5:$K$2171,Data_RCN!H$1,FALSE))=0,ISERROR(IF(ISERROR(VLOOKUP("Persons"&amp;control!$D$8&amp;Scotland_RCN!$B34,Data_RCN!$A$5:$K$2171,Data_RCN!H$1,FALSE)),"-",VLOOKUP("Persons"&amp;control!$D$8&amp;Scotland_RCN!$B34,Data_RCN!$A$5:$K$2171,Data_RCN!H$1,FALSE)))),"-",IF(ISERROR(VLOOKUP("Persons"&amp;control!$D$8&amp;Scotland_RCN!$B34,Data_RCN!$A$5:$K$2171,Data_RCN!H$1,FALSE)),"-",VLOOKUP("Persons"&amp;control!$D$8&amp;Scotland_RCN!$B34,Data_RCN!$A$5:$K$2171,Data_RCN!H$1,FALSE)))</f>
        <v>197</v>
      </c>
      <c r="W34" s="89">
        <f>IF(OR(IF(ISERROR(VLOOKUP("Persons"&amp;control!$D$8&amp;Scotland_RCN!$B34,Data_RCN!$A$5:$K$2171,Data_RCN!I$1,FALSE)),"-",VLOOKUP("Persons"&amp;control!$D$8&amp;Scotland_RCN!$B34,Data_RCN!$A$5:$K$2171,Data_RCN!I$1,FALSE))=0,ISERROR(IF(ISERROR(VLOOKUP("Persons"&amp;control!$D$8&amp;Scotland_RCN!$B34,Data_RCN!$A$5:$K$2171,Data_RCN!I$1,FALSE)),"-",VLOOKUP("Persons"&amp;control!$D$8&amp;Scotland_RCN!$B34,Data_RCN!$A$5:$K$2171,Data_RCN!I$1,FALSE)))),"-",IF(ISERROR(VLOOKUP("Persons"&amp;control!$D$8&amp;Scotland_RCN!$B34,Data_RCN!$A$5:$K$2171,Data_RCN!I$1,FALSE)),"-",VLOOKUP("Persons"&amp;control!$D$8&amp;Scotland_RCN!$B34,Data_RCN!$A$5:$K$2171,Data_RCN!I$1,FALSE)))</f>
        <v>99</v>
      </c>
      <c r="X34" s="89">
        <f>IF(OR(IF(ISERROR(VLOOKUP("Persons"&amp;control!$D$8&amp;Scotland_RCN!$B34,Data_RCN!$A$5:$K$2171,Data_RCN!J$1,FALSE)),"-",VLOOKUP("Persons"&amp;control!$D$8&amp;Scotland_RCN!$B34,Data_RCN!$A$5:$K$2171,Data_RCN!J$1,FALSE))=0,ISERROR(IF(ISERROR(VLOOKUP("Persons"&amp;control!$D$8&amp;Scotland_RCN!$B34,Data_RCN!$A$5:$K$2171,Data_RCN!J$1,FALSE)),"-",VLOOKUP("Persons"&amp;control!$D$8&amp;Scotland_RCN!$B34,Data_RCN!$A$5:$K$2171,Data_RCN!J$1,FALSE)))),"-",IF(ISERROR(VLOOKUP("Persons"&amp;control!$D$8&amp;Scotland_RCN!$B34,Data_RCN!$A$5:$K$2171,Data_RCN!J$1,FALSE)),"-",VLOOKUP("Persons"&amp;control!$D$8&amp;Scotland_RCN!$B34,Data_RCN!$A$5:$K$2171,Data_RCN!J$1,FALSE)))</f>
        <v>49</v>
      </c>
      <c r="Y34" s="90">
        <f>IF(OR(IF(ISERROR(VLOOKUP("Persons"&amp;control!$D$8&amp;Scotland_RCN!$B34,Data_RCN!$A$5:$K$2171,Data_RCN!K$1,FALSE)),"-",VLOOKUP("Persons"&amp;control!$D$8&amp;Scotland_RCN!$B34,Data_RCN!$A$5:$K$2171,Data_RCN!K$1,FALSE))=0,ISERROR(IF(ISERROR(VLOOKUP("Persons"&amp;control!$D$8&amp;Scotland_RCN!$B34,Data_RCN!$A$5:$K$2171,Data_RCN!K$1,FALSE)),"-",VLOOKUP("Persons"&amp;control!$D$8&amp;Scotland_RCN!$B34,Data_RCN!$A$5:$K$2171,Data_RCN!K$1,FALSE)))),"-",IF(ISERROR(VLOOKUP("Persons"&amp;control!$D$8&amp;Scotland_RCN!$B34,Data_RCN!$A$5:$K$2171,Data_RCN!K$1,FALSE)),"-",VLOOKUP("Persons"&amp;control!$D$8&amp;Scotland_RCN!$B34,Data_RCN!$A$5:$K$2171,Data_RCN!K$1,FALSE)))</f>
        <v>688</v>
      </c>
    </row>
    <row r="35" spans="2:25" ht="15" thickBot="1">
      <c r="B35" s="16" t="s">
        <v>153</v>
      </c>
      <c r="C35" s="91">
        <f>IF(OR(IF(ISERROR(VLOOKUP(control!$B$4&amp;control!$D$8&amp;Scotland_RCN!$B35,Data_RCN!$A$5:$K$2171,Data_RCN!E$1,FALSE)),"-",VLOOKUP(control!$B$4&amp;control!$D$8&amp;Scotland_RCN!$B35,Data_RCN!$A$5:$K$2171,Data_RCN!E$1,FALSE))=0,ISERROR(IF(ISERROR(VLOOKUP(control!$B$4&amp;control!$D$8&amp;Scotland_RCN!$B35,Data_RCN!$A$5:$K$2171,Data_RCN!E$1,FALSE)),"-",VLOOKUP(control!$B$4&amp;control!$D$8&amp;Scotland_RCN!$B35,Data_RCN!$A$5:$K$2171,Data_RCN!E$1,FALSE)))),"-",IF(ISERROR(VLOOKUP(control!$B$4&amp;control!$D$8&amp;Scotland_RCN!$B35,Data_RCN!$A$5:$K$2171,Data_RCN!E$1,FALSE)),"-",VLOOKUP(control!$B$4&amp;control!$D$8&amp;Scotland_RCN!$B35,Data_RCN!$A$5:$K$2171,Data_RCN!E$1,FALSE)))</f>
        <v>49</v>
      </c>
      <c r="D35" s="92">
        <f>IF(OR(IF(ISERROR(VLOOKUP(control!$B$4&amp;control!$D$8&amp;Scotland_RCN!$B35,Data_RCN!$A$5:$K$2171,Data_RCN!F$1,FALSE)),"-",VLOOKUP(control!$B$4&amp;control!$D$8&amp;Scotland_RCN!$B35,Data_RCN!$A$5:$K$2171,Data_RCN!F$1,FALSE))=0,ISERROR(IF(ISERROR(VLOOKUP(control!$B$4&amp;control!$D$8&amp;Scotland_RCN!$B35,Data_RCN!$A$5:$K$2171,Data_RCN!F$1,FALSE)),"-",VLOOKUP(control!$B$4&amp;control!$D$8&amp;Scotland_RCN!$B35,Data_RCN!$A$5:$K$2171,Data_RCN!F$1,FALSE)))),"-",IF(ISERROR(VLOOKUP(control!$B$4&amp;control!$D$8&amp;Scotland_RCN!$B35,Data_RCN!$A$5:$K$2171,Data_RCN!F$1,FALSE)),"-",VLOOKUP(control!$B$4&amp;control!$D$8&amp;Scotland_RCN!$B35,Data_RCN!$A$5:$K$2171,Data_RCN!F$1,FALSE)))</f>
        <v>22</v>
      </c>
      <c r="E35" s="92">
        <f>IF(OR(IF(ISERROR(VLOOKUP(control!$B$4&amp;control!$D$8&amp;Scotland_RCN!$B35,Data_RCN!$A$5:$K$2171,Data_RCN!G$1,FALSE)),"-",VLOOKUP(control!$B$4&amp;control!$D$8&amp;Scotland_RCN!$B35,Data_RCN!$A$5:$K$2171,Data_RCN!G$1,FALSE))=0,ISERROR(IF(ISERROR(VLOOKUP(control!$B$4&amp;control!$D$8&amp;Scotland_RCN!$B35,Data_RCN!$A$5:$K$2171,Data_RCN!G$1,FALSE)),"-",VLOOKUP(control!$B$4&amp;control!$D$8&amp;Scotland_RCN!$B35,Data_RCN!$A$5:$K$2171,Data_RCN!G$1,FALSE)))),"-",IF(ISERROR(VLOOKUP(control!$B$4&amp;control!$D$8&amp;Scotland_RCN!$B35,Data_RCN!$A$5:$K$2171,Data_RCN!G$1,FALSE)),"-",VLOOKUP(control!$B$4&amp;control!$D$8&amp;Scotland_RCN!$B35,Data_RCN!$A$5:$K$2171,Data_RCN!G$1,FALSE)))</f>
        <v>23</v>
      </c>
      <c r="F35" s="92">
        <f>IF(OR(IF(ISERROR(VLOOKUP(control!$B$4&amp;control!$D$8&amp;Scotland_RCN!$B35,Data_RCN!$A$5:$K$2171,Data_RCN!H$1,FALSE)),"-",VLOOKUP(control!$B$4&amp;control!$D$8&amp;Scotland_RCN!$B35,Data_RCN!$A$5:$K$2171,Data_RCN!H$1,FALSE))=0,ISERROR(IF(ISERROR(VLOOKUP(control!$B$4&amp;control!$D$8&amp;Scotland_RCN!$B35,Data_RCN!$A$5:$K$2171,Data_RCN!H$1,FALSE)),"-",VLOOKUP(control!$B$4&amp;control!$D$8&amp;Scotland_RCN!$B35,Data_RCN!$A$5:$K$2171,Data_RCN!H$1,FALSE)))),"-",IF(ISERROR(VLOOKUP(control!$B$4&amp;control!$D$8&amp;Scotland_RCN!$B35,Data_RCN!$A$5:$K$2171,Data_RCN!H$1,FALSE)),"-",VLOOKUP(control!$B$4&amp;control!$D$8&amp;Scotland_RCN!$B35,Data_RCN!$A$5:$K$2171,Data_RCN!H$1,FALSE)))</f>
        <v>13</v>
      </c>
      <c r="G35" s="92">
        <f>IF(OR(IF(ISERROR(VLOOKUP(control!$B$4&amp;control!$D$8&amp;Scotland_RCN!$B35,Data_RCN!$A$5:$K$2171,Data_RCN!I$1,FALSE)),"-",VLOOKUP(control!$B$4&amp;control!$D$8&amp;Scotland_RCN!$B35,Data_RCN!$A$5:$K$2171,Data_RCN!I$1,FALSE))=0,ISERROR(IF(ISERROR(VLOOKUP(control!$B$4&amp;control!$D$8&amp;Scotland_RCN!$B35,Data_RCN!$A$5:$K$2171,Data_RCN!I$1,FALSE)),"-",VLOOKUP(control!$B$4&amp;control!$D$8&amp;Scotland_RCN!$B35,Data_RCN!$A$5:$K$2171,Data_RCN!I$1,FALSE)))),"-",IF(ISERROR(VLOOKUP(control!$B$4&amp;control!$D$8&amp;Scotland_RCN!$B35,Data_RCN!$A$5:$K$2171,Data_RCN!I$1,FALSE)),"-",VLOOKUP(control!$B$4&amp;control!$D$8&amp;Scotland_RCN!$B35,Data_RCN!$A$5:$K$2171,Data_RCN!I$1,FALSE)))</f>
        <v>6</v>
      </c>
      <c r="H35" s="92" t="str">
        <f>IF(OR(IF(ISERROR(VLOOKUP(control!$B$4&amp;control!$D$8&amp;Scotland_RCN!$B35,Data_RCN!$A$5:$K$2171,Data_RCN!J$1,FALSE)),"-",VLOOKUP(control!$B$4&amp;control!$D$8&amp;Scotland_RCN!$B35,Data_RCN!$A$5:$K$2171,Data_RCN!J$1,FALSE))=0,ISERROR(IF(ISERROR(VLOOKUP(control!$B$4&amp;control!$D$8&amp;Scotland_RCN!$B35,Data_RCN!$A$5:$K$2171,Data_RCN!J$1,FALSE)),"-",VLOOKUP(control!$B$4&amp;control!$D$8&amp;Scotland_RCN!$B35,Data_RCN!$A$5:$K$2171,Data_RCN!J$1,FALSE)))),"-",IF(ISERROR(VLOOKUP(control!$B$4&amp;control!$D$8&amp;Scotland_RCN!$B35,Data_RCN!$A$5:$K$2171,Data_RCN!J$1,FALSE)),"-",VLOOKUP(control!$B$4&amp;control!$D$8&amp;Scotland_RCN!$B35,Data_RCN!$A$5:$K$2171,Data_RCN!J$1,FALSE)))</f>
        <v>-</v>
      </c>
      <c r="I35" s="93">
        <f>IF(OR(IF(ISERROR(VLOOKUP(control!$B$4&amp;control!$D$8&amp;Scotland_RCN!$B35,Data_RCN!$A$5:$K$2171,Data_RCN!K$1,FALSE)),"-",VLOOKUP(control!$B$4&amp;control!$D$8&amp;Scotland_RCN!$B35,Data_RCN!$A$5:$K$2171,Data_RCN!K$1,FALSE))=0,ISERROR(IF(ISERROR(VLOOKUP(control!$B$4&amp;control!$D$8&amp;Scotland_RCN!$B35,Data_RCN!$A$5:$K$2171,Data_RCN!K$1,FALSE)),"-",VLOOKUP(control!$B$4&amp;control!$D$8&amp;Scotland_RCN!$B35,Data_RCN!$A$5:$K$2171,Data_RCN!K$1,FALSE)))),"-",IF(ISERROR(VLOOKUP(control!$B$4&amp;control!$D$8&amp;Scotland_RCN!$B35,Data_RCN!$A$5:$K$2171,Data_RCN!K$1,FALSE)),"-",VLOOKUP(control!$B$4&amp;control!$D$8&amp;Scotland_RCN!$B35,Data_RCN!$A$5:$K$2171,Data_RCN!K$1,FALSE)))</f>
        <v>113</v>
      </c>
      <c r="J35" s="87"/>
      <c r="K35" s="91">
        <f>IF(OR(IF(ISERROR(VLOOKUP(control!$B$5&amp;control!$D$8&amp;Scotland_RCN!$B35,Data_RCN!$A$5:$K$2171,Data_RCN!E$1,FALSE)),"-",VLOOKUP(control!$B$5&amp;control!$D$8&amp;Scotland_RCN!$B35,Data_RCN!$A$5:$K$2171,Data_RCN!E$1,FALSE))=0,ISERROR(IF(ISERROR(VLOOKUP(control!$B$5&amp;control!$D$8&amp;Scotland_RCN!$B35,Data_RCN!$A$5:$K$2171,Data_RCN!E$1,FALSE)),"-",VLOOKUP(control!$B$5&amp;control!$D$8&amp;Scotland_RCN!$B35,Data_RCN!$A$5:$K$2171,Data_RCN!E$1,FALSE)))),"-",IF(ISERROR(VLOOKUP(control!$B$5&amp;control!$D$8&amp;Scotland_RCN!$B35,Data_RCN!$A$5:$K$2171,Data_RCN!E$1,FALSE)),"-",VLOOKUP(control!$B$5&amp;control!$D$8&amp;Scotland_RCN!$B35,Data_RCN!$A$5:$K$2171,Data_RCN!E$1,FALSE)))</f>
        <v>17</v>
      </c>
      <c r="L35" s="92">
        <f>IF(OR(IF(ISERROR(VLOOKUP(control!$B$5&amp;control!$D$8&amp;Scotland_RCN!$B35,Data_RCN!$A$5:$K$2171,Data_RCN!F$1,FALSE)),"-",VLOOKUP(control!$B$5&amp;control!$D$8&amp;Scotland_RCN!$B35,Data_RCN!$A$5:$K$2171,Data_RCN!F$1,FALSE))=0,ISERROR(IF(ISERROR(VLOOKUP(control!$B$5&amp;control!$D$8&amp;Scotland_RCN!$B38,Data_RCN!$A$5:$K$2171,Data_RCN!F$1,FALSE)),"-",VLOOKUP(control!$B$5&amp;control!$D$8&amp;Scotland_RCN!$B35,Data_RCN!$A$5:$K$2171,Data_RCN!F$1,FALSE)))),"-",IF(ISERROR(VLOOKUP(control!$B$5&amp;control!$D$8&amp;Scotland_RCN!$B35,Data_RCN!$A$5:$K$2171,Data_RCN!F$1,FALSE)),"-",VLOOKUP(control!$B$5&amp;control!$D$8&amp;Scotland_RCN!$B35,Data_RCN!$A$5:$K$2171,Data_RCN!F$1,FALSE)))</f>
        <v>7</v>
      </c>
      <c r="M35" s="92">
        <f>IF(OR(IF(ISERROR(VLOOKUP(control!$B$5&amp;control!$D$8&amp;Scotland_RCN!$B35,Data_RCN!$A$5:$K$2171,Data_RCN!G$1,FALSE)),"-",VLOOKUP(control!$B$5&amp;control!$D$8&amp;Scotland_RCN!$B35,Data_RCN!$A$5:$K$2171,Data_RCN!G$1,FALSE))=0,ISERROR(IF(ISERROR(VLOOKUP(control!$B$5&amp;control!$D$8&amp;Scotland_RCN!$B38,Data_RCN!$A$5:$K$2171,Data_RCN!G$1,FALSE)),"-",VLOOKUP(control!$B$5&amp;control!$D$8&amp;Scotland_RCN!$B35,Data_RCN!$A$5:$K$2171,Data_RCN!G$1,FALSE)))),"-",IF(ISERROR(VLOOKUP(control!$B$5&amp;control!$D$8&amp;Scotland_RCN!$B35,Data_RCN!$A$5:$K$2171,Data_RCN!G$1,FALSE)),"-",VLOOKUP(control!$B$5&amp;control!$D$8&amp;Scotland_RCN!$B35,Data_RCN!$A$5:$K$2171,Data_RCN!G$1,FALSE)))</f>
        <v>14</v>
      </c>
      <c r="N35" s="92">
        <f>IF(OR(IF(ISERROR(VLOOKUP(control!$B$5&amp;control!$D$8&amp;Scotland_RCN!$B35,Data_RCN!$A$5:$K$2171,Data_RCN!H$1,FALSE)),"-",VLOOKUP(control!$B$5&amp;control!$D$8&amp;Scotland_RCN!$B35,Data_RCN!$A$5:$K$2171,Data_RCN!H$1,FALSE))=0,ISERROR(IF(ISERROR(VLOOKUP(control!$B$5&amp;control!$D$8&amp;Scotland_RCN!$B38,Data_RCN!$A$5:$K$2171,Data_RCN!H$1,FALSE)),"-",VLOOKUP(control!$B$5&amp;control!$D$8&amp;Scotland_RCN!$B35,Data_RCN!$A$5:$K$2171,Data_RCN!H$1,FALSE)))),"-",IF(ISERROR(VLOOKUP(control!$B$5&amp;control!$D$8&amp;Scotland_RCN!$B35,Data_RCN!$A$5:$K$2171,Data_RCN!H$1,FALSE)),"-",VLOOKUP(control!$B$5&amp;control!$D$8&amp;Scotland_RCN!$B35,Data_RCN!$A$5:$K$2171,Data_RCN!H$1,FALSE)))</f>
        <v>9</v>
      </c>
      <c r="O35" s="92">
        <f>IF(OR(IF(ISERROR(VLOOKUP(control!$B$5&amp;control!$D$8&amp;Scotland_RCN!$B35,Data_RCN!$A$5:$K$2171,Data_RCN!I$1,FALSE)),"-",VLOOKUP(control!$B$5&amp;control!$D$8&amp;Scotland_RCN!$B35,Data_RCN!$A$5:$K$2171,Data_RCN!I$1,FALSE))=0,ISERROR(IF(ISERROR(VLOOKUP(control!$B$5&amp;control!$D$8&amp;Scotland_RCN!$B38,Data_RCN!$A$5:$K$2171,Data_RCN!I$1,FALSE)),"-",VLOOKUP(control!$B$5&amp;control!$D$8&amp;Scotland_RCN!$B35,Data_RCN!$A$5:$K$2171,Data_RCN!I$1,FALSE)))),"-",IF(ISERROR(VLOOKUP(control!$B$5&amp;control!$D$8&amp;Scotland_RCN!$B35,Data_RCN!$A$5:$K$2171,Data_RCN!I$1,FALSE)),"-",VLOOKUP(control!$B$5&amp;control!$D$8&amp;Scotland_RCN!$B35,Data_RCN!$A$5:$K$2171,Data_RCN!I$1,FALSE)))</f>
        <v>5</v>
      </c>
      <c r="P35" s="92" t="str">
        <f>IF(OR(IF(ISERROR(VLOOKUP(control!$B$5&amp;control!$D$8&amp;Scotland_RCN!$B35,Data_RCN!$A$5:$K$2171,Data_RCN!J$1,FALSE)),"-",VLOOKUP(control!$B$5&amp;control!$D$8&amp;Scotland_RCN!$B35,Data_RCN!$A$5:$K$2171,Data_RCN!J$1,FALSE))=0,ISERROR(IF(ISERROR(VLOOKUP(control!$B$5&amp;control!$D$8&amp;Scotland_RCN!$B38,Data_RCN!$A$5:$K$2171,Data_RCN!J$1,FALSE)),"-",VLOOKUP(control!$B$5&amp;control!$D$8&amp;Scotland_RCN!$B35,Data_RCN!$A$5:$K$2171,Data_RCN!J$1,FALSE)))),"-",IF(ISERROR(VLOOKUP(control!$B$5&amp;control!$D$8&amp;Scotland_RCN!$B35,Data_RCN!$A$5:$K$2171,Data_RCN!J$1,FALSE)),"-",VLOOKUP(control!$B$5&amp;control!$D$8&amp;Scotland_RCN!$B35,Data_RCN!$A$5:$K$2171,Data_RCN!J$1,FALSE)))</f>
        <v>-</v>
      </c>
      <c r="Q35" s="93">
        <f>IF(OR(IF(ISERROR(VLOOKUP(control!$B$5&amp;control!$D$8&amp;Scotland_RCN!$B35,Data_RCN!$A$5:$K$2171,Data_RCN!K$1,FALSE)),"-",VLOOKUP(control!$B$5&amp;control!$D$8&amp;Scotland_RCN!$B35,Data_RCN!$A$5:$K$2171,Data_RCN!K$1,FALSE))=0,ISERROR(IF(ISERROR(VLOOKUP(control!$B$5&amp;control!$D$8&amp;Scotland_RCN!$B38,Data_RCN!$A$5:$K$2171,Data_RCN!K$1,FALSE)),"-",VLOOKUP(control!$B$5&amp;control!$D$8&amp;Scotland_RCN!$B35,Data_RCN!$A$5:$K$2171,Data_RCN!K$1,FALSE)))),"-",IF(ISERROR(VLOOKUP(control!$B$5&amp;control!$D$8&amp;Scotland_RCN!$B35,Data_RCN!$A$5:$K$2171,Data_RCN!K$1,FALSE)),"-",VLOOKUP(control!$B$5&amp;control!$D$8&amp;Scotland_RCN!$B35,Data_RCN!$A$5:$K$2171,Data_RCN!K$1,FALSE)))</f>
        <v>52</v>
      </c>
      <c r="R35" s="87"/>
      <c r="S35" s="91">
        <f>IF(OR(IF(ISERROR(VLOOKUP("Persons"&amp;control!$D$8&amp;Scotland_RCN!$B35,Data_RCN!$A$5:$K$2171,Data_RCN!E$1,FALSE)),"-",VLOOKUP("Persons"&amp;control!$D$8&amp;Scotland_RCN!$B35,Data_RCN!$A$5:$K$2171,Data_RCN!E$1,FALSE))=0,ISERROR(IF(ISERROR(VLOOKUP("Persons"&amp;control!$D$8&amp;Scotland_RCN!$B35,Data_RCN!$A$5:$K$2171,Data_RCN!E$1,FALSE)),"-",VLOOKUP("Persons"&amp;control!$D$8&amp;Scotland_RCN!$B35,Data_RCN!$A$5:$K$2171,Data_RCN!E$1,FALSE)))),"-",IF(ISERROR(VLOOKUP("Persons"&amp;control!$D$8&amp;Scotland_RCN!$B35,Data_RCN!$A$5:$K$2171,Data_RCN!E$1,FALSE)),"-",VLOOKUP("Persons"&amp;control!$D$8&amp;Scotland_RCN!$B35,Data_RCN!$A$5:$K$2171,Data_RCN!E$1,FALSE)))</f>
        <v>66</v>
      </c>
      <c r="T35" s="92">
        <f>IF(OR(IF(ISERROR(VLOOKUP("Persons"&amp;control!$D$8&amp;Scotland_RCN!$B35,Data_RCN!$A$5:$K$2171,Data_RCN!F$1,FALSE)),"-",VLOOKUP("Persons"&amp;control!$D$8&amp;Scotland_RCN!$B35,Data_RCN!$A$5:$K$2171,Data_RCN!F$1,FALSE))=0,ISERROR(IF(ISERROR(VLOOKUP("Persons"&amp;control!$D$8&amp;Scotland_RCN!$B35,Data_RCN!$A$5:$K$2171,Data_RCN!F$1,FALSE)),"-",VLOOKUP("Persons"&amp;control!$D$8&amp;Scotland_RCN!$B35,Data_RCN!$A$5:$K$2171,Data_RCN!F$1,FALSE)))),"-",IF(ISERROR(VLOOKUP("Persons"&amp;control!$D$8&amp;Scotland_RCN!$B35,Data_RCN!$A$5:$K$2171,Data_RCN!F$1,FALSE)),"-",VLOOKUP("Persons"&amp;control!$D$8&amp;Scotland_RCN!$B35,Data_RCN!$A$5:$K$2171,Data_RCN!F$1,FALSE)))</f>
        <v>29</v>
      </c>
      <c r="U35" s="92">
        <f>IF(OR(IF(ISERROR(VLOOKUP("Persons"&amp;control!$D$8&amp;Scotland_RCN!$B35,Data_RCN!$A$5:$K$2171,Data_RCN!G$1,FALSE)),"-",VLOOKUP("Persons"&amp;control!$D$8&amp;Scotland_RCN!$B35,Data_RCN!$A$5:$K$2171,Data_RCN!G$1,FALSE))=0,ISERROR(IF(ISERROR(VLOOKUP("Persons"&amp;control!$D$8&amp;Scotland_RCN!$B35,Data_RCN!$A$5:$K$2171,Data_RCN!G$1,FALSE)),"-",VLOOKUP("Persons"&amp;control!$D$8&amp;Scotland_RCN!$B35,Data_RCN!$A$5:$K$2171,Data_RCN!G$1,FALSE)))),"-",IF(ISERROR(VLOOKUP("Persons"&amp;control!$D$8&amp;Scotland_RCN!$B35,Data_RCN!$A$5:$K$2171,Data_RCN!G$1,FALSE)),"-",VLOOKUP("Persons"&amp;control!$D$8&amp;Scotland_RCN!$B35,Data_RCN!$A$5:$K$2171,Data_RCN!G$1,FALSE)))</f>
        <v>37</v>
      </c>
      <c r="V35" s="92">
        <f>IF(OR(IF(ISERROR(VLOOKUP("Persons"&amp;control!$D$8&amp;Scotland_RCN!$B35,Data_RCN!$A$5:$K$2171,Data_RCN!H$1,FALSE)),"-",VLOOKUP("Persons"&amp;control!$D$8&amp;Scotland_RCN!$B35,Data_RCN!$A$5:$K$2171,Data_RCN!H$1,FALSE))=0,ISERROR(IF(ISERROR(VLOOKUP("Persons"&amp;control!$D$8&amp;Scotland_RCN!$B35,Data_RCN!$A$5:$K$2171,Data_RCN!H$1,FALSE)),"-",VLOOKUP("Persons"&amp;control!$D$8&amp;Scotland_RCN!$B35,Data_RCN!$A$5:$K$2171,Data_RCN!H$1,FALSE)))),"-",IF(ISERROR(VLOOKUP("Persons"&amp;control!$D$8&amp;Scotland_RCN!$B35,Data_RCN!$A$5:$K$2171,Data_RCN!H$1,FALSE)),"-",VLOOKUP("Persons"&amp;control!$D$8&amp;Scotland_RCN!$B35,Data_RCN!$A$5:$K$2171,Data_RCN!H$1,FALSE)))</f>
        <v>22</v>
      </c>
      <c r="W35" s="92">
        <f>IF(OR(IF(ISERROR(VLOOKUP("Persons"&amp;control!$D$8&amp;Scotland_RCN!$B35,Data_RCN!$A$5:$K$2171,Data_RCN!I$1,FALSE)),"-",VLOOKUP("Persons"&amp;control!$D$8&amp;Scotland_RCN!$B35,Data_RCN!$A$5:$K$2171,Data_RCN!I$1,FALSE))=0,ISERROR(IF(ISERROR(VLOOKUP("Persons"&amp;control!$D$8&amp;Scotland_RCN!$B35,Data_RCN!$A$5:$K$2171,Data_RCN!I$1,FALSE)),"-",VLOOKUP("Persons"&amp;control!$D$8&amp;Scotland_RCN!$B35,Data_RCN!$A$5:$K$2171,Data_RCN!I$1,FALSE)))),"-",IF(ISERROR(VLOOKUP("Persons"&amp;control!$D$8&amp;Scotland_RCN!$B35,Data_RCN!$A$5:$K$2171,Data_RCN!I$1,FALSE)),"-",VLOOKUP("Persons"&amp;control!$D$8&amp;Scotland_RCN!$B35,Data_RCN!$A$5:$K$2171,Data_RCN!I$1,FALSE)))</f>
        <v>11</v>
      </c>
      <c r="X35" s="92" t="str">
        <f>IF(OR(IF(ISERROR(VLOOKUP("Persons"&amp;control!$D$8&amp;Scotland_RCN!$B35,Data_RCN!$A$5:$K$2171,Data_RCN!J$1,FALSE)),"-",VLOOKUP("Persons"&amp;control!$D$8&amp;Scotland_RCN!$B35,Data_RCN!$A$5:$K$2171,Data_RCN!J$1,FALSE))=0,ISERROR(IF(ISERROR(VLOOKUP("Persons"&amp;control!$D$8&amp;Scotland_RCN!$B35,Data_RCN!$A$5:$K$2171,Data_RCN!J$1,FALSE)),"-",VLOOKUP("Persons"&amp;control!$D$8&amp;Scotland_RCN!$B35,Data_RCN!$A$5:$K$2171,Data_RCN!J$1,FALSE)))),"-",IF(ISERROR(VLOOKUP("Persons"&amp;control!$D$8&amp;Scotland_RCN!$B35,Data_RCN!$A$5:$K$2171,Data_RCN!J$1,FALSE)),"-",VLOOKUP("Persons"&amp;control!$D$8&amp;Scotland_RCN!$B35,Data_RCN!$A$5:$K$2171,Data_RCN!J$1,FALSE)))</f>
        <v>-</v>
      </c>
      <c r="Y35" s="93">
        <f>IF(OR(IF(ISERROR(VLOOKUP("Persons"&amp;control!$D$8&amp;Scotland_RCN!$B35,Data_RCN!$A$5:$K$2171,Data_RCN!K$1,FALSE)),"-",VLOOKUP("Persons"&amp;control!$D$8&amp;Scotland_RCN!$B35,Data_RCN!$A$5:$K$2171,Data_RCN!K$1,FALSE))=0,ISERROR(IF(ISERROR(VLOOKUP("Persons"&amp;control!$D$8&amp;Scotland_RCN!$B35,Data_RCN!$A$5:$K$2171,Data_RCN!K$1,FALSE)),"-",VLOOKUP("Persons"&amp;control!$D$8&amp;Scotland_RCN!$B35,Data_RCN!$A$5:$K$2171,Data_RCN!K$1,FALSE)))),"-",IF(ISERROR(VLOOKUP("Persons"&amp;control!$D$8&amp;Scotland_RCN!$B35,Data_RCN!$A$5:$K$2171,Data_RCN!K$1,FALSE)),"-",VLOOKUP("Persons"&amp;control!$D$8&amp;Scotland_RCN!$B35,Data_RCN!$A$5:$K$2171,Data_RCN!K$1,FALSE)))</f>
        <v>165</v>
      </c>
    </row>
    <row r="36" spans="2:25" ht="15" thickBot="1">
      <c r="B36" s="16" t="s">
        <v>154</v>
      </c>
      <c r="C36" s="88">
        <f>IF(OR(IF(ISERROR(VLOOKUP(control!$B$4&amp;control!$D$8&amp;Scotland_RCN!$B36,Data_RCN!$A$5:$K$2171,Data_RCN!E$1,FALSE)),"-",VLOOKUP(control!$B$4&amp;control!$D$8&amp;Scotland_RCN!$B36,Data_RCN!$A$5:$K$2171,Data_RCN!E$1,FALSE))=0,ISERROR(IF(ISERROR(VLOOKUP(control!$B$4&amp;control!$D$8&amp;Scotland_RCN!$B36,Data_RCN!$A$5:$K$2171,Data_RCN!E$1,FALSE)),"-",VLOOKUP(control!$B$4&amp;control!$D$8&amp;Scotland_RCN!$B36,Data_RCN!$A$5:$K$2171,Data_RCN!E$1,FALSE)))),"-",IF(ISERROR(VLOOKUP(control!$B$4&amp;control!$D$8&amp;Scotland_RCN!$B36,Data_RCN!$A$5:$K$2171,Data_RCN!E$1,FALSE)),"-",VLOOKUP(control!$B$4&amp;control!$D$8&amp;Scotland_RCN!$B36,Data_RCN!$A$5:$K$2171,Data_RCN!E$1,FALSE)))</f>
        <v>332</v>
      </c>
      <c r="D36" s="89">
        <f>IF(OR(IF(ISERROR(VLOOKUP(control!$B$4&amp;control!$D$8&amp;Scotland_RCN!$B36,Data_RCN!$A$5:$K$2171,Data_RCN!F$1,FALSE)),"-",VLOOKUP(control!$B$4&amp;control!$D$8&amp;Scotland_RCN!$B36,Data_RCN!$A$5:$K$2171,Data_RCN!F$1,FALSE))=0,ISERROR(IF(ISERROR(VLOOKUP(control!$B$4&amp;control!$D$8&amp;Scotland_RCN!$B36,Data_RCN!$A$5:$K$2171,Data_RCN!F$1,FALSE)),"-",VLOOKUP(control!$B$4&amp;control!$D$8&amp;Scotland_RCN!$B36,Data_RCN!$A$5:$K$2171,Data_RCN!F$1,FALSE)))),"-",IF(ISERROR(VLOOKUP(control!$B$4&amp;control!$D$8&amp;Scotland_RCN!$B36,Data_RCN!$A$5:$K$2171,Data_RCN!F$1,FALSE)),"-",VLOOKUP(control!$B$4&amp;control!$D$8&amp;Scotland_RCN!$B36,Data_RCN!$A$5:$K$2171,Data_RCN!F$1,FALSE)))</f>
        <v>163</v>
      </c>
      <c r="E36" s="89">
        <f>IF(OR(IF(ISERROR(VLOOKUP(control!$B$4&amp;control!$D$8&amp;Scotland_RCN!$B36,Data_RCN!$A$5:$K$2171,Data_RCN!G$1,FALSE)),"-",VLOOKUP(control!$B$4&amp;control!$D$8&amp;Scotland_RCN!$B36,Data_RCN!$A$5:$K$2171,Data_RCN!G$1,FALSE))=0,ISERROR(IF(ISERROR(VLOOKUP(control!$B$4&amp;control!$D$8&amp;Scotland_RCN!$B36,Data_RCN!$A$5:$K$2171,Data_RCN!G$1,FALSE)),"-",VLOOKUP(control!$B$4&amp;control!$D$8&amp;Scotland_RCN!$B36,Data_RCN!$A$5:$K$2171,Data_RCN!G$1,FALSE)))),"-",IF(ISERROR(VLOOKUP(control!$B$4&amp;control!$D$8&amp;Scotland_RCN!$B36,Data_RCN!$A$5:$K$2171,Data_RCN!G$1,FALSE)),"-",VLOOKUP(control!$B$4&amp;control!$D$8&amp;Scotland_RCN!$B36,Data_RCN!$A$5:$K$2171,Data_RCN!G$1,FALSE)))</f>
        <v>219</v>
      </c>
      <c r="F36" s="89">
        <f>IF(OR(IF(ISERROR(VLOOKUP(control!$B$4&amp;control!$D$8&amp;Scotland_RCN!$B36,Data_RCN!$A$5:$K$2171,Data_RCN!H$1,FALSE)),"-",VLOOKUP(control!$B$4&amp;control!$D$8&amp;Scotland_RCN!$B36,Data_RCN!$A$5:$K$2171,Data_RCN!H$1,FALSE))=0,ISERROR(IF(ISERROR(VLOOKUP(control!$B$4&amp;control!$D$8&amp;Scotland_RCN!$B36,Data_RCN!$A$5:$K$2171,Data_RCN!H$1,FALSE)),"-",VLOOKUP(control!$B$4&amp;control!$D$8&amp;Scotland_RCN!$B36,Data_RCN!$A$5:$K$2171,Data_RCN!H$1,FALSE)))),"-",IF(ISERROR(VLOOKUP(control!$B$4&amp;control!$D$8&amp;Scotland_RCN!$B36,Data_RCN!$A$5:$K$2171,Data_RCN!H$1,FALSE)),"-",VLOOKUP(control!$B$4&amp;control!$D$8&amp;Scotland_RCN!$B36,Data_RCN!$A$5:$K$2171,Data_RCN!H$1,FALSE)))</f>
        <v>145</v>
      </c>
      <c r="G36" s="89">
        <f>IF(OR(IF(ISERROR(VLOOKUP(control!$B$4&amp;control!$D$8&amp;Scotland_RCN!$B36,Data_RCN!$A$5:$K$2171,Data_RCN!I$1,FALSE)),"-",VLOOKUP(control!$B$4&amp;control!$D$8&amp;Scotland_RCN!$B36,Data_RCN!$A$5:$K$2171,Data_RCN!I$1,FALSE))=0,ISERROR(IF(ISERROR(VLOOKUP(control!$B$4&amp;control!$D$8&amp;Scotland_RCN!$B36,Data_RCN!$A$5:$K$2171,Data_RCN!I$1,FALSE)),"-",VLOOKUP(control!$B$4&amp;control!$D$8&amp;Scotland_RCN!$B36,Data_RCN!$A$5:$K$2171,Data_RCN!I$1,FALSE)))),"-",IF(ISERROR(VLOOKUP(control!$B$4&amp;control!$D$8&amp;Scotland_RCN!$B36,Data_RCN!$A$5:$K$2171,Data_RCN!I$1,FALSE)),"-",VLOOKUP(control!$B$4&amp;control!$D$8&amp;Scotland_RCN!$B36,Data_RCN!$A$5:$K$2171,Data_RCN!I$1,FALSE)))</f>
        <v>78</v>
      </c>
      <c r="H36" s="89">
        <f>IF(OR(IF(ISERROR(VLOOKUP(control!$B$4&amp;control!$D$8&amp;Scotland_RCN!$B36,Data_RCN!$A$5:$K$2171,Data_RCN!J$1,FALSE)),"-",VLOOKUP(control!$B$4&amp;control!$D$8&amp;Scotland_RCN!$B36,Data_RCN!$A$5:$K$2171,Data_RCN!J$1,FALSE))=0,ISERROR(IF(ISERROR(VLOOKUP(control!$B$4&amp;control!$D$8&amp;Scotland_RCN!$B36,Data_RCN!$A$5:$K$2171,Data_RCN!J$1,FALSE)),"-",VLOOKUP(control!$B$4&amp;control!$D$8&amp;Scotland_RCN!$B36,Data_RCN!$A$5:$K$2171,Data_RCN!J$1,FALSE)))),"-",IF(ISERROR(VLOOKUP(control!$B$4&amp;control!$D$8&amp;Scotland_RCN!$B36,Data_RCN!$A$5:$K$2171,Data_RCN!J$1,FALSE)),"-",VLOOKUP(control!$B$4&amp;control!$D$8&amp;Scotland_RCN!$B36,Data_RCN!$A$5:$K$2171,Data_RCN!J$1,FALSE)))</f>
        <v>50</v>
      </c>
      <c r="I36" s="90">
        <f>IF(OR(IF(ISERROR(VLOOKUP(control!$B$4&amp;control!$D$8&amp;Scotland_RCN!$B36,Data_RCN!$A$5:$K$2171,Data_RCN!K$1,FALSE)),"-",VLOOKUP(control!$B$4&amp;control!$D$8&amp;Scotland_RCN!$B36,Data_RCN!$A$5:$K$2171,Data_RCN!K$1,FALSE))=0,ISERROR(IF(ISERROR(VLOOKUP(control!$B$4&amp;control!$D$8&amp;Scotland_RCN!$B36,Data_RCN!$A$5:$K$2171,Data_RCN!K$1,FALSE)),"-",VLOOKUP(control!$B$4&amp;control!$D$8&amp;Scotland_RCN!$B36,Data_RCN!$A$5:$K$2171,Data_RCN!K$1,FALSE)))),"-",IF(ISERROR(VLOOKUP(control!$B$4&amp;control!$D$8&amp;Scotland_RCN!$B36,Data_RCN!$A$5:$K$2171,Data_RCN!K$1,FALSE)),"-",VLOOKUP(control!$B$4&amp;control!$D$8&amp;Scotland_RCN!$B36,Data_RCN!$A$5:$K$2171,Data_RCN!K$1,FALSE)))</f>
        <v>987</v>
      </c>
      <c r="J36" s="87"/>
      <c r="K36" s="88">
        <f>IF(OR(IF(ISERROR(VLOOKUP(control!$B$5&amp;control!$D$8&amp;Scotland_RCN!$B36,Data_RCN!$A$5:$K$2171,Data_RCN!E$1,FALSE)),"-",VLOOKUP(control!$B$5&amp;control!$D$8&amp;Scotland_RCN!$B36,Data_RCN!$A$5:$K$2171,Data_RCN!E$1,FALSE))=0,ISERROR(IF(ISERROR(VLOOKUP(control!$B$5&amp;control!$D$8&amp;Scotland_RCN!$B36,Data_RCN!$A$5:$K$2171,Data_RCN!E$1,FALSE)),"-",VLOOKUP(control!$B$5&amp;control!$D$8&amp;Scotland_RCN!$B36,Data_RCN!$A$5:$K$2171,Data_RCN!E$1,FALSE)))),"-",IF(ISERROR(VLOOKUP(control!$B$5&amp;control!$D$8&amp;Scotland_RCN!$B36,Data_RCN!$A$5:$K$2171,Data_RCN!E$1,FALSE)),"-",VLOOKUP(control!$B$5&amp;control!$D$8&amp;Scotland_RCN!$B36,Data_RCN!$A$5:$K$2171,Data_RCN!E$1,FALSE)))</f>
        <v>324</v>
      </c>
      <c r="L36" s="89">
        <f>IF(OR(IF(ISERROR(VLOOKUP(control!$B$5&amp;control!$D$8&amp;Scotland_RCN!$B36,Data_RCN!$A$5:$K$2171,Data_RCN!F$1,FALSE)),"-",VLOOKUP(control!$B$5&amp;control!$D$8&amp;Scotland_RCN!$B36,Data_RCN!$A$5:$K$2171,Data_RCN!F$1,FALSE))=0,ISERROR(IF(ISERROR(VLOOKUP(control!$B$5&amp;control!$D$8&amp;Scotland_RCN!$B39,Data_RCN!$A$5:$K$2171,Data_RCN!F$1,FALSE)),"-",VLOOKUP(control!$B$5&amp;control!$D$8&amp;Scotland_RCN!$B36,Data_RCN!$A$5:$K$2171,Data_RCN!F$1,FALSE)))),"-",IF(ISERROR(VLOOKUP(control!$B$5&amp;control!$D$8&amp;Scotland_RCN!$B36,Data_RCN!$A$5:$K$2171,Data_RCN!F$1,FALSE)),"-",VLOOKUP(control!$B$5&amp;control!$D$8&amp;Scotland_RCN!$B36,Data_RCN!$A$5:$K$2171,Data_RCN!F$1,FALSE)))</f>
        <v>156</v>
      </c>
      <c r="M36" s="89">
        <f>IF(OR(IF(ISERROR(VLOOKUP(control!$B$5&amp;control!$D$8&amp;Scotland_RCN!$B36,Data_RCN!$A$5:$K$2171,Data_RCN!G$1,FALSE)),"-",VLOOKUP(control!$B$5&amp;control!$D$8&amp;Scotland_RCN!$B36,Data_RCN!$A$5:$K$2171,Data_RCN!G$1,FALSE))=0,ISERROR(IF(ISERROR(VLOOKUP(control!$B$5&amp;control!$D$8&amp;Scotland_RCN!$B39,Data_RCN!$A$5:$K$2171,Data_RCN!G$1,FALSE)),"-",VLOOKUP(control!$B$5&amp;control!$D$8&amp;Scotland_RCN!$B36,Data_RCN!$A$5:$K$2171,Data_RCN!G$1,FALSE)))),"-",IF(ISERROR(VLOOKUP(control!$B$5&amp;control!$D$8&amp;Scotland_RCN!$B36,Data_RCN!$A$5:$K$2171,Data_RCN!G$1,FALSE)),"-",VLOOKUP(control!$B$5&amp;control!$D$8&amp;Scotland_RCN!$B36,Data_RCN!$A$5:$K$2171,Data_RCN!G$1,FALSE)))</f>
        <v>234</v>
      </c>
      <c r="N36" s="89">
        <f>IF(OR(IF(ISERROR(VLOOKUP(control!$B$5&amp;control!$D$8&amp;Scotland_RCN!$B36,Data_RCN!$A$5:$K$2171,Data_RCN!H$1,FALSE)),"-",VLOOKUP(control!$B$5&amp;control!$D$8&amp;Scotland_RCN!$B36,Data_RCN!$A$5:$K$2171,Data_RCN!H$1,FALSE))=0,ISERROR(IF(ISERROR(VLOOKUP(control!$B$5&amp;control!$D$8&amp;Scotland_RCN!$B39,Data_RCN!$A$5:$K$2171,Data_RCN!H$1,FALSE)),"-",VLOOKUP(control!$B$5&amp;control!$D$8&amp;Scotland_RCN!$B36,Data_RCN!$A$5:$K$2171,Data_RCN!H$1,FALSE)))),"-",IF(ISERROR(VLOOKUP(control!$B$5&amp;control!$D$8&amp;Scotland_RCN!$B36,Data_RCN!$A$5:$K$2171,Data_RCN!H$1,FALSE)),"-",VLOOKUP(control!$B$5&amp;control!$D$8&amp;Scotland_RCN!$B36,Data_RCN!$A$5:$K$2171,Data_RCN!H$1,FALSE)))</f>
        <v>159</v>
      </c>
      <c r="O36" s="89">
        <f>IF(OR(IF(ISERROR(VLOOKUP(control!$B$5&amp;control!$D$8&amp;Scotland_RCN!$B36,Data_RCN!$A$5:$K$2171,Data_RCN!I$1,FALSE)),"-",VLOOKUP(control!$B$5&amp;control!$D$8&amp;Scotland_RCN!$B36,Data_RCN!$A$5:$K$2171,Data_RCN!I$1,FALSE))=0,ISERROR(IF(ISERROR(VLOOKUP(control!$B$5&amp;control!$D$8&amp;Scotland_RCN!$B39,Data_RCN!$A$5:$K$2171,Data_RCN!I$1,FALSE)),"-",VLOOKUP(control!$B$5&amp;control!$D$8&amp;Scotland_RCN!$B36,Data_RCN!$A$5:$K$2171,Data_RCN!I$1,FALSE)))),"-",IF(ISERROR(VLOOKUP(control!$B$5&amp;control!$D$8&amp;Scotland_RCN!$B36,Data_RCN!$A$5:$K$2171,Data_RCN!I$1,FALSE)),"-",VLOOKUP(control!$B$5&amp;control!$D$8&amp;Scotland_RCN!$B36,Data_RCN!$A$5:$K$2171,Data_RCN!I$1,FALSE)))</f>
        <v>79</v>
      </c>
      <c r="P36" s="89">
        <f>IF(OR(IF(ISERROR(VLOOKUP(control!$B$5&amp;control!$D$8&amp;Scotland_RCN!$B36,Data_RCN!$A$5:$K$2171,Data_RCN!J$1,FALSE)),"-",VLOOKUP(control!$B$5&amp;control!$D$8&amp;Scotland_RCN!$B36,Data_RCN!$A$5:$K$2171,Data_RCN!J$1,FALSE))=0,ISERROR(IF(ISERROR(VLOOKUP(control!$B$5&amp;control!$D$8&amp;Scotland_RCN!$B39,Data_RCN!$A$5:$K$2171,Data_RCN!J$1,FALSE)),"-",VLOOKUP(control!$B$5&amp;control!$D$8&amp;Scotland_RCN!$B36,Data_RCN!$A$5:$K$2171,Data_RCN!J$1,FALSE)))),"-",IF(ISERROR(VLOOKUP(control!$B$5&amp;control!$D$8&amp;Scotland_RCN!$B36,Data_RCN!$A$5:$K$2171,Data_RCN!J$1,FALSE)),"-",VLOOKUP(control!$B$5&amp;control!$D$8&amp;Scotland_RCN!$B36,Data_RCN!$A$5:$K$2171,Data_RCN!J$1,FALSE)))</f>
        <v>31</v>
      </c>
      <c r="Q36" s="90">
        <f>IF(OR(IF(ISERROR(VLOOKUP(control!$B$5&amp;control!$D$8&amp;Scotland_RCN!$B36,Data_RCN!$A$5:$K$2171,Data_RCN!K$1,FALSE)),"-",VLOOKUP(control!$B$5&amp;control!$D$8&amp;Scotland_RCN!$B36,Data_RCN!$A$5:$K$2171,Data_RCN!K$1,FALSE))=0,ISERROR(IF(ISERROR(VLOOKUP(control!$B$5&amp;control!$D$8&amp;Scotland_RCN!$B39,Data_RCN!$A$5:$K$2171,Data_RCN!K$1,FALSE)),"-",VLOOKUP(control!$B$5&amp;control!$D$8&amp;Scotland_RCN!$B36,Data_RCN!$A$5:$K$2171,Data_RCN!K$1,FALSE)))),"-",IF(ISERROR(VLOOKUP(control!$B$5&amp;control!$D$8&amp;Scotland_RCN!$B36,Data_RCN!$A$5:$K$2171,Data_RCN!K$1,FALSE)),"-",VLOOKUP(control!$B$5&amp;control!$D$8&amp;Scotland_RCN!$B36,Data_RCN!$A$5:$K$2171,Data_RCN!K$1,FALSE)))</f>
        <v>983</v>
      </c>
      <c r="R36" s="87"/>
      <c r="S36" s="88">
        <f>IF(OR(IF(ISERROR(VLOOKUP("Persons"&amp;control!$D$8&amp;Scotland_RCN!$B36,Data_RCN!$A$5:$K$2171,Data_RCN!E$1,FALSE)),"-",VLOOKUP("Persons"&amp;control!$D$8&amp;Scotland_RCN!$B36,Data_RCN!$A$5:$K$2171,Data_RCN!E$1,FALSE))=0,ISERROR(IF(ISERROR(VLOOKUP("Persons"&amp;control!$D$8&amp;Scotland_RCN!$B36,Data_RCN!$A$5:$K$2171,Data_RCN!E$1,FALSE)),"-",VLOOKUP("Persons"&amp;control!$D$8&amp;Scotland_RCN!$B36,Data_RCN!$A$5:$K$2171,Data_RCN!E$1,FALSE)))),"-",IF(ISERROR(VLOOKUP("Persons"&amp;control!$D$8&amp;Scotland_RCN!$B36,Data_RCN!$A$5:$K$2171,Data_RCN!E$1,FALSE)),"-",VLOOKUP("Persons"&amp;control!$D$8&amp;Scotland_RCN!$B36,Data_RCN!$A$5:$K$2171,Data_RCN!E$1,FALSE)))</f>
        <v>656</v>
      </c>
      <c r="T36" s="89">
        <f>IF(OR(IF(ISERROR(VLOOKUP("Persons"&amp;control!$D$8&amp;Scotland_RCN!$B36,Data_RCN!$A$5:$K$2171,Data_RCN!F$1,FALSE)),"-",VLOOKUP("Persons"&amp;control!$D$8&amp;Scotland_RCN!$B36,Data_RCN!$A$5:$K$2171,Data_RCN!F$1,FALSE))=0,ISERROR(IF(ISERROR(VLOOKUP("Persons"&amp;control!$D$8&amp;Scotland_RCN!$B36,Data_RCN!$A$5:$K$2171,Data_RCN!F$1,FALSE)),"-",VLOOKUP("Persons"&amp;control!$D$8&amp;Scotland_RCN!$B36,Data_RCN!$A$5:$K$2171,Data_RCN!F$1,FALSE)))),"-",IF(ISERROR(VLOOKUP("Persons"&amp;control!$D$8&amp;Scotland_RCN!$B36,Data_RCN!$A$5:$K$2171,Data_RCN!F$1,FALSE)),"-",VLOOKUP("Persons"&amp;control!$D$8&amp;Scotland_RCN!$B36,Data_RCN!$A$5:$K$2171,Data_RCN!F$1,FALSE)))</f>
        <v>319</v>
      </c>
      <c r="U36" s="89">
        <f>IF(OR(IF(ISERROR(VLOOKUP("Persons"&amp;control!$D$8&amp;Scotland_RCN!$B36,Data_RCN!$A$5:$K$2171,Data_RCN!G$1,FALSE)),"-",VLOOKUP("Persons"&amp;control!$D$8&amp;Scotland_RCN!$B36,Data_RCN!$A$5:$K$2171,Data_RCN!G$1,FALSE))=0,ISERROR(IF(ISERROR(VLOOKUP("Persons"&amp;control!$D$8&amp;Scotland_RCN!$B36,Data_RCN!$A$5:$K$2171,Data_RCN!G$1,FALSE)),"-",VLOOKUP("Persons"&amp;control!$D$8&amp;Scotland_RCN!$B36,Data_RCN!$A$5:$K$2171,Data_RCN!G$1,FALSE)))),"-",IF(ISERROR(VLOOKUP("Persons"&amp;control!$D$8&amp;Scotland_RCN!$B36,Data_RCN!$A$5:$K$2171,Data_RCN!G$1,FALSE)),"-",VLOOKUP("Persons"&amp;control!$D$8&amp;Scotland_RCN!$B36,Data_RCN!$A$5:$K$2171,Data_RCN!G$1,FALSE)))</f>
        <v>453</v>
      </c>
      <c r="V36" s="89">
        <f>IF(OR(IF(ISERROR(VLOOKUP("Persons"&amp;control!$D$8&amp;Scotland_RCN!$B36,Data_RCN!$A$5:$K$2171,Data_RCN!H$1,FALSE)),"-",VLOOKUP("Persons"&amp;control!$D$8&amp;Scotland_RCN!$B36,Data_RCN!$A$5:$K$2171,Data_RCN!H$1,FALSE))=0,ISERROR(IF(ISERROR(VLOOKUP("Persons"&amp;control!$D$8&amp;Scotland_RCN!$B36,Data_RCN!$A$5:$K$2171,Data_RCN!H$1,FALSE)),"-",VLOOKUP("Persons"&amp;control!$D$8&amp;Scotland_RCN!$B36,Data_RCN!$A$5:$K$2171,Data_RCN!H$1,FALSE)))),"-",IF(ISERROR(VLOOKUP("Persons"&amp;control!$D$8&amp;Scotland_RCN!$B36,Data_RCN!$A$5:$K$2171,Data_RCN!H$1,FALSE)),"-",VLOOKUP("Persons"&amp;control!$D$8&amp;Scotland_RCN!$B36,Data_RCN!$A$5:$K$2171,Data_RCN!H$1,FALSE)))</f>
        <v>304</v>
      </c>
      <c r="W36" s="89">
        <f>IF(OR(IF(ISERROR(VLOOKUP("Persons"&amp;control!$D$8&amp;Scotland_RCN!$B36,Data_RCN!$A$5:$K$2171,Data_RCN!I$1,FALSE)),"-",VLOOKUP("Persons"&amp;control!$D$8&amp;Scotland_RCN!$B36,Data_RCN!$A$5:$K$2171,Data_RCN!I$1,FALSE))=0,ISERROR(IF(ISERROR(VLOOKUP("Persons"&amp;control!$D$8&amp;Scotland_RCN!$B36,Data_RCN!$A$5:$K$2171,Data_RCN!I$1,FALSE)),"-",VLOOKUP("Persons"&amp;control!$D$8&amp;Scotland_RCN!$B36,Data_RCN!$A$5:$K$2171,Data_RCN!I$1,FALSE)))),"-",IF(ISERROR(VLOOKUP("Persons"&amp;control!$D$8&amp;Scotland_RCN!$B36,Data_RCN!$A$5:$K$2171,Data_RCN!I$1,FALSE)),"-",VLOOKUP("Persons"&amp;control!$D$8&amp;Scotland_RCN!$B36,Data_RCN!$A$5:$K$2171,Data_RCN!I$1,FALSE)))</f>
        <v>157</v>
      </c>
      <c r="X36" s="89">
        <f>IF(OR(IF(ISERROR(VLOOKUP("Persons"&amp;control!$D$8&amp;Scotland_RCN!$B36,Data_RCN!$A$5:$K$2171,Data_RCN!J$1,FALSE)),"-",VLOOKUP("Persons"&amp;control!$D$8&amp;Scotland_RCN!$B36,Data_RCN!$A$5:$K$2171,Data_RCN!J$1,FALSE))=0,ISERROR(IF(ISERROR(VLOOKUP("Persons"&amp;control!$D$8&amp;Scotland_RCN!$B36,Data_RCN!$A$5:$K$2171,Data_RCN!J$1,FALSE)),"-",VLOOKUP("Persons"&amp;control!$D$8&amp;Scotland_RCN!$B36,Data_RCN!$A$5:$K$2171,Data_RCN!J$1,FALSE)))),"-",IF(ISERROR(VLOOKUP("Persons"&amp;control!$D$8&amp;Scotland_RCN!$B36,Data_RCN!$A$5:$K$2171,Data_RCN!J$1,FALSE)),"-",VLOOKUP("Persons"&amp;control!$D$8&amp;Scotland_RCN!$B36,Data_RCN!$A$5:$K$2171,Data_RCN!J$1,FALSE)))</f>
        <v>81</v>
      </c>
      <c r="Y36" s="90">
        <f>IF(OR(IF(ISERROR(VLOOKUP("Persons"&amp;control!$D$8&amp;Scotland_RCN!$B36,Data_RCN!$A$5:$K$2171,Data_RCN!K$1,FALSE)),"-",VLOOKUP("Persons"&amp;control!$D$8&amp;Scotland_RCN!$B36,Data_RCN!$A$5:$K$2171,Data_RCN!K$1,FALSE))=0,ISERROR(IF(ISERROR(VLOOKUP("Persons"&amp;control!$D$8&amp;Scotland_RCN!$B36,Data_RCN!$A$5:$K$2171,Data_RCN!K$1,FALSE)),"-",VLOOKUP("Persons"&amp;control!$D$8&amp;Scotland_RCN!$B36,Data_RCN!$A$5:$K$2171,Data_RCN!K$1,FALSE)))),"-",IF(ISERROR(VLOOKUP("Persons"&amp;control!$D$8&amp;Scotland_RCN!$B36,Data_RCN!$A$5:$K$2171,Data_RCN!K$1,FALSE)),"-",VLOOKUP("Persons"&amp;control!$D$8&amp;Scotland_RCN!$B36,Data_RCN!$A$5:$K$2171,Data_RCN!K$1,FALSE)))</f>
        <v>1970</v>
      </c>
    </row>
    <row r="37" spans="2:25" ht="15" thickBot="1">
      <c r="B37" s="16" t="s">
        <v>98</v>
      </c>
      <c r="C37" s="91">
        <f>IF(OR(IF(ISERROR(VLOOKUP(control!$B$4&amp;control!$D$8&amp;Scotland_RCN!$B37,Data_RCN!$A$5:$K$2171,Data_RCN!E$1,FALSE)),"-",VLOOKUP(control!$B$4&amp;control!$D$8&amp;Scotland_RCN!$B37,Data_RCN!$A$5:$K$2171,Data_RCN!E$1,FALSE))=0,ISERROR(IF(ISERROR(VLOOKUP(control!$B$4&amp;control!$D$8&amp;Scotland_RCN!$B37,Data_RCN!$A$5:$K$2171,Data_RCN!E$1,FALSE)),"-",VLOOKUP(control!$B$4&amp;control!$D$8&amp;Scotland_RCN!$B37,Data_RCN!$A$5:$K$2171,Data_RCN!E$1,FALSE)))),"-",IF(ISERROR(VLOOKUP(control!$B$4&amp;control!$D$8&amp;Scotland_RCN!$B37,Data_RCN!$A$5:$K$2171,Data_RCN!E$1,FALSE)),"-",VLOOKUP(control!$B$4&amp;control!$D$8&amp;Scotland_RCN!$B37,Data_RCN!$A$5:$K$2171,Data_RCN!E$1,FALSE)))</f>
        <v>138</v>
      </c>
      <c r="D37" s="92">
        <f>IF(OR(IF(ISERROR(VLOOKUP(control!$B$4&amp;control!$D$8&amp;Scotland_RCN!$B37,Data_RCN!$A$5:$K$2171,Data_RCN!F$1,FALSE)),"-",VLOOKUP(control!$B$4&amp;control!$D$8&amp;Scotland_RCN!$B37,Data_RCN!$A$5:$K$2171,Data_RCN!F$1,FALSE))=0,ISERROR(IF(ISERROR(VLOOKUP(control!$B$4&amp;control!$D$8&amp;Scotland_RCN!$B37,Data_RCN!$A$5:$K$2171,Data_RCN!F$1,FALSE)),"-",VLOOKUP(control!$B$4&amp;control!$D$8&amp;Scotland_RCN!$B37,Data_RCN!$A$5:$K$2171,Data_RCN!F$1,FALSE)))),"-",IF(ISERROR(VLOOKUP(control!$B$4&amp;control!$D$8&amp;Scotland_RCN!$B37,Data_RCN!$A$5:$K$2171,Data_RCN!F$1,FALSE)),"-",VLOOKUP(control!$B$4&amp;control!$D$8&amp;Scotland_RCN!$B37,Data_RCN!$A$5:$K$2171,Data_RCN!F$1,FALSE)))</f>
        <v>131</v>
      </c>
      <c r="E37" s="92">
        <f>IF(OR(IF(ISERROR(VLOOKUP(control!$B$4&amp;control!$D$8&amp;Scotland_RCN!$B37,Data_RCN!$A$5:$K$2171,Data_RCN!G$1,FALSE)),"-",VLOOKUP(control!$B$4&amp;control!$D$8&amp;Scotland_RCN!$B37,Data_RCN!$A$5:$K$2171,Data_RCN!G$1,FALSE))=0,ISERROR(IF(ISERROR(VLOOKUP(control!$B$4&amp;control!$D$8&amp;Scotland_RCN!$B37,Data_RCN!$A$5:$K$2171,Data_RCN!G$1,FALSE)),"-",VLOOKUP(control!$B$4&amp;control!$D$8&amp;Scotland_RCN!$B37,Data_RCN!$A$5:$K$2171,Data_RCN!G$1,FALSE)))),"-",IF(ISERROR(VLOOKUP(control!$B$4&amp;control!$D$8&amp;Scotland_RCN!$B37,Data_RCN!$A$5:$K$2171,Data_RCN!G$1,FALSE)),"-",VLOOKUP(control!$B$4&amp;control!$D$8&amp;Scotland_RCN!$B37,Data_RCN!$A$5:$K$2171,Data_RCN!G$1,FALSE)))</f>
        <v>321</v>
      </c>
      <c r="F37" s="92">
        <f>IF(OR(IF(ISERROR(VLOOKUP(control!$B$4&amp;control!$D$8&amp;Scotland_RCN!$B37,Data_RCN!$A$5:$K$2171,Data_RCN!H$1,FALSE)),"-",VLOOKUP(control!$B$4&amp;control!$D$8&amp;Scotland_RCN!$B37,Data_RCN!$A$5:$K$2171,Data_RCN!H$1,FALSE))=0,ISERROR(IF(ISERROR(VLOOKUP(control!$B$4&amp;control!$D$8&amp;Scotland_RCN!$B37,Data_RCN!$A$5:$K$2171,Data_RCN!H$1,FALSE)),"-",VLOOKUP(control!$B$4&amp;control!$D$8&amp;Scotland_RCN!$B37,Data_RCN!$A$5:$K$2171,Data_RCN!H$1,FALSE)))),"-",IF(ISERROR(VLOOKUP(control!$B$4&amp;control!$D$8&amp;Scotland_RCN!$B37,Data_RCN!$A$5:$K$2171,Data_RCN!H$1,FALSE)),"-",VLOOKUP(control!$B$4&amp;control!$D$8&amp;Scotland_RCN!$B37,Data_RCN!$A$5:$K$2171,Data_RCN!H$1,FALSE)))</f>
        <v>322</v>
      </c>
      <c r="G37" s="92">
        <f>IF(OR(IF(ISERROR(VLOOKUP(control!$B$4&amp;control!$D$8&amp;Scotland_RCN!$B37,Data_RCN!$A$5:$K$2171,Data_RCN!I$1,FALSE)),"-",VLOOKUP(control!$B$4&amp;control!$D$8&amp;Scotland_RCN!$B37,Data_RCN!$A$5:$K$2171,Data_RCN!I$1,FALSE))=0,ISERROR(IF(ISERROR(VLOOKUP(control!$B$4&amp;control!$D$8&amp;Scotland_RCN!$B37,Data_RCN!$A$5:$K$2171,Data_RCN!I$1,FALSE)),"-",VLOOKUP(control!$B$4&amp;control!$D$8&amp;Scotland_RCN!$B37,Data_RCN!$A$5:$K$2171,Data_RCN!I$1,FALSE)))),"-",IF(ISERROR(VLOOKUP(control!$B$4&amp;control!$D$8&amp;Scotland_RCN!$B37,Data_RCN!$A$5:$K$2171,Data_RCN!I$1,FALSE)),"-",VLOOKUP(control!$B$4&amp;control!$D$8&amp;Scotland_RCN!$B37,Data_RCN!$A$5:$K$2171,Data_RCN!I$1,FALSE)))</f>
        <v>244</v>
      </c>
      <c r="H37" s="92">
        <f>IF(OR(IF(ISERROR(VLOOKUP(control!$B$4&amp;control!$D$8&amp;Scotland_RCN!$B37,Data_RCN!$A$5:$K$2171,Data_RCN!J$1,FALSE)),"-",VLOOKUP(control!$B$4&amp;control!$D$8&amp;Scotland_RCN!$B37,Data_RCN!$A$5:$K$2171,Data_RCN!J$1,FALSE))=0,ISERROR(IF(ISERROR(VLOOKUP(control!$B$4&amp;control!$D$8&amp;Scotland_RCN!$B37,Data_RCN!$A$5:$K$2171,Data_RCN!J$1,FALSE)),"-",VLOOKUP(control!$B$4&amp;control!$D$8&amp;Scotland_RCN!$B37,Data_RCN!$A$5:$K$2171,Data_RCN!J$1,FALSE)))),"-",IF(ISERROR(VLOOKUP(control!$B$4&amp;control!$D$8&amp;Scotland_RCN!$B37,Data_RCN!$A$5:$K$2171,Data_RCN!J$1,FALSE)),"-",VLOOKUP(control!$B$4&amp;control!$D$8&amp;Scotland_RCN!$B37,Data_RCN!$A$5:$K$2171,Data_RCN!J$1,FALSE)))</f>
        <v>148</v>
      </c>
      <c r="I37" s="93">
        <f>IF(OR(IF(ISERROR(VLOOKUP(control!$B$4&amp;control!$D$8&amp;Scotland_RCN!$B37,Data_RCN!$A$5:$K$2171,Data_RCN!K$1,FALSE)),"-",VLOOKUP(control!$B$4&amp;control!$D$8&amp;Scotland_RCN!$B37,Data_RCN!$A$5:$K$2171,Data_RCN!K$1,FALSE))=0,ISERROR(IF(ISERROR(VLOOKUP(control!$B$4&amp;control!$D$8&amp;Scotland_RCN!$B37,Data_RCN!$A$5:$K$2171,Data_RCN!K$1,FALSE)),"-",VLOOKUP(control!$B$4&amp;control!$D$8&amp;Scotland_RCN!$B37,Data_RCN!$A$5:$K$2171,Data_RCN!K$1,FALSE)))),"-",IF(ISERROR(VLOOKUP(control!$B$4&amp;control!$D$8&amp;Scotland_RCN!$B37,Data_RCN!$A$5:$K$2171,Data_RCN!K$1,FALSE)),"-",VLOOKUP(control!$B$4&amp;control!$D$8&amp;Scotland_RCN!$B37,Data_RCN!$A$5:$K$2171,Data_RCN!K$1,FALSE)))</f>
        <v>1304</v>
      </c>
      <c r="J37" s="87"/>
      <c r="K37" s="91">
        <f>IF(OR(IF(ISERROR(VLOOKUP(control!$B$5&amp;control!$D$8&amp;Scotland_RCN!$B37,Data_RCN!$A$5:$K$2171,Data_RCN!E$1,FALSE)),"-",VLOOKUP(control!$B$5&amp;control!$D$8&amp;Scotland_RCN!$B37,Data_RCN!$A$5:$K$2171,Data_RCN!E$1,FALSE))=0,ISERROR(IF(ISERROR(VLOOKUP(control!$B$5&amp;control!$D$8&amp;Scotland_RCN!$B37,Data_RCN!$A$5:$K$2171,Data_RCN!E$1,FALSE)),"-",VLOOKUP(control!$B$5&amp;control!$D$8&amp;Scotland_RCN!$B37,Data_RCN!$A$5:$K$2171,Data_RCN!E$1,FALSE)))),"-",IF(ISERROR(VLOOKUP(control!$B$5&amp;control!$D$8&amp;Scotland_RCN!$B37,Data_RCN!$A$5:$K$2171,Data_RCN!E$1,FALSE)),"-",VLOOKUP(control!$B$5&amp;control!$D$8&amp;Scotland_RCN!$B37,Data_RCN!$A$5:$K$2171,Data_RCN!E$1,FALSE)))</f>
        <v>135</v>
      </c>
      <c r="L37" s="92">
        <f>IF(OR(IF(ISERROR(VLOOKUP(control!$B$5&amp;control!$D$8&amp;Scotland_RCN!$B37,Data_RCN!$A$5:$K$2171,Data_RCN!F$1,FALSE)),"-",VLOOKUP(control!$B$5&amp;control!$D$8&amp;Scotland_RCN!$B37,Data_RCN!$A$5:$K$2171,Data_RCN!F$1,FALSE))=0,ISERROR(IF(ISERROR(VLOOKUP(control!$B$5&amp;control!$D$8&amp;Scotland_RCN!$B40,Data_RCN!$A$5:$K$2171,Data_RCN!F$1,FALSE)),"-",VLOOKUP(control!$B$5&amp;control!$D$8&amp;Scotland_RCN!$B37,Data_RCN!$A$5:$K$2171,Data_RCN!F$1,FALSE)))),"-",IF(ISERROR(VLOOKUP(control!$B$5&amp;control!$D$8&amp;Scotland_RCN!$B37,Data_RCN!$A$5:$K$2171,Data_RCN!F$1,FALSE)),"-",VLOOKUP(control!$B$5&amp;control!$D$8&amp;Scotland_RCN!$B37,Data_RCN!$A$5:$K$2171,Data_RCN!F$1,FALSE)))</f>
        <v>157</v>
      </c>
      <c r="M37" s="92">
        <f>IF(OR(IF(ISERROR(VLOOKUP(control!$B$5&amp;control!$D$8&amp;Scotland_RCN!$B37,Data_RCN!$A$5:$K$2171,Data_RCN!G$1,FALSE)),"-",VLOOKUP(control!$B$5&amp;control!$D$8&amp;Scotland_RCN!$B37,Data_RCN!$A$5:$K$2171,Data_RCN!G$1,FALSE))=0,ISERROR(IF(ISERROR(VLOOKUP(control!$B$5&amp;control!$D$8&amp;Scotland_RCN!$B40,Data_RCN!$A$5:$K$2171,Data_RCN!G$1,FALSE)),"-",VLOOKUP(control!$B$5&amp;control!$D$8&amp;Scotland_RCN!$B37,Data_RCN!$A$5:$K$2171,Data_RCN!G$1,FALSE)))),"-",IF(ISERROR(VLOOKUP(control!$B$5&amp;control!$D$8&amp;Scotland_RCN!$B37,Data_RCN!$A$5:$K$2171,Data_RCN!G$1,FALSE)),"-",VLOOKUP(control!$B$5&amp;control!$D$8&amp;Scotland_RCN!$B37,Data_RCN!$A$5:$K$2171,Data_RCN!G$1,FALSE)))</f>
        <v>501</v>
      </c>
      <c r="N37" s="92">
        <f>IF(OR(IF(ISERROR(VLOOKUP(control!$B$5&amp;control!$D$8&amp;Scotland_RCN!$B37,Data_RCN!$A$5:$K$2171,Data_RCN!H$1,FALSE)),"-",VLOOKUP(control!$B$5&amp;control!$D$8&amp;Scotland_RCN!$B37,Data_RCN!$A$5:$K$2171,Data_RCN!H$1,FALSE))=0,ISERROR(IF(ISERROR(VLOOKUP(control!$B$5&amp;control!$D$8&amp;Scotland_RCN!$B40,Data_RCN!$A$5:$K$2171,Data_RCN!H$1,FALSE)),"-",VLOOKUP(control!$B$5&amp;control!$D$8&amp;Scotland_RCN!$B37,Data_RCN!$A$5:$K$2171,Data_RCN!H$1,FALSE)))),"-",IF(ISERROR(VLOOKUP(control!$B$5&amp;control!$D$8&amp;Scotland_RCN!$B37,Data_RCN!$A$5:$K$2171,Data_RCN!H$1,FALSE)),"-",VLOOKUP(control!$B$5&amp;control!$D$8&amp;Scotland_RCN!$B37,Data_RCN!$A$5:$K$2171,Data_RCN!H$1,FALSE)))</f>
        <v>542</v>
      </c>
      <c r="O37" s="92">
        <f>IF(OR(IF(ISERROR(VLOOKUP(control!$B$5&amp;control!$D$8&amp;Scotland_RCN!$B37,Data_RCN!$A$5:$K$2171,Data_RCN!I$1,FALSE)),"-",VLOOKUP(control!$B$5&amp;control!$D$8&amp;Scotland_RCN!$B37,Data_RCN!$A$5:$K$2171,Data_RCN!I$1,FALSE))=0,ISERROR(IF(ISERROR(VLOOKUP(control!$B$5&amp;control!$D$8&amp;Scotland_RCN!$B40,Data_RCN!$A$5:$K$2171,Data_RCN!I$1,FALSE)),"-",VLOOKUP(control!$B$5&amp;control!$D$8&amp;Scotland_RCN!$B37,Data_RCN!$A$5:$K$2171,Data_RCN!I$1,FALSE)))),"-",IF(ISERROR(VLOOKUP(control!$B$5&amp;control!$D$8&amp;Scotland_RCN!$B37,Data_RCN!$A$5:$K$2171,Data_RCN!I$1,FALSE)),"-",VLOOKUP(control!$B$5&amp;control!$D$8&amp;Scotland_RCN!$B37,Data_RCN!$A$5:$K$2171,Data_RCN!I$1,FALSE)))</f>
        <v>433</v>
      </c>
      <c r="P37" s="92">
        <f>IF(OR(IF(ISERROR(VLOOKUP(control!$B$5&amp;control!$D$8&amp;Scotland_RCN!$B37,Data_RCN!$A$5:$K$2171,Data_RCN!J$1,FALSE)),"-",VLOOKUP(control!$B$5&amp;control!$D$8&amp;Scotland_RCN!$B37,Data_RCN!$A$5:$K$2171,Data_RCN!J$1,FALSE))=0,ISERROR(IF(ISERROR(VLOOKUP(control!$B$5&amp;control!$D$8&amp;Scotland_RCN!$B40,Data_RCN!$A$5:$K$2171,Data_RCN!J$1,FALSE)),"-",VLOOKUP(control!$B$5&amp;control!$D$8&amp;Scotland_RCN!$B37,Data_RCN!$A$5:$K$2171,Data_RCN!J$1,FALSE)))),"-",IF(ISERROR(VLOOKUP(control!$B$5&amp;control!$D$8&amp;Scotland_RCN!$B37,Data_RCN!$A$5:$K$2171,Data_RCN!J$1,FALSE)),"-",VLOOKUP(control!$B$5&amp;control!$D$8&amp;Scotland_RCN!$B37,Data_RCN!$A$5:$K$2171,Data_RCN!J$1,FALSE)))</f>
        <v>322</v>
      </c>
      <c r="Q37" s="93">
        <f>IF(OR(IF(ISERROR(VLOOKUP(control!$B$5&amp;control!$D$8&amp;Scotland_RCN!$B37,Data_RCN!$A$5:$K$2171,Data_RCN!K$1,FALSE)),"-",VLOOKUP(control!$B$5&amp;control!$D$8&amp;Scotland_RCN!$B37,Data_RCN!$A$5:$K$2171,Data_RCN!K$1,FALSE))=0,ISERROR(IF(ISERROR(VLOOKUP(control!$B$5&amp;control!$D$8&amp;Scotland_RCN!$B40,Data_RCN!$A$5:$K$2171,Data_RCN!K$1,FALSE)),"-",VLOOKUP(control!$B$5&amp;control!$D$8&amp;Scotland_RCN!$B37,Data_RCN!$A$5:$K$2171,Data_RCN!K$1,FALSE)))),"-",IF(ISERROR(VLOOKUP(control!$B$5&amp;control!$D$8&amp;Scotland_RCN!$B37,Data_RCN!$A$5:$K$2171,Data_RCN!K$1,FALSE)),"-",VLOOKUP(control!$B$5&amp;control!$D$8&amp;Scotland_RCN!$B37,Data_RCN!$A$5:$K$2171,Data_RCN!K$1,FALSE)))</f>
        <v>2090</v>
      </c>
      <c r="R37" s="87"/>
      <c r="S37" s="91">
        <f>IF(OR(IF(ISERROR(VLOOKUP("Persons"&amp;control!$D$8&amp;Scotland_RCN!$B37,Data_RCN!$A$5:$K$2171,Data_RCN!E$1,FALSE)),"-",VLOOKUP("Persons"&amp;control!$D$8&amp;Scotland_RCN!$B37,Data_RCN!$A$5:$K$2171,Data_RCN!E$1,FALSE))=0,ISERROR(IF(ISERROR(VLOOKUP("Persons"&amp;control!$D$8&amp;Scotland_RCN!$B37,Data_RCN!$A$5:$K$2171,Data_RCN!E$1,FALSE)),"-",VLOOKUP("Persons"&amp;control!$D$8&amp;Scotland_RCN!$B37,Data_RCN!$A$5:$K$2171,Data_RCN!E$1,FALSE)))),"-",IF(ISERROR(VLOOKUP("Persons"&amp;control!$D$8&amp;Scotland_RCN!$B37,Data_RCN!$A$5:$K$2171,Data_RCN!E$1,FALSE)),"-",VLOOKUP("Persons"&amp;control!$D$8&amp;Scotland_RCN!$B37,Data_RCN!$A$5:$K$2171,Data_RCN!E$1,FALSE)))</f>
        <v>273</v>
      </c>
      <c r="T37" s="92">
        <f>IF(OR(IF(ISERROR(VLOOKUP("Persons"&amp;control!$D$8&amp;Scotland_RCN!$B37,Data_RCN!$A$5:$K$2171,Data_RCN!F$1,FALSE)),"-",VLOOKUP("Persons"&amp;control!$D$8&amp;Scotland_RCN!$B37,Data_RCN!$A$5:$K$2171,Data_RCN!F$1,FALSE))=0,ISERROR(IF(ISERROR(VLOOKUP("Persons"&amp;control!$D$8&amp;Scotland_RCN!$B37,Data_RCN!$A$5:$K$2171,Data_RCN!F$1,FALSE)),"-",VLOOKUP("Persons"&amp;control!$D$8&amp;Scotland_RCN!$B37,Data_RCN!$A$5:$K$2171,Data_RCN!F$1,FALSE)))),"-",IF(ISERROR(VLOOKUP("Persons"&amp;control!$D$8&amp;Scotland_RCN!$B37,Data_RCN!$A$5:$K$2171,Data_RCN!F$1,FALSE)),"-",VLOOKUP("Persons"&amp;control!$D$8&amp;Scotland_RCN!$B37,Data_RCN!$A$5:$K$2171,Data_RCN!F$1,FALSE)))</f>
        <v>288</v>
      </c>
      <c r="U37" s="92">
        <f>IF(OR(IF(ISERROR(VLOOKUP("Persons"&amp;control!$D$8&amp;Scotland_RCN!$B37,Data_RCN!$A$5:$K$2171,Data_RCN!G$1,FALSE)),"-",VLOOKUP("Persons"&amp;control!$D$8&amp;Scotland_RCN!$B37,Data_RCN!$A$5:$K$2171,Data_RCN!G$1,FALSE))=0,ISERROR(IF(ISERROR(VLOOKUP("Persons"&amp;control!$D$8&amp;Scotland_RCN!$B37,Data_RCN!$A$5:$K$2171,Data_RCN!G$1,FALSE)),"-",VLOOKUP("Persons"&amp;control!$D$8&amp;Scotland_RCN!$B37,Data_RCN!$A$5:$K$2171,Data_RCN!G$1,FALSE)))),"-",IF(ISERROR(VLOOKUP("Persons"&amp;control!$D$8&amp;Scotland_RCN!$B37,Data_RCN!$A$5:$K$2171,Data_RCN!G$1,FALSE)),"-",VLOOKUP("Persons"&amp;control!$D$8&amp;Scotland_RCN!$B37,Data_RCN!$A$5:$K$2171,Data_RCN!G$1,FALSE)))</f>
        <v>822</v>
      </c>
      <c r="V37" s="92">
        <f>IF(OR(IF(ISERROR(VLOOKUP("Persons"&amp;control!$D$8&amp;Scotland_RCN!$B37,Data_RCN!$A$5:$K$2171,Data_RCN!H$1,FALSE)),"-",VLOOKUP("Persons"&amp;control!$D$8&amp;Scotland_RCN!$B37,Data_RCN!$A$5:$K$2171,Data_RCN!H$1,FALSE))=0,ISERROR(IF(ISERROR(VLOOKUP("Persons"&amp;control!$D$8&amp;Scotland_RCN!$B37,Data_RCN!$A$5:$K$2171,Data_RCN!H$1,FALSE)),"-",VLOOKUP("Persons"&amp;control!$D$8&amp;Scotland_RCN!$B37,Data_RCN!$A$5:$K$2171,Data_RCN!H$1,FALSE)))),"-",IF(ISERROR(VLOOKUP("Persons"&amp;control!$D$8&amp;Scotland_RCN!$B37,Data_RCN!$A$5:$K$2171,Data_RCN!H$1,FALSE)),"-",VLOOKUP("Persons"&amp;control!$D$8&amp;Scotland_RCN!$B37,Data_RCN!$A$5:$K$2171,Data_RCN!H$1,FALSE)))</f>
        <v>864</v>
      </c>
      <c r="W37" s="92">
        <f>IF(OR(IF(ISERROR(VLOOKUP("Persons"&amp;control!$D$8&amp;Scotland_RCN!$B37,Data_RCN!$A$5:$K$2171,Data_RCN!I$1,FALSE)),"-",VLOOKUP("Persons"&amp;control!$D$8&amp;Scotland_RCN!$B37,Data_RCN!$A$5:$K$2171,Data_RCN!I$1,FALSE))=0,ISERROR(IF(ISERROR(VLOOKUP("Persons"&amp;control!$D$8&amp;Scotland_RCN!$B37,Data_RCN!$A$5:$K$2171,Data_RCN!I$1,FALSE)),"-",VLOOKUP("Persons"&amp;control!$D$8&amp;Scotland_RCN!$B37,Data_RCN!$A$5:$K$2171,Data_RCN!I$1,FALSE)))),"-",IF(ISERROR(VLOOKUP("Persons"&amp;control!$D$8&amp;Scotland_RCN!$B37,Data_RCN!$A$5:$K$2171,Data_RCN!I$1,FALSE)),"-",VLOOKUP("Persons"&amp;control!$D$8&amp;Scotland_RCN!$B37,Data_RCN!$A$5:$K$2171,Data_RCN!I$1,FALSE)))</f>
        <v>677</v>
      </c>
      <c r="X37" s="92">
        <f>IF(OR(IF(ISERROR(VLOOKUP("Persons"&amp;control!$D$8&amp;Scotland_RCN!$B37,Data_RCN!$A$5:$K$2171,Data_RCN!J$1,FALSE)),"-",VLOOKUP("Persons"&amp;control!$D$8&amp;Scotland_RCN!$B37,Data_RCN!$A$5:$K$2171,Data_RCN!J$1,FALSE))=0,ISERROR(IF(ISERROR(VLOOKUP("Persons"&amp;control!$D$8&amp;Scotland_RCN!$B37,Data_RCN!$A$5:$K$2171,Data_RCN!J$1,FALSE)),"-",VLOOKUP("Persons"&amp;control!$D$8&amp;Scotland_RCN!$B37,Data_RCN!$A$5:$K$2171,Data_RCN!J$1,FALSE)))),"-",IF(ISERROR(VLOOKUP("Persons"&amp;control!$D$8&amp;Scotland_RCN!$B37,Data_RCN!$A$5:$K$2171,Data_RCN!J$1,FALSE)),"-",VLOOKUP("Persons"&amp;control!$D$8&amp;Scotland_RCN!$B37,Data_RCN!$A$5:$K$2171,Data_RCN!J$1,FALSE)))</f>
        <v>470</v>
      </c>
      <c r="Y37" s="93">
        <f>IF(OR(IF(ISERROR(VLOOKUP("Persons"&amp;control!$D$8&amp;Scotland_RCN!$B37,Data_RCN!$A$5:$K$2171,Data_RCN!K$1,FALSE)),"-",VLOOKUP("Persons"&amp;control!$D$8&amp;Scotland_RCN!$B37,Data_RCN!$A$5:$K$2171,Data_RCN!K$1,FALSE))=0,ISERROR(IF(ISERROR(VLOOKUP("Persons"&amp;control!$D$8&amp;Scotland_RCN!$B37,Data_RCN!$A$5:$K$2171,Data_RCN!K$1,FALSE)),"-",VLOOKUP("Persons"&amp;control!$D$8&amp;Scotland_RCN!$B37,Data_RCN!$A$5:$K$2171,Data_RCN!K$1,FALSE)))),"-",IF(ISERROR(VLOOKUP("Persons"&amp;control!$D$8&amp;Scotland_RCN!$B37,Data_RCN!$A$5:$K$2171,Data_RCN!K$1,FALSE)),"-",VLOOKUP("Persons"&amp;control!$D$8&amp;Scotland_RCN!$B37,Data_RCN!$A$5:$K$2171,Data_RCN!K$1,FALSE)))</f>
        <v>3394</v>
      </c>
    </row>
    <row r="38" spans="2:25" ht="15" thickBot="1">
      <c r="B38" s="16" t="s">
        <v>115</v>
      </c>
      <c r="C38" s="88">
        <f>IF(OR(IF(ISERROR(VLOOKUP(control!$B$4&amp;control!$D$8&amp;Scotland_RCN!$B38,Data_RCN!$A$5:$K$2171,Data_RCN!E$1,FALSE)),"-",VLOOKUP(control!$B$4&amp;control!$D$8&amp;Scotland_RCN!$B38,Data_RCN!$A$5:$K$2171,Data_RCN!E$1,FALSE))=0,ISERROR(IF(ISERROR(VLOOKUP(control!$B$4&amp;control!$D$8&amp;Scotland_RCN!$B38,Data_RCN!$A$5:$K$2171,Data_RCN!E$1,FALSE)),"-",VLOOKUP(control!$B$4&amp;control!$D$8&amp;Scotland_RCN!$B38,Data_RCN!$A$5:$K$2171,Data_RCN!E$1,FALSE)))),"-",IF(ISERROR(VLOOKUP(control!$B$4&amp;control!$D$8&amp;Scotland_RCN!$B38,Data_RCN!$A$5:$K$2171,Data_RCN!E$1,FALSE)),"-",VLOOKUP(control!$B$4&amp;control!$D$8&amp;Scotland_RCN!$B38,Data_RCN!$A$5:$K$2171,Data_RCN!E$1,FALSE)))</f>
        <v>45</v>
      </c>
      <c r="D38" s="89">
        <f>IF(OR(IF(ISERROR(VLOOKUP(control!$B$4&amp;control!$D$8&amp;Scotland_RCN!$B38,Data_RCN!$A$5:$K$2171,Data_RCN!F$1,FALSE)),"-",VLOOKUP(control!$B$4&amp;control!$D$8&amp;Scotland_RCN!$B38,Data_RCN!$A$5:$K$2171,Data_RCN!F$1,FALSE))=0,ISERROR(IF(ISERROR(VLOOKUP(control!$B$4&amp;control!$D$8&amp;Scotland_RCN!$B38,Data_RCN!$A$5:$K$2171,Data_RCN!F$1,FALSE)),"-",VLOOKUP(control!$B$4&amp;control!$D$8&amp;Scotland_RCN!$B38,Data_RCN!$A$5:$K$2171,Data_RCN!F$1,FALSE)))),"-",IF(ISERROR(VLOOKUP(control!$B$4&amp;control!$D$8&amp;Scotland_RCN!$B38,Data_RCN!$A$5:$K$2171,Data_RCN!F$1,FALSE)),"-",VLOOKUP(control!$B$4&amp;control!$D$8&amp;Scotland_RCN!$B38,Data_RCN!$A$5:$K$2171,Data_RCN!F$1,FALSE)))</f>
        <v>57</v>
      </c>
      <c r="E38" s="89">
        <f>IF(OR(IF(ISERROR(VLOOKUP(control!$B$4&amp;control!$D$8&amp;Scotland_RCN!$B38,Data_RCN!$A$5:$K$2171,Data_RCN!G$1,FALSE)),"-",VLOOKUP(control!$B$4&amp;control!$D$8&amp;Scotland_RCN!$B38,Data_RCN!$A$5:$K$2171,Data_RCN!G$1,FALSE))=0,ISERROR(IF(ISERROR(VLOOKUP(control!$B$4&amp;control!$D$8&amp;Scotland_RCN!$B38,Data_RCN!$A$5:$K$2171,Data_RCN!G$1,FALSE)),"-",VLOOKUP(control!$B$4&amp;control!$D$8&amp;Scotland_RCN!$B38,Data_RCN!$A$5:$K$2171,Data_RCN!G$1,FALSE)))),"-",IF(ISERROR(VLOOKUP(control!$B$4&amp;control!$D$8&amp;Scotland_RCN!$B38,Data_RCN!$A$5:$K$2171,Data_RCN!G$1,FALSE)),"-",VLOOKUP(control!$B$4&amp;control!$D$8&amp;Scotland_RCN!$B38,Data_RCN!$A$5:$K$2171,Data_RCN!G$1,FALSE)))</f>
        <v>106</v>
      </c>
      <c r="F38" s="89">
        <f>IF(OR(IF(ISERROR(VLOOKUP(control!$B$4&amp;control!$D$8&amp;Scotland_RCN!$B38,Data_RCN!$A$5:$K$2171,Data_RCN!H$1,FALSE)),"-",VLOOKUP(control!$B$4&amp;control!$D$8&amp;Scotland_RCN!$B38,Data_RCN!$A$5:$K$2171,Data_RCN!H$1,FALSE))=0,ISERROR(IF(ISERROR(VLOOKUP(control!$B$4&amp;control!$D$8&amp;Scotland_RCN!$B38,Data_RCN!$A$5:$K$2171,Data_RCN!H$1,FALSE)),"-",VLOOKUP(control!$B$4&amp;control!$D$8&amp;Scotland_RCN!$B38,Data_RCN!$A$5:$K$2171,Data_RCN!H$1,FALSE)))),"-",IF(ISERROR(VLOOKUP(control!$B$4&amp;control!$D$8&amp;Scotland_RCN!$B38,Data_RCN!$A$5:$K$2171,Data_RCN!H$1,FALSE)),"-",VLOOKUP(control!$B$4&amp;control!$D$8&amp;Scotland_RCN!$B38,Data_RCN!$A$5:$K$2171,Data_RCN!H$1,FALSE)))</f>
        <v>38</v>
      </c>
      <c r="G38" s="89">
        <f>IF(OR(IF(ISERROR(VLOOKUP(control!$B$4&amp;control!$D$8&amp;Scotland_RCN!$B38,Data_RCN!$A$5:$K$2171,Data_RCN!I$1,FALSE)),"-",VLOOKUP(control!$B$4&amp;control!$D$8&amp;Scotland_RCN!$B38,Data_RCN!$A$5:$K$2171,Data_RCN!I$1,FALSE))=0,ISERROR(IF(ISERROR(VLOOKUP(control!$B$4&amp;control!$D$8&amp;Scotland_RCN!$B38,Data_RCN!$A$5:$K$2171,Data_RCN!I$1,FALSE)),"-",VLOOKUP(control!$B$4&amp;control!$D$8&amp;Scotland_RCN!$B38,Data_RCN!$A$5:$K$2171,Data_RCN!I$1,FALSE)))),"-",IF(ISERROR(VLOOKUP(control!$B$4&amp;control!$D$8&amp;Scotland_RCN!$B38,Data_RCN!$A$5:$K$2171,Data_RCN!I$1,FALSE)),"-",VLOOKUP(control!$B$4&amp;control!$D$8&amp;Scotland_RCN!$B38,Data_RCN!$A$5:$K$2171,Data_RCN!I$1,FALSE)))</f>
        <v>13</v>
      </c>
      <c r="H38" s="89" t="str">
        <f>IF(OR(IF(ISERROR(VLOOKUP(control!$B$4&amp;control!$D$8&amp;Scotland_RCN!$B38,Data_RCN!$A$5:$K$2171,Data_RCN!J$1,FALSE)),"-",VLOOKUP(control!$B$4&amp;control!$D$8&amp;Scotland_RCN!$B38,Data_RCN!$A$5:$K$2171,Data_RCN!J$1,FALSE))=0,ISERROR(IF(ISERROR(VLOOKUP(control!$B$4&amp;control!$D$8&amp;Scotland_RCN!$B38,Data_RCN!$A$5:$K$2171,Data_RCN!J$1,FALSE)),"-",VLOOKUP(control!$B$4&amp;control!$D$8&amp;Scotland_RCN!$B38,Data_RCN!$A$5:$K$2171,Data_RCN!J$1,FALSE)))),"-",IF(ISERROR(VLOOKUP(control!$B$4&amp;control!$D$8&amp;Scotland_RCN!$B38,Data_RCN!$A$5:$K$2171,Data_RCN!J$1,FALSE)),"-",VLOOKUP(control!$B$4&amp;control!$D$8&amp;Scotland_RCN!$B38,Data_RCN!$A$5:$K$2171,Data_RCN!J$1,FALSE)))</f>
        <v>-</v>
      </c>
      <c r="I38" s="90">
        <f>IF(OR(IF(ISERROR(VLOOKUP(control!$B$4&amp;control!$D$8&amp;Scotland_RCN!$B38,Data_RCN!$A$5:$K$2171,Data_RCN!K$1,FALSE)),"-",VLOOKUP(control!$B$4&amp;control!$D$8&amp;Scotland_RCN!$B38,Data_RCN!$A$5:$K$2171,Data_RCN!K$1,FALSE))=0,ISERROR(IF(ISERROR(VLOOKUP(control!$B$4&amp;control!$D$8&amp;Scotland_RCN!$B38,Data_RCN!$A$5:$K$2171,Data_RCN!K$1,FALSE)),"-",VLOOKUP(control!$B$4&amp;control!$D$8&amp;Scotland_RCN!$B38,Data_RCN!$A$5:$K$2171,Data_RCN!K$1,FALSE)))),"-",IF(ISERROR(VLOOKUP(control!$B$4&amp;control!$D$8&amp;Scotland_RCN!$B38,Data_RCN!$A$5:$K$2171,Data_RCN!K$1,FALSE)),"-",VLOOKUP(control!$B$4&amp;control!$D$8&amp;Scotland_RCN!$B38,Data_RCN!$A$5:$K$2171,Data_RCN!K$1,FALSE)))</f>
        <v>259</v>
      </c>
      <c r="J38" s="87"/>
      <c r="K38" s="88">
        <f>IF(OR(IF(ISERROR(VLOOKUP(control!$B$5&amp;control!$D$8&amp;Scotland_RCN!$B38,Data_RCN!$A$5:$K$2171,Data_RCN!E$1,FALSE)),"-",VLOOKUP(control!$B$5&amp;control!$D$8&amp;Scotland_RCN!$B38,Data_RCN!$A$5:$K$2171,Data_RCN!E$1,FALSE))=0,ISERROR(IF(ISERROR(VLOOKUP(control!$B$5&amp;control!$D$8&amp;Scotland_RCN!$B38,Data_RCN!$A$5:$K$2171,Data_RCN!E$1,FALSE)),"-",VLOOKUP(control!$B$5&amp;control!$D$8&amp;Scotland_RCN!$B38,Data_RCN!$A$5:$K$2171,Data_RCN!E$1,FALSE)))),"-",IF(ISERROR(VLOOKUP(control!$B$5&amp;control!$D$8&amp;Scotland_RCN!$B38,Data_RCN!$A$5:$K$2171,Data_RCN!E$1,FALSE)),"-",VLOOKUP(control!$B$5&amp;control!$D$8&amp;Scotland_RCN!$B38,Data_RCN!$A$5:$K$2171,Data_RCN!E$1,FALSE)))</f>
        <v>47</v>
      </c>
      <c r="L38" s="89">
        <f>IF(OR(IF(ISERROR(VLOOKUP(control!$B$5&amp;control!$D$8&amp;Scotland_RCN!$B38,Data_RCN!$A$5:$K$2171,Data_RCN!F$1,FALSE)),"-",VLOOKUP(control!$B$5&amp;control!$D$8&amp;Scotland_RCN!$B38,Data_RCN!$A$5:$K$2171,Data_RCN!F$1,FALSE))=0,ISERROR(IF(ISERROR(VLOOKUP(control!$B$5&amp;control!$D$8&amp;Scotland_RCN!$B41,Data_RCN!$A$5:$K$2171,Data_RCN!F$1,FALSE)),"-",VLOOKUP(control!$B$5&amp;control!$D$8&amp;Scotland_RCN!$B38,Data_RCN!$A$5:$K$2171,Data_RCN!F$1,FALSE)))),"-",IF(ISERROR(VLOOKUP(control!$B$5&amp;control!$D$8&amp;Scotland_RCN!$B38,Data_RCN!$A$5:$K$2171,Data_RCN!F$1,FALSE)),"-",VLOOKUP(control!$B$5&amp;control!$D$8&amp;Scotland_RCN!$B38,Data_RCN!$A$5:$K$2171,Data_RCN!F$1,FALSE)))</f>
        <v>30</v>
      </c>
      <c r="M38" s="89">
        <f>IF(OR(IF(ISERROR(VLOOKUP(control!$B$5&amp;control!$D$8&amp;Scotland_RCN!$B38,Data_RCN!$A$5:$K$2171,Data_RCN!G$1,FALSE)),"-",VLOOKUP(control!$B$5&amp;control!$D$8&amp;Scotland_RCN!$B38,Data_RCN!$A$5:$K$2171,Data_RCN!G$1,FALSE))=0,ISERROR(IF(ISERROR(VLOOKUP(control!$B$5&amp;control!$D$8&amp;Scotland_RCN!$B41,Data_RCN!$A$5:$K$2171,Data_RCN!G$1,FALSE)),"-",VLOOKUP(control!$B$5&amp;control!$D$8&amp;Scotland_RCN!$B38,Data_RCN!$A$5:$K$2171,Data_RCN!G$1,FALSE)))),"-",IF(ISERROR(VLOOKUP(control!$B$5&amp;control!$D$8&amp;Scotland_RCN!$B38,Data_RCN!$A$5:$K$2171,Data_RCN!G$1,FALSE)),"-",VLOOKUP(control!$B$5&amp;control!$D$8&amp;Scotland_RCN!$B38,Data_RCN!$A$5:$K$2171,Data_RCN!G$1,FALSE)))</f>
        <v>74</v>
      </c>
      <c r="N38" s="89">
        <f>IF(OR(IF(ISERROR(VLOOKUP(control!$B$5&amp;control!$D$8&amp;Scotland_RCN!$B38,Data_RCN!$A$5:$K$2171,Data_RCN!H$1,FALSE)),"-",VLOOKUP(control!$B$5&amp;control!$D$8&amp;Scotland_RCN!$B38,Data_RCN!$A$5:$K$2171,Data_RCN!H$1,FALSE))=0,ISERROR(IF(ISERROR(VLOOKUP(control!$B$5&amp;control!$D$8&amp;Scotland_RCN!$B41,Data_RCN!$A$5:$K$2171,Data_RCN!H$1,FALSE)),"-",VLOOKUP(control!$B$5&amp;control!$D$8&amp;Scotland_RCN!$B38,Data_RCN!$A$5:$K$2171,Data_RCN!H$1,FALSE)))),"-",IF(ISERROR(VLOOKUP(control!$B$5&amp;control!$D$8&amp;Scotland_RCN!$B38,Data_RCN!$A$5:$K$2171,Data_RCN!H$1,FALSE)),"-",VLOOKUP(control!$B$5&amp;control!$D$8&amp;Scotland_RCN!$B38,Data_RCN!$A$5:$K$2171,Data_RCN!H$1,FALSE)))</f>
        <v>41</v>
      </c>
      <c r="O38" s="89">
        <f>IF(OR(IF(ISERROR(VLOOKUP(control!$B$5&amp;control!$D$8&amp;Scotland_RCN!$B38,Data_RCN!$A$5:$K$2171,Data_RCN!I$1,FALSE)),"-",VLOOKUP(control!$B$5&amp;control!$D$8&amp;Scotland_RCN!$B38,Data_RCN!$A$5:$K$2171,Data_RCN!I$1,FALSE))=0,ISERROR(IF(ISERROR(VLOOKUP(control!$B$5&amp;control!$D$8&amp;Scotland_RCN!$B41,Data_RCN!$A$5:$K$2171,Data_RCN!I$1,FALSE)),"-",VLOOKUP(control!$B$5&amp;control!$D$8&amp;Scotland_RCN!$B38,Data_RCN!$A$5:$K$2171,Data_RCN!I$1,FALSE)))),"-",IF(ISERROR(VLOOKUP(control!$B$5&amp;control!$D$8&amp;Scotland_RCN!$B38,Data_RCN!$A$5:$K$2171,Data_RCN!I$1,FALSE)),"-",VLOOKUP(control!$B$5&amp;control!$D$8&amp;Scotland_RCN!$B38,Data_RCN!$A$5:$K$2171,Data_RCN!I$1,FALSE)))</f>
        <v>7</v>
      </c>
      <c r="P38" s="89" t="str">
        <f>IF(OR(IF(ISERROR(VLOOKUP(control!$B$5&amp;control!$D$8&amp;Scotland_RCN!$B38,Data_RCN!$A$5:$K$2171,Data_RCN!J$1,FALSE)),"-",VLOOKUP(control!$B$5&amp;control!$D$8&amp;Scotland_RCN!$B38,Data_RCN!$A$5:$K$2171,Data_RCN!J$1,FALSE))=0,ISERROR(IF(ISERROR(VLOOKUP(control!$B$5&amp;control!$D$8&amp;Scotland_RCN!$B41,Data_RCN!$A$5:$K$2171,Data_RCN!J$1,FALSE)),"-",VLOOKUP(control!$B$5&amp;control!$D$8&amp;Scotland_RCN!$B38,Data_RCN!$A$5:$K$2171,Data_RCN!J$1,FALSE)))),"-",IF(ISERROR(VLOOKUP(control!$B$5&amp;control!$D$8&amp;Scotland_RCN!$B38,Data_RCN!$A$5:$K$2171,Data_RCN!J$1,FALSE)),"-",VLOOKUP(control!$B$5&amp;control!$D$8&amp;Scotland_RCN!$B38,Data_RCN!$A$5:$K$2171,Data_RCN!J$1,FALSE)))</f>
        <v>-</v>
      </c>
      <c r="Q38" s="90">
        <f>IF(OR(IF(ISERROR(VLOOKUP(control!$B$5&amp;control!$D$8&amp;Scotland_RCN!$B38,Data_RCN!$A$5:$K$2171,Data_RCN!K$1,FALSE)),"-",VLOOKUP(control!$B$5&amp;control!$D$8&amp;Scotland_RCN!$B38,Data_RCN!$A$5:$K$2171,Data_RCN!K$1,FALSE))=0,ISERROR(IF(ISERROR(VLOOKUP(control!$B$5&amp;control!$D$8&amp;Scotland_RCN!$B41,Data_RCN!$A$5:$K$2171,Data_RCN!K$1,FALSE)),"-",VLOOKUP(control!$B$5&amp;control!$D$8&amp;Scotland_RCN!$B38,Data_RCN!$A$5:$K$2171,Data_RCN!K$1,FALSE)))),"-",IF(ISERROR(VLOOKUP(control!$B$5&amp;control!$D$8&amp;Scotland_RCN!$B38,Data_RCN!$A$5:$K$2171,Data_RCN!K$1,FALSE)),"-",VLOOKUP(control!$B$5&amp;control!$D$8&amp;Scotland_RCN!$B38,Data_RCN!$A$5:$K$2171,Data_RCN!K$1,FALSE)))</f>
        <v>199</v>
      </c>
      <c r="R38" s="87"/>
      <c r="S38" s="88">
        <f>IF(OR(IF(ISERROR(VLOOKUP("Persons"&amp;control!$D$8&amp;Scotland_RCN!$B38,Data_RCN!$A$5:$K$2171,Data_RCN!E$1,FALSE)),"-",VLOOKUP("Persons"&amp;control!$D$8&amp;Scotland_RCN!$B38,Data_RCN!$A$5:$K$2171,Data_RCN!E$1,FALSE))=0,ISERROR(IF(ISERROR(VLOOKUP("Persons"&amp;control!$D$8&amp;Scotland_RCN!$B38,Data_RCN!$A$5:$K$2171,Data_RCN!E$1,FALSE)),"-",VLOOKUP("Persons"&amp;control!$D$8&amp;Scotland_RCN!$B38,Data_RCN!$A$5:$K$2171,Data_RCN!E$1,FALSE)))),"-",IF(ISERROR(VLOOKUP("Persons"&amp;control!$D$8&amp;Scotland_RCN!$B38,Data_RCN!$A$5:$K$2171,Data_RCN!E$1,FALSE)),"-",VLOOKUP("Persons"&amp;control!$D$8&amp;Scotland_RCN!$B38,Data_RCN!$A$5:$K$2171,Data_RCN!E$1,FALSE)))</f>
        <v>92</v>
      </c>
      <c r="T38" s="89">
        <f>IF(OR(IF(ISERROR(VLOOKUP("Persons"&amp;control!$D$8&amp;Scotland_RCN!$B38,Data_RCN!$A$5:$K$2171,Data_RCN!F$1,FALSE)),"-",VLOOKUP("Persons"&amp;control!$D$8&amp;Scotland_RCN!$B38,Data_RCN!$A$5:$K$2171,Data_RCN!F$1,FALSE))=0,ISERROR(IF(ISERROR(VLOOKUP("Persons"&amp;control!$D$8&amp;Scotland_RCN!$B38,Data_RCN!$A$5:$K$2171,Data_RCN!F$1,FALSE)),"-",VLOOKUP("Persons"&amp;control!$D$8&amp;Scotland_RCN!$B38,Data_RCN!$A$5:$K$2171,Data_RCN!F$1,FALSE)))),"-",IF(ISERROR(VLOOKUP("Persons"&amp;control!$D$8&amp;Scotland_RCN!$B38,Data_RCN!$A$5:$K$2171,Data_RCN!F$1,FALSE)),"-",VLOOKUP("Persons"&amp;control!$D$8&amp;Scotland_RCN!$B38,Data_RCN!$A$5:$K$2171,Data_RCN!F$1,FALSE)))</f>
        <v>87</v>
      </c>
      <c r="U38" s="89">
        <f>IF(OR(IF(ISERROR(VLOOKUP("Persons"&amp;control!$D$8&amp;Scotland_RCN!$B38,Data_RCN!$A$5:$K$2171,Data_RCN!G$1,FALSE)),"-",VLOOKUP("Persons"&amp;control!$D$8&amp;Scotland_RCN!$B38,Data_RCN!$A$5:$K$2171,Data_RCN!G$1,FALSE))=0,ISERROR(IF(ISERROR(VLOOKUP("Persons"&amp;control!$D$8&amp;Scotland_RCN!$B38,Data_RCN!$A$5:$K$2171,Data_RCN!G$1,FALSE)),"-",VLOOKUP("Persons"&amp;control!$D$8&amp;Scotland_RCN!$B38,Data_RCN!$A$5:$K$2171,Data_RCN!G$1,FALSE)))),"-",IF(ISERROR(VLOOKUP("Persons"&amp;control!$D$8&amp;Scotland_RCN!$B38,Data_RCN!$A$5:$K$2171,Data_RCN!G$1,FALSE)),"-",VLOOKUP("Persons"&amp;control!$D$8&amp;Scotland_RCN!$B38,Data_RCN!$A$5:$K$2171,Data_RCN!G$1,FALSE)))</f>
        <v>180</v>
      </c>
      <c r="V38" s="89">
        <f>IF(OR(IF(ISERROR(VLOOKUP("Persons"&amp;control!$D$8&amp;Scotland_RCN!$B38,Data_RCN!$A$5:$K$2171,Data_RCN!H$1,FALSE)),"-",VLOOKUP("Persons"&amp;control!$D$8&amp;Scotland_RCN!$B38,Data_RCN!$A$5:$K$2171,Data_RCN!H$1,FALSE))=0,ISERROR(IF(ISERROR(VLOOKUP("Persons"&amp;control!$D$8&amp;Scotland_RCN!$B38,Data_RCN!$A$5:$K$2171,Data_RCN!H$1,FALSE)),"-",VLOOKUP("Persons"&amp;control!$D$8&amp;Scotland_RCN!$B38,Data_RCN!$A$5:$K$2171,Data_RCN!H$1,FALSE)))),"-",IF(ISERROR(VLOOKUP("Persons"&amp;control!$D$8&amp;Scotland_RCN!$B38,Data_RCN!$A$5:$K$2171,Data_RCN!H$1,FALSE)),"-",VLOOKUP("Persons"&amp;control!$D$8&amp;Scotland_RCN!$B38,Data_RCN!$A$5:$K$2171,Data_RCN!H$1,FALSE)))</f>
        <v>79</v>
      </c>
      <c r="W38" s="89">
        <f>IF(OR(IF(ISERROR(VLOOKUP("Persons"&amp;control!$D$8&amp;Scotland_RCN!$B38,Data_RCN!$A$5:$K$2171,Data_RCN!I$1,FALSE)),"-",VLOOKUP("Persons"&amp;control!$D$8&amp;Scotland_RCN!$B38,Data_RCN!$A$5:$K$2171,Data_RCN!I$1,FALSE))=0,ISERROR(IF(ISERROR(VLOOKUP("Persons"&amp;control!$D$8&amp;Scotland_RCN!$B38,Data_RCN!$A$5:$K$2171,Data_RCN!I$1,FALSE)),"-",VLOOKUP("Persons"&amp;control!$D$8&amp;Scotland_RCN!$B38,Data_RCN!$A$5:$K$2171,Data_RCN!I$1,FALSE)))),"-",IF(ISERROR(VLOOKUP("Persons"&amp;control!$D$8&amp;Scotland_RCN!$B38,Data_RCN!$A$5:$K$2171,Data_RCN!I$1,FALSE)),"-",VLOOKUP("Persons"&amp;control!$D$8&amp;Scotland_RCN!$B38,Data_RCN!$A$5:$K$2171,Data_RCN!I$1,FALSE)))</f>
        <v>20</v>
      </c>
      <c r="X38" s="89" t="str">
        <f>IF(OR(IF(ISERROR(VLOOKUP("Persons"&amp;control!$D$8&amp;Scotland_RCN!$B38,Data_RCN!$A$5:$K$2171,Data_RCN!J$1,FALSE)),"-",VLOOKUP("Persons"&amp;control!$D$8&amp;Scotland_RCN!$B38,Data_RCN!$A$5:$K$2171,Data_RCN!J$1,FALSE))=0,ISERROR(IF(ISERROR(VLOOKUP("Persons"&amp;control!$D$8&amp;Scotland_RCN!$B38,Data_RCN!$A$5:$K$2171,Data_RCN!J$1,FALSE)),"-",VLOOKUP("Persons"&amp;control!$D$8&amp;Scotland_RCN!$B38,Data_RCN!$A$5:$K$2171,Data_RCN!J$1,FALSE)))),"-",IF(ISERROR(VLOOKUP("Persons"&amp;control!$D$8&amp;Scotland_RCN!$B38,Data_RCN!$A$5:$K$2171,Data_RCN!J$1,FALSE)),"-",VLOOKUP("Persons"&amp;control!$D$8&amp;Scotland_RCN!$B38,Data_RCN!$A$5:$K$2171,Data_RCN!J$1,FALSE)))</f>
        <v>-</v>
      </c>
      <c r="Y38" s="90">
        <f>IF(OR(IF(ISERROR(VLOOKUP("Persons"&amp;control!$D$8&amp;Scotland_RCN!$B38,Data_RCN!$A$5:$K$2171,Data_RCN!K$1,FALSE)),"-",VLOOKUP("Persons"&amp;control!$D$8&amp;Scotland_RCN!$B38,Data_RCN!$A$5:$K$2171,Data_RCN!K$1,FALSE))=0,ISERROR(IF(ISERROR(VLOOKUP("Persons"&amp;control!$D$8&amp;Scotland_RCN!$B38,Data_RCN!$A$5:$K$2171,Data_RCN!K$1,FALSE)),"-",VLOOKUP("Persons"&amp;control!$D$8&amp;Scotland_RCN!$B38,Data_RCN!$A$5:$K$2171,Data_RCN!K$1,FALSE)))),"-",IF(ISERROR(VLOOKUP("Persons"&amp;control!$D$8&amp;Scotland_RCN!$B38,Data_RCN!$A$5:$K$2171,Data_RCN!K$1,FALSE)),"-",VLOOKUP("Persons"&amp;control!$D$8&amp;Scotland_RCN!$B38,Data_RCN!$A$5:$K$2171,Data_RCN!K$1,FALSE)))</f>
        <v>458</v>
      </c>
    </row>
    <row r="39" spans="2:25" ht="15" thickBot="1">
      <c r="B39" s="16" t="s">
        <v>121</v>
      </c>
      <c r="C39" s="91">
        <f>IF(OR(IF(ISERROR(VLOOKUP(control!$B$4&amp;control!$D$8&amp;Scotland_RCN!$B39,Data_RCN!$A$5:$K$2171,Data_RCN!E$1,FALSE)),"-",VLOOKUP(control!$B$4&amp;control!$D$8&amp;Scotland_RCN!$B39,Data_RCN!$A$5:$K$2171,Data_RCN!E$1,FALSE))=0,ISERROR(IF(ISERROR(VLOOKUP(control!$B$4&amp;control!$D$8&amp;Scotland_RCN!$B39,Data_RCN!$A$5:$K$2171,Data_RCN!E$1,FALSE)),"-",VLOOKUP(control!$B$4&amp;control!$D$8&amp;Scotland_RCN!$B39,Data_RCN!$A$5:$K$2171,Data_RCN!E$1,FALSE)))),"-",IF(ISERROR(VLOOKUP(control!$B$4&amp;control!$D$8&amp;Scotland_RCN!$B39,Data_RCN!$A$5:$K$2171,Data_RCN!E$1,FALSE)),"-",VLOOKUP(control!$B$4&amp;control!$D$8&amp;Scotland_RCN!$B39,Data_RCN!$A$5:$K$2171,Data_RCN!E$1,FALSE)))</f>
        <v>123</v>
      </c>
      <c r="D39" s="92">
        <f>IF(OR(IF(ISERROR(VLOOKUP(control!$B$4&amp;control!$D$8&amp;Scotland_RCN!$B39,Data_RCN!$A$5:$K$2171,Data_RCN!F$1,FALSE)),"-",VLOOKUP(control!$B$4&amp;control!$D$8&amp;Scotland_RCN!$B39,Data_RCN!$A$5:$K$2171,Data_RCN!F$1,FALSE))=0,ISERROR(IF(ISERROR(VLOOKUP(control!$B$4&amp;control!$D$8&amp;Scotland_RCN!$B39,Data_RCN!$A$5:$K$2171,Data_RCN!F$1,FALSE)),"-",VLOOKUP(control!$B$4&amp;control!$D$8&amp;Scotland_RCN!$B39,Data_RCN!$A$5:$K$2171,Data_RCN!F$1,FALSE)))),"-",IF(ISERROR(VLOOKUP(control!$B$4&amp;control!$D$8&amp;Scotland_RCN!$B39,Data_RCN!$A$5:$K$2171,Data_RCN!F$1,FALSE)),"-",VLOOKUP(control!$B$4&amp;control!$D$8&amp;Scotland_RCN!$B39,Data_RCN!$A$5:$K$2171,Data_RCN!F$1,FALSE)))</f>
        <v>113</v>
      </c>
      <c r="E39" s="92">
        <f>IF(OR(IF(ISERROR(VLOOKUP(control!$B$4&amp;control!$D$8&amp;Scotland_RCN!$B39,Data_RCN!$A$5:$K$2171,Data_RCN!G$1,FALSE)),"-",VLOOKUP(control!$B$4&amp;control!$D$8&amp;Scotland_RCN!$B39,Data_RCN!$A$5:$K$2171,Data_RCN!G$1,FALSE))=0,ISERROR(IF(ISERROR(VLOOKUP(control!$B$4&amp;control!$D$8&amp;Scotland_RCN!$B39,Data_RCN!$A$5:$K$2171,Data_RCN!G$1,FALSE)),"-",VLOOKUP(control!$B$4&amp;control!$D$8&amp;Scotland_RCN!$B39,Data_RCN!$A$5:$K$2171,Data_RCN!G$1,FALSE)))),"-",IF(ISERROR(VLOOKUP(control!$B$4&amp;control!$D$8&amp;Scotland_RCN!$B39,Data_RCN!$A$5:$K$2171,Data_RCN!G$1,FALSE)),"-",VLOOKUP(control!$B$4&amp;control!$D$8&amp;Scotland_RCN!$B39,Data_RCN!$A$5:$K$2171,Data_RCN!G$1,FALSE)))</f>
        <v>262</v>
      </c>
      <c r="F39" s="92">
        <f>IF(OR(IF(ISERROR(VLOOKUP(control!$B$4&amp;control!$D$8&amp;Scotland_RCN!$B39,Data_RCN!$A$5:$K$2171,Data_RCN!H$1,FALSE)),"-",VLOOKUP(control!$B$4&amp;control!$D$8&amp;Scotland_RCN!$B39,Data_RCN!$A$5:$K$2171,Data_RCN!H$1,FALSE))=0,ISERROR(IF(ISERROR(VLOOKUP(control!$B$4&amp;control!$D$8&amp;Scotland_RCN!$B39,Data_RCN!$A$5:$K$2171,Data_RCN!H$1,FALSE)),"-",VLOOKUP(control!$B$4&amp;control!$D$8&amp;Scotland_RCN!$B39,Data_RCN!$A$5:$K$2171,Data_RCN!H$1,FALSE)))),"-",IF(ISERROR(VLOOKUP(control!$B$4&amp;control!$D$8&amp;Scotland_RCN!$B39,Data_RCN!$A$5:$K$2171,Data_RCN!H$1,FALSE)),"-",VLOOKUP(control!$B$4&amp;control!$D$8&amp;Scotland_RCN!$B39,Data_RCN!$A$5:$K$2171,Data_RCN!H$1,FALSE)))</f>
        <v>304</v>
      </c>
      <c r="G39" s="92">
        <f>IF(OR(IF(ISERROR(VLOOKUP(control!$B$4&amp;control!$D$8&amp;Scotland_RCN!$B39,Data_RCN!$A$5:$K$2171,Data_RCN!I$1,FALSE)),"-",VLOOKUP(control!$B$4&amp;control!$D$8&amp;Scotland_RCN!$B39,Data_RCN!$A$5:$K$2171,Data_RCN!I$1,FALSE))=0,ISERROR(IF(ISERROR(VLOOKUP(control!$B$4&amp;control!$D$8&amp;Scotland_RCN!$B39,Data_RCN!$A$5:$K$2171,Data_RCN!I$1,FALSE)),"-",VLOOKUP(control!$B$4&amp;control!$D$8&amp;Scotland_RCN!$B39,Data_RCN!$A$5:$K$2171,Data_RCN!I$1,FALSE)))),"-",IF(ISERROR(VLOOKUP(control!$B$4&amp;control!$D$8&amp;Scotland_RCN!$B39,Data_RCN!$A$5:$K$2171,Data_RCN!I$1,FALSE)),"-",VLOOKUP(control!$B$4&amp;control!$D$8&amp;Scotland_RCN!$B39,Data_RCN!$A$5:$K$2171,Data_RCN!I$1,FALSE)))</f>
        <v>166</v>
      </c>
      <c r="H39" s="92">
        <f>IF(OR(IF(ISERROR(VLOOKUP(control!$B$4&amp;control!$D$8&amp;Scotland_RCN!$B39,Data_RCN!$A$5:$K$2171,Data_RCN!J$1,FALSE)),"-",VLOOKUP(control!$B$4&amp;control!$D$8&amp;Scotland_RCN!$B39,Data_RCN!$A$5:$K$2171,Data_RCN!J$1,FALSE))=0,ISERROR(IF(ISERROR(VLOOKUP(control!$B$4&amp;control!$D$8&amp;Scotland_RCN!$B39,Data_RCN!$A$5:$K$2171,Data_RCN!J$1,FALSE)),"-",VLOOKUP(control!$B$4&amp;control!$D$8&amp;Scotland_RCN!$B39,Data_RCN!$A$5:$K$2171,Data_RCN!J$1,FALSE)))),"-",IF(ISERROR(VLOOKUP(control!$B$4&amp;control!$D$8&amp;Scotland_RCN!$B39,Data_RCN!$A$5:$K$2171,Data_RCN!J$1,FALSE)),"-",VLOOKUP(control!$B$4&amp;control!$D$8&amp;Scotland_RCN!$B39,Data_RCN!$A$5:$K$2171,Data_RCN!J$1,FALSE)))</f>
        <v>105</v>
      </c>
      <c r="I39" s="93">
        <f>IF(OR(IF(ISERROR(VLOOKUP(control!$B$4&amp;control!$D$8&amp;Scotland_RCN!$B39,Data_RCN!$A$5:$K$2171,Data_RCN!K$1,FALSE)),"-",VLOOKUP(control!$B$4&amp;control!$D$8&amp;Scotland_RCN!$B39,Data_RCN!$A$5:$K$2171,Data_RCN!K$1,FALSE))=0,ISERROR(IF(ISERROR(VLOOKUP(control!$B$4&amp;control!$D$8&amp;Scotland_RCN!$B39,Data_RCN!$A$5:$K$2171,Data_RCN!K$1,FALSE)),"-",VLOOKUP(control!$B$4&amp;control!$D$8&amp;Scotland_RCN!$B39,Data_RCN!$A$5:$K$2171,Data_RCN!K$1,FALSE)))),"-",IF(ISERROR(VLOOKUP(control!$B$4&amp;control!$D$8&amp;Scotland_RCN!$B39,Data_RCN!$A$5:$K$2171,Data_RCN!K$1,FALSE)),"-",VLOOKUP(control!$B$4&amp;control!$D$8&amp;Scotland_RCN!$B39,Data_RCN!$A$5:$K$2171,Data_RCN!K$1,FALSE)))</f>
        <v>1073</v>
      </c>
      <c r="J39" s="87"/>
      <c r="K39" s="91">
        <f>IF(OR(IF(ISERROR(VLOOKUP(control!$B$5&amp;control!$D$8&amp;Scotland_RCN!$B39,Data_RCN!$A$5:$K$2171,Data_RCN!E$1,FALSE)),"-",VLOOKUP(control!$B$5&amp;control!$D$8&amp;Scotland_RCN!$B39,Data_RCN!$A$5:$K$2171,Data_RCN!E$1,FALSE))=0,ISERROR(IF(ISERROR(VLOOKUP(control!$B$5&amp;control!$D$8&amp;Scotland_RCN!$B39,Data_RCN!$A$5:$K$2171,Data_RCN!E$1,FALSE)),"-",VLOOKUP(control!$B$5&amp;control!$D$8&amp;Scotland_RCN!$B39,Data_RCN!$A$5:$K$2171,Data_RCN!E$1,FALSE)))),"-",IF(ISERROR(VLOOKUP(control!$B$5&amp;control!$D$8&amp;Scotland_RCN!$B39,Data_RCN!$A$5:$K$2171,Data_RCN!E$1,FALSE)),"-",VLOOKUP(control!$B$5&amp;control!$D$8&amp;Scotland_RCN!$B39,Data_RCN!$A$5:$K$2171,Data_RCN!E$1,FALSE)))</f>
        <v>123</v>
      </c>
      <c r="L39" s="92">
        <f>IF(OR(IF(ISERROR(VLOOKUP(control!$B$5&amp;control!$D$8&amp;Scotland_RCN!$B39,Data_RCN!$A$5:$K$2171,Data_RCN!F$1,FALSE)),"-",VLOOKUP(control!$B$5&amp;control!$D$8&amp;Scotland_RCN!$B39,Data_RCN!$A$5:$K$2171,Data_RCN!F$1,FALSE))=0,ISERROR(IF(ISERROR(VLOOKUP(control!$B$5&amp;control!$D$8&amp;Scotland_RCN!$B42,Data_RCN!$A$5:$K$2171,Data_RCN!F$1,FALSE)),"-",VLOOKUP(control!$B$5&amp;control!$D$8&amp;Scotland_RCN!$B39,Data_RCN!$A$5:$K$2171,Data_RCN!F$1,FALSE)))),"-",IF(ISERROR(VLOOKUP(control!$B$5&amp;control!$D$8&amp;Scotland_RCN!$B39,Data_RCN!$A$5:$K$2171,Data_RCN!F$1,FALSE)),"-",VLOOKUP(control!$B$5&amp;control!$D$8&amp;Scotland_RCN!$B39,Data_RCN!$A$5:$K$2171,Data_RCN!F$1,FALSE)))</f>
        <v>96</v>
      </c>
      <c r="M39" s="92">
        <f>IF(OR(IF(ISERROR(VLOOKUP(control!$B$5&amp;control!$D$8&amp;Scotland_RCN!$B39,Data_RCN!$A$5:$K$2171,Data_RCN!G$1,FALSE)),"-",VLOOKUP(control!$B$5&amp;control!$D$8&amp;Scotland_RCN!$B39,Data_RCN!$A$5:$K$2171,Data_RCN!G$1,FALSE))=0,ISERROR(IF(ISERROR(VLOOKUP(control!$B$5&amp;control!$D$8&amp;Scotland_RCN!$B42,Data_RCN!$A$5:$K$2171,Data_RCN!G$1,FALSE)),"-",VLOOKUP(control!$B$5&amp;control!$D$8&amp;Scotland_RCN!$B39,Data_RCN!$A$5:$K$2171,Data_RCN!G$1,FALSE)))),"-",IF(ISERROR(VLOOKUP(control!$B$5&amp;control!$D$8&amp;Scotland_RCN!$B39,Data_RCN!$A$5:$K$2171,Data_RCN!G$1,FALSE)),"-",VLOOKUP(control!$B$5&amp;control!$D$8&amp;Scotland_RCN!$B39,Data_RCN!$A$5:$K$2171,Data_RCN!G$1,FALSE)))</f>
        <v>247</v>
      </c>
      <c r="N39" s="92">
        <f>IF(OR(IF(ISERROR(VLOOKUP(control!$B$5&amp;control!$D$8&amp;Scotland_RCN!$B39,Data_RCN!$A$5:$K$2171,Data_RCN!H$1,FALSE)),"-",VLOOKUP(control!$B$5&amp;control!$D$8&amp;Scotland_RCN!$B39,Data_RCN!$A$5:$K$2171,Data_RCN!H$1,FALSE))=0,ISERROR(IF(ISERROR(VLOOKUP(control!$B$5&amp;control!$D$8&amp;Scotland_RCN!$B42,Data_RCN!$A$5:$K$2171,Data_RCN!H$1,FALSE)),"-",VLOOKUP(control!$B$5&amp;control!$D$8&amp;Scotland_RCN!$B39,Data_RCN!$A$5:$K$2171,Data_RCN!H$1,FALSE)))),"-",IF(ISERROR(VLOOKUP(control!$B$5&amp;control!$D$8&amp;Scotland_RCN!$B39,Data_RCN!$A$5:$K$2171,Data_RCN!H$1,FALSE)),"-",VLOOKUP(control!$B$5&amp;control!$D$8&amp;Scotland_RCN!$B39,Data_RCN!$A$5:$K$2171,Data_RCN!H$1,FALSE)))</f>
        <v>236</v>
      </c>
      <c r="O39" s="92">
        <f>IF(OR(IF(ISERROR(VLOOKUP(control!$B$5&amp;control!$D$8&amp;Scotland_RCN!$B39,Data_RCN!$A$5:$K$2171,Data_RCN!I$1,FALSE)),"-",VLOOKUP(control!$B$5&amp;control!$D$8&amp;Scotland_RCN!$B39,Data_RCN!$A$5:$K$2171,Data_RCN!I$1,FALSE))=0,ISERROR(IF(ISERROR(VLOOKUP(control!$B$5&amp;control!$D$8&amp;Scotland_RCN!$B42,Data_RCN!$A$5:$K$2171,Data_RCN!I$1,FALSE)),"-",VLOOKUP(control!$B$5&amp;control!$D$8&amp;Scotland_RCN!$B39,Data_RCN!$A$5:$K$2171,Data_RCN!I$1,FALSE)))),"-",IF(ISERROR(VLOOKUP(control!$B$5&amp;control!$D$8&amp;Scotland_RCN!$B39,Data_RCN!$A$5:$K$2171,Data_RCN!I$1,FALSE)),"-",VLOOKUP(control!$B$5&amp;control!$D$8&amp;Scotland_RCN!$B39,Data_RCN!$A$5:$K$2171,Data_RCN!I$1,FALSE)))</f>
        <v>154</v>
      </c>
      <c r="P39" s="92">
        <f>IF(OR(IF(ISERROR(VLOOKUP(control!$B$5&amp;control!$D$8&amp;Scotland_RCN!$B39,Data_RCN!$A$5:$K$2171,Data_RCN!J$1,FALSE)),"-",VLOOKUP(control!$B$5&amp;control!$D$8&amp;Scotland_RCN!$B39,Data_RCN!$A$5:$K$2171,Data_RCN!J$1,FALSE))=0,ISERROR(IF(ISERROR(VLOOKUP(control!$B$5&amp;control!$D$8&amp;Scotland_RCN!$B42,Data_RCN!$A$5:$K$2171,Data_RCN!J$1,FALSE)),"-",VLOOKUP(control!$B$5&amp;control!$D$8&amp;Scotland_RCN!$B39,Data_RCN!$A$5:$K$2171,Data_RCN!J$1,FALSE)))),"-",IF(ISERROR(VLOOKUP(control!$B$5&amp;control!$D$8&amp;Scotland_RCN!$B39,Data_RCN!$A$5:$K$2171,Data_RCN!J$1,FALSE)),"-",VLOOKUP(control!$B$5&amp;control!$D$8&amp;Scotland_RCN!$B39,Data_RCN!$A$5:$K$2171,Data_RCN!J$1,FALSE)))</f>
        <v>86</v>
      </c>
      <c r="Q39" s="93">
        <f>IF(OR(IF(ISERROR(VLOOKUP(control!$B$5&amp;control!$D$8&amp;Scotland_RCN!$B39,Data_RCN!$A$5:$K$2171,Data_RCN!K$1,FALSE)),"-",VLOOKUP(control!$B$5&amp;control!$D$8&amp;Scotland_RCN!$B39,Data_RCN!$A$5:$K$2171,Data_RCN!K$1,FALSE))=0,ISERROR(IF(ISERROR(VLOOKUP(control!$B$5&amp;control!$D$8&amp;Scotland_RCN!$B42,Data_RCN!$A$5:$K$2171,Data_RCN!K$1,FALSE)),"-",VLOOKUP(control!$B$5&amp;control!$D$8&amp;Scotland_RCN!$B39,Data_RCN!$A$5:$K$2171,Data_RCN!K$1,FALSE)))),"-",IF(ISERROR(VLOOKUP(control!$B$5&amp;control!$D$8&amp;Scotland_RCN!$B39,Data_RCN!$A$5:$K$2171,Data_RCN!K$1,FALSE)),"-",VLOOKUP(control!$B$5&amp;control!$D$8&amp;Scotland_RCN!$B39,Data_RCN!$A$5:$K$2171,Data_RCN!K$1,FALSE)))</f>
        <v>942</v>
      </c>
      <c r="R39" s="87"/>
      <c r="S39" s="91">
        <f>IF(OR(IF(ISERROR(VLOOKUP("Persons"&amp;control!$D$8&amp;Scotland_RCN!$B39,Data_RCN!$A$5:$K$2171,Data_RCN!E$1,FALSE)),"-",VLOOKUP("Persons"&amp;control!$D$8&amp;Scotland_RCN!$B39,Data_RCN!$A$5:$K$2171,Data_RCN!E$1,FALSE))=0,ISERROR(IF(ISERROR(VLOOKUP("Persons"&amp;control!$D$8&amp;Scotland_RCN!$B39,Data_RCN!$A$5:$K$2171,Data_RCN!E$1,FALSE)),"-",VLOOKUP("Persons"&amp;control!$D$8&amp;Scotland_RCN!$B39,Data_RCN!$A$5:$K$2171,Data_RCN!E$1,FALSE)))),"-",IF(ISERROR(VLOOKUP("Persons"&amp;control!$D$8&amp;Scotland_RCN!$B39,Data_RCN!$A$5:$K$2171,Data_RCN!E$1,FALSE)),"-",VLOOKUP("Persons"&amp;control!$D$8&amp;Scotland_RCN!$B39,Data_RCN!$A$5:$K$2171,Data_RCN!E$1,FALSE)))</f>
        <v>246</v>
      </c>
      <c r="T39" s="92">
        <f>IF(OR(IF(ISERROR(VLOOKUP("Persons"&amp;control!$D$8&amp;Scotland_RCN!$B39,Data_RCN!$A$5:$K$2171,Data_RCN!F$1,FALSE)),"-",VLOOKUP("Persons"&amp;control!$D$8&amp;Scotland_RCN!$B39,Data_RCN!$A$5:$K$2171,Data_RCN!F$1,FALSE))=0,ISERROR(IF(ISERROR(VLOOKUP("Persons"&amp;control!$D$8&amp;Scotland_RCN!$B39,Data_RCN!$A$5:$K$2171,Data_RCN!F$1,FALSE)),"-",VLOOKUP("Persons"&amp;control!$D$8&amp;Scotland_RCN!$B39,Data_RCN!$A$5:$K$2171,Data_RCN!F$1,FALSE)))),"-",IF(ISERROR(VLOOKUP("Persons"&amp;control!$D$8&amp;Scotland_RCN!$B39,Data_RCN!$A$5:$K$2171,Data_RCN!F$1,FALSE)),"-",VLOOKUP("Persons"&amp;control!$D$8&amp;Scotland_RCN!$B39,Data_RCN!$A$5:$K$2171,Data_RCN!F$1,FALSE)))</f>
        <v>209</v>
      </c>
      <c r="U39" s="92">
        <f>IF(OR(IF(ISERROR(VLOOKUP("Persons"&amp;control!$D$8&amp;Scotland_RCN!$B39,Data_RCN!$A$5:$K$2171,Data_RCN!G$1,FALSE)),"-",VLOOKUP("Persons"&amp;control!$D$8&amp;Scotland_RCN!$B39,Data_RCN!$A$5:$K$2171,Data_RCN!G$1,FALSE))=0,ISERROR(IF(ISERROR(VLOOKUP("Persons"&amp;control!$D$8&amp;Scotland_RCN!$B39,Data_RCN!$A$5:$K$2171,Data_RCN!G$1,FALSE)),"-",VLOOKUP("Persons"&amp;control!$D$8&amp;Scotland_RCN!$B39,Data_RCN!$A$5:$K$2171,Data_RCN!G$1,FALSE)))),"-",IF(ISERROR(VLOOKUP("Persons"&amp;control!$D$8&amp;Scotland_RCN!$B39,Data_RCN!$A$5:$K$2171,Data_RCN!G$1,FALSE)),"-",VLOOKUP("Persons"&amp;control!$D$8&amp;Scotland_RCN!$B39,Data_RCN!$A$5:$K$2171,Data_RCN!G$1,FALSE)))</f>
        <v>509</v>
      </c>
      <c r="V39" s="92">
        <f>IF(OR(IF(ISERROR(VLOOKUP("Persons"&amp;control!$D$8&amp;Scotland_RCN!$B39,Data_RCN!$A$5:$K$2171,Data_RCN!H$1,FALSE)),"-",VLOOKUP("Persons"&amp;control!$D$8&amp;Scotland_RCN!$B39,Data_RCN!$A$5:$K$2171,Data_RCN!H$1,FALSE))=0,ISERROR(IF(ISERROR(VLOOKUP("Persons"&amp;control!$D$8&amp;Scotland_RCN!$B39,Data_RCN!$A$5:$K$2171,Data_RCN!H$1,FALSE)),"-",VLOOKUP("Persons"&amp;control!$D$8&amp;Scotland_RCN!$B39,Data_RCN!$A$5:$K$2171,Data_RCN!H$1,FALSE)))),"-",IF(ISERROR(VLOOKUP("Persons"&amp;control!$D$8&amp;Scotland_RCN!$B39,Data_RCN!$A$5:$K$2171,Data_RCN!H$1,FALSE)),"-",VLOOKUP("Persons"&amp;control!$D$8&amp;Scotland_RCN!$B39,Data_RCN!$A$5:$K$2171,Data_RCN!H$1,FALSE)))</f>
        <v>540</v>
      </c>
      <c r="W39" s="92">
        <f>IF(OR(IF(ISERROR(VLOOKUP("Persons"&amp;control!$D$8&amp;Scotland_RCN!$B39,Data_RCN!$A$5:$K$2171,Data_RCN!I$1,FALSE)),"-",VLOOKUP("Persons"&amp;control!$D$8&amp;Scotland_RCN!$B39,Data_RCN!$A$5:$K$2171,Data_RCN!I$1,FALSE))=0,ISERROR(IF(ISERROR(VLOOKUP("Persons"&amp;control!$D$8&amp;Scotland_RCN!$B39,Data_RCN!$A$5:$K$2171,Data_RCN!I$1,FALSE)),"-",VLOOKUP("Persons"&amp;control!$D$8&amp;Scotland_RCN!$B39,Data_RCN!$A$5:$K$2171,Data_RCN!I$1,FALSE)))),"-",IF(ISERROR(VLOOKUP("Persons"&amp;control!$D$8&amp;Scotland_RCN!$B39,Data_RCN!$A$5:$K$2171,Data_RCN!I$1,FALSE)),"-",VLOOKUP("Persons"&amp;control!$D$8&amp;Scotland_RCN!$B39,Data_RCN!$A$5:$K$2171,Data_RCN!I$1,FALSE)))</f>
        <v>320</v>
      </c>
      <c r="X39" s="92">
        <f>IF(OR(IF(ISERROR(VLOOKUP("Persons"&amp;control!$D$8&amp;Scotland_RCN!$B39,Data_RCN!$A$5:$K$2171,Data_RCN!J$1,FALSE)),"-",VLOOKUP("Persons"&amp;control!$D$8&amp;Scotland_RCN!$B39,Data_RCN!$A$5:$K$2171,Data_RCN!J$1,FALSE))=0,ISERROR(IF(ISERROR(VLOOKUP("Persons"&amp;control!$D$8&amp;Scotland_RCN!$B39,Data_RCN!$A$5:$K$2171,Data_RCN!J$1,FALSE)),"-",VLOOKUP("Persons"&amp;control!$D$8&amp;Scotland_RCN!$B39,Data_RCN!$A$5:$K$2171,Data_RCN!J$1,FALSE)))),"-",IF(ISERROR(VLOOKUP("Persons"&amp;control!$D$8&amp;Scotland_RCN!$B39,Data_RCN!$A$5:$K$2171,Data_RCN!J$1,FALSE)),"-",VLOOKUP("Persons"&amp;control!$D$8&amp;Scotland_RCN!$B39,Data_RCN!$A$5:$K$2171,Data_RCN!J$1,FALSE)))</f>
        <v>191</v>
      </c>
      <c r="Y39" s="93">
        <f>IF(OR(IF(ISERROR(VLOOKUP("Persons"&amp;control!$D$8&amp;Scotland_RCN!$B39,Data_RCN!$A$5:$K$2171,Data_RCN!K$1,FALSE)),"-",VLOOKUP("Persons"&amp;control!$D$8&amp;Scotland_RCN!$B39,Data_RCN!$A$5:$K$2171,Data_RCN!K$1,FALSE))=0,ISERROR(IF(ISERROR(VLOOKUP("Persons"&amp;control!$D$8&amp;Scotland_RCN!$B39,Data_RCN!$A$5:$K$2171,Data_RCN!K$1,FALSE)),"-",VLOOKUP("Persons"&amp;control!$D$8&amp;Scotland_RCN!$B39,Data_RCN!$A$5:$K$2171,Data_RCN!K$1,FALSE)))),"-",IF(ISERROR(VLOOKUP("Persons"&amp;control!$D$8&amp;Scotland_RCN!$B39,Data_RCN!$A$5:$K$2171,Data_RCN!K$1,FALSE)),"-",VLOOKUP("Persons"&amp;control!$D$8&amp;Scotland_RCN!$B39,Data_RCN!$A$5:$K$2171,Data_RCN!K$1,FALSE)))</f>
        <v>2015</v>
      </c>
    </row>
    <row r="40" spans="2:25" ht="15" thickBot="1">
      <c r="B40" s="16" t="s">
        <v>127</v>
      </c>
      <c r="C40" s="88">
        <f>IF(OR(IF(ISERROR(VLOOKUP(control!$B$4&amp;control!$D$8&amp;Scotland_RCN!$B40,Data_RCN!$A$5:$K$2171,Data_RCN!E$1,FALSE)),"-",VLOOKUP(control!$B$4&amp;control!$D$8&amp;Scotland_RCN!$B40,Data_RCN!$A$5:$K$2171,Data_RCN!E$1,FALSE))=0,ISERROR(IF(ISERROR(VLOOKUP(control!$B$4&amp;control!$D$8&amp;Scotland_RCN!$B40,Data_RCN!$A$5:$K$2171,Data_RCN!E$1,FALSE)),"-",VLOOKUP(control!$B$4&amp;control!$D$8&amp;Scotland_RCN!$B40,Data_RCN!$A$5:$K$2171,Data_RCN!E$1,FALSE)))),"-",IF(ISERROR(VLOOKUP(control!$B$4&amp;control!$D$8&amp;Scotland_RCN!$B40,Data_RCN!$A$5:$K$2171,Data_RCN!E$1,FALSE)),"-",VLOOKUP(control!$B$4&amp;control!$D$8&amp;Scotland_RCN!$B40,Data_RCN!$A$5:$K$2171,Data_RCN!E$1,FALSE)))</f>
        <v>79</v>
      </c>
      <c r="D40" s="89">
        <f>IF(OR(IF(ISERROR(VLOOKUP(control!$B$4&amp;control!$D$8&amp;Scotland_RCN!$B40,Data_RCN!$A$5:$K$2171,Data_RCN!F$1,FALSE)),"-",VLOOKUP(control!$B$4&amp;control!$D$8&amp;Scotland_RCN!$B40,Data_RCN!$A$5:$K$2171,Data_RCN!F$1,FALSE))=0,ISERROR(IF(ISERROR(VLOOKUP(control!$B$4&amp;control!$D$8&amp;Scotland_RCN!$B40,Data_RCN!$A$5:$K$2171,Data_RCN!F$1,FALSE)),"-",VLOOKUP(control!$B$4&amp;control!$D$8&amp;Scotland_RCN!$B40,Data_RCN!$A$5:$K$2171,Data_RCN!F$1,FALSE)))),"-",IF(ISERROR(VLOOKUP(control!$B$4&amp;control!$D$8&amp;Scotland_RCN!$B40,Data_RCN!$A$5:$K$2171,Data_RCN!F$1,FALSE)),"-",VLOOKUP(control!$B$4&amp;control!$D$8&amp;Scotland_RCN!$B40,Data_RCN!$A$5:$K$2171,Data_RCN!F$1,FALSE)))</f>
        <v>31</v>
      </c>
      <c r="E40" s="89">
        <f>IF(OR(IF(ISERROR(VLOOKUP(control!$B$4&amp;control!$D$8&amp;Scotland_RCN!$B40,Data_RCN!$A$5:$K$2171,Data_RCN!G$1,FALSE)),"-",VLOOKUP(control!$B$4&amp;control!$D$8&amp;Scotland_RCN!$B40,Data_RCN!$A$5:$K$2171,Data_RCN!G$1,FALSE))=0,ISERROR(IF(ISERROR(VLOOKUP(control!$B$4&amp;control!$D$8&amp;Scotland_RCN!$B40,Data_RCN!$A$5:$K$2171,Data_RCN!G$1,FALSE)),"-",VLOOKUP(control!$B$4&amp;control!$D$8&amp;Scotland_RCN!$B40,Data_RCN!$A$5:$K$2171,Data_RCN!G$1,FALSE)))),"-",IF(ISERROR(VLOOKUP(control!$B$4&amp;control!$D$8&amp;Scotland_RCN!$B40,Data_RCN!$A$5:$K$2171,Data_RCN!G$1,FALSE)),"-",VLOOKUP(control!$B$4&amp;control!$D$8&amp;Scotland_RCN!$B40,Data_RCN!$A$5:$K$2171,Data_RCN!G$1,FALSE)))</f>
        <v>55</v>
      </c>
      <c r="F40" s="89">
        <f>IF(OR(IF(ISERROR(VLOOKUP(control!$B$4&amp;control!$D$8&amp;Scotland_RCN!$B40,Data_RCN!$A$5:$K$2171,Data_RCN!H$1,FALSE)),"-",VLOOKUP(control!$B$4&amp;control!$D$8&amp;Scotland_RCN!$B40,Data_RCN!$A$5:$K$2171,Data_RCN!H$1,FALSE))=0,ISERROR(IF(ISERROR(VLOOKUP(control!$B$4&amp;control!$D$8&amp;Scotland_RCN!$B40,Data_RCN!$A$5:$K$2171,Data_RCN!H$1,FALSE)),"-",VLOOKUP(control!$B$4&amp;control!$D$8&amp;Scotland_RCN!$B40,Data_RCN!$A$5:$K$2171,Data_RCN!H$1,FALSE)))),"-",IF(ISERROR(VLOOKUP(control!$B$4&amp;control!$D$8&amp;Scotland_RCN!$B40,Data_RCN!$A$5:$K$2171,Data_RCN!H$1,FALSE)),"-",VLOOKUP(control!$B$4&amp;control!$D$8&amp;Scotland_RCN!$B40,Data_RCN!$A$5:$K$2171,Data_RCN!H$1,FALSE)))</f>
        <v>57</v>
      </c>
      <c r="G40" s="89">
        <f>IF(OR(IF(ISERROR(VLOOKUP(control!$B$4&amp;control!$D$8&amp;Scotland_RCN!$B40,Data_RCN!$A$5:$K$2171,Data_RCN!I$1,FALSE)),"-",VLOOKUP(control!$B$4&amp;control!$D$8&amp;Scotland_RCN!$B40,Data_RCN!$A$5:$K$2171,Data_RCN!I$1,FALSE))=0,ISERROR(IF(ISERROR(VLOOKUP(control!$B$4&amp;control!$D$8&amp;Scotland_RCN!$B40,Data_RCN!$A$5:$K$2171,Data_RCN!I$1,FALSE)),"-",VLOOKUP(control!$B$4&amp;control!$D$8&amp;Scotland_RCN!$B40,Data_RCN!$A$5:$K$2171,Data_RCN!I$1,FALSE)))),"-",IF(ISERROR(VLOOKUP(control!$B$4&amp;control!$D$8&amp;Scotland_RCN!$B40,Data_RCN!$A$5:$K$2171,Data_RCN!I$1,FALSE)),"-",VLOOKUP(control!$B$4&amp;control!$D$8&amp;Scotland_RCN!$B40,Data_RCN!$A$5:$K$2171,Data_RCN!I$1,FALSE)))</f>
        <v>15</v>
      </c>
      <c r="H40" s="89">
        <f>IF(OR(IF(ISERROR(VLOOKUP(control!$B$4&amp;control!$D$8&amp;Scotland_RCN!$B40,Data_RCN!$A$5:$K$2171,Data_RCN!J$1,FALSE)),"-",VLOOKUP(control!$B$4&amp;control!$D$8&amp;Scotland_RCN!$B40,Data_RCN!$A$5:$K$2171,Data_RCN!J$1,FALSE))=0,ISERROR(IF(ISERROR(VLOOKUP(control!$B$4&amp;control!$D$8&amp;Scotland_RCN!$B40,Data_RCN!$A$5:$K$2171,Data_RCN!J$1,FALSE)),"-",VLOOKUP(control!$B$4&amp;control!$D$8&amp;Scotland_RCN!$B40,Data_RCN!$A$5:$K$2171,Data_RCN!J$1,FALSE)))),"-",IF(ISERROR(VLOOKUP(control!$B$4&amp;control!$D$8&amp;Scotland_RCN!$B40,Data_RCN!$A$5:$K$2171,Data_RCN!J$1,FALSE)),"-",VLOOKUP(control!$B$4&amp;control!$D$8&amp;Scotland_RCN!$B40,Data_RCN!$A$5:$K$2171,Data_RCN!J$1,FALSE)))</f>
        <v>11</v>
      </c>
      <c r="I40" s="90">
        <f>IF(OR(IF(ISERROR(VLOOKUP(control!$B$4&amp;control!$D$8&amp;Scotland_RCN!$B40,Data_RCN!$A$5:$K$2171,Data_RCN!K$1,FALSE)),"-",VLOOKUP(control!$B$4&amp;control!$D$8&amp;Scotland_RCN!$B40,Data_RCN!$A$5:$K$2171,Data_RCN!K$1,FALSE))=0,ISERROR(IF(ISERROR(VLOOKUP(control!$B$4&amp;control!$D$8&amp;Scotland_RCN!$B40,Data_RCN!$A$5:$K$2171,Data_RCN!K$1,FALSE)),"-",VLOOKUP(control!$B$4&amp;control!$D$8&amp;Scotland_RCN!$B40,Data_RCN!$A$5:$K$2171,Data_RCN!K$1,FALSE)))),"-",IF(ISERROR(VLOOKUP(control!$B$4&amp;control!$D$8&amp;Scotland_RCN!$B40,Data_RCN!$A$5:$K$2171,Data_RCN!K$1,FALSE)),"-",VLOOKUP(control!$B$4&amp;control!$D$8&amp;Scotland_RCN!$B40,Data_RCN!$A$5:$K$2171,Data_RCN!K$1,FALSE)))</f>
        <v>248</v>
      </c>
      <c r="J40" s="87"/>
      <c r="K40" s="88">
        <f>IF(OR(IF(ISERROR(VLOOKUP(control!$B$5&amp;control!$D$8&amp;Scotland_RCN!$B40,Data_RCN!$A$5:$K$2171,Data_RCN!E$1,FALSE)),"-",VLOOKUP(control!$B$5&amp;control!$D$8&amp;Scotland_RCN!$B40,Data_RCN!$A$5:$K$2171,Data_RCN!E$1,FALSE))=0,ISERROR(IF(ISERROR(VLOOKUP(control!$B$5&amp;control!$D$8&amp;Scotland_RCN!$B40,Data_RCN!$A$5:$K$2171,Data_RCN!E$1,FALSE)),"-",VLOOKUP(control!$B$5&amp;control!$D$8&amp;Scotland_RCN!$B40,Data_RCN!$A$5:$K$2171,Data_RCN!E$1,FALSE)))),"-",IF(ISERROR(VLOOKUP(control!$B$5&amp;control!$D$8&amp;Scotland_RCN!$B40,Data_RCN!$A$5:$K$2171,Data_RCN!E$1,FALSE)),"-",VLOOKUP(control!$B$5&amp;control!$D$8&amp;Scotland_RCN!$B40,Data_RCN!$A$5:$K$2171,Data_RCN!E$1,FALSE)))</f>
        <v>55</v>
      </c>
      <c r="L40" s="89">
        <f>IF(OR(IF(ISERROR(VLOOKUP(control!$B$5&amp;control!$D$8&amp;Scotland_RCN!$B40,Data_RCN!$A$5:$K$2171,Data_RCN!F$1,FALSE)),"-",VLOOKUP(control!$B$5&amp;control!$D$8&amp;Scotland_RCN!$B40,Data_RCN!$A$5:$K$2171,Data_RCN!F$1,FALSE))=0,ISERROR(IF(ISERROR(VLOOKUP(control!$B$5&amp;control!$D$8&amp;Scotland_RCN!$B43,Data_RCN!$A$5:$K$2171,Data_RCN!F$1,FALSE)),"-",VLOOKUP(control!$B$5&amp;control!$D$8&amp;Scotland_RCN!$B40,Data_RCN!$A$5:$K$2171,Data_RCN!F$1,FALSE)))),"-",IF(ISERROR(VLOOKUP(control!$B$5&amp;control!$D$8&amp;Scotland_RCN!$B40,Data_RCN!$A$5:$K$2171,Data_RCN!F$1,FALSE)),"-",VLOOKUP(control!$B$5&amp;control!$D$8&amp;Scotland_RCN!$B40,Data_RCN!$A$5:$K$2171,Data_RCN!F$1,FALSE)))</f>
        <v>16</v>
      </c>
      <c r="M40" s="89">
        <f>IF(OR(IF(ISERROR(VLOOKUP(control!$B$5&amp;control!$D$8&amp;Scotland_RCN!$B40,Data_RCN!$A$5:$K$2171,Data_RCN!G$1,FALSE)),"-",VLOOKUP(control!$B$5&amp;control!$D$8&amp;Scotland_RCN!$B40,Data_RCN!$A$5:$K$2171,Data_RCN!G$1,FALSE))=0,ISERROR(IF(ISERROR(VLOOKUP(control!$B$5&amp;control!$D$8&amp;Scotland_RCN!$B43,Data_RCN!$A$5:$K$2171,Data_RCN!G$1,FALSE)),"-",VLOOKUP(control!$B$5&amp;control!$D$8&amp;Scotland_RCN!$B40,Data_RCN!$A$5:$K$2171,Data_RCN!G$1,FALSE)))),"-",IF(ISERROR(VLOOKUP(control!$B$5&amp;control!$D$8&amp;Scotland_RCN!$B40,Data_RCN!$A$5:$K$2171,Data_RCN!G$1,FALSE)),"-",VLOOKUP(control!$B$5&amp;control!$D$8&amp;Scotland_RCN!$B40,Data_RCN!$A$5:$K$2171,Data_RCN!G$1,FALSE)))</f>
        <v>26</v>
      </c>
      <c r="N40" s="89">
        <f>IF(OR(IF(ISERROR(VLOOKUP(control!$B$5&amp;control!$D$8&amp;Scotland_RCN!$B40,Data_RCN!$A$5:$K$2171,Data_RCN!H$1,FALSE)),"-",VLOOKUP(control!$B$5&amp;control!$D$8&amp;Scotland_RCN!$B40,Data_RCN!$A$5:$K$2171,Data_RCN!H$1,FALSE))=0,ISERROR(IF(ISERROR(VLOOKUP(control!$B$5&amp;control!$D$8&amp;Scotland_RCN!$B43,Data_RCN!$A$5:$K$2171,Data_RCN!H$1,FALSE)),"-",VLOOKUP(control!$B$5&amp;control!$D$8&amp;Scotland_RCN!$B40,Data_RCN!$A$5:$K$2171,Data_RCN!H$1,FALSE)))),"-",IF(ISERROR(VLOOKUP(control!$B$5&amp;control!$D$8&amp;Scotland_RCN!$B40,Data_RCN!$A$5:$K$2171,Data_RCN!H$1,FALSE)),"-",VLOOKUP(control!$B$5&amp;control!$D$8&amp;Scotland_RCN!$B40,Data_RCN!$A$5:$K$2171,Data_RCN!H$1,FALSE)))</f>
        <v>28</v>
      </c>
      <c r="O40" s="89">
        <f>IF(OR(IF(ISERROR(VLOOKUP(control!$B$5&amp;control!$D$8&amp;Scotland_RCN!$B40,Data_RCN!$A$5:$K$2171,Data_RCN!I$1,FALSE)),"-",VLOOKUP(control!$B$5&amp;control!$D$8&amp;Scotland_RCN!$B40,Data_RCN!$A$5:$K$2171,Data_RCN!I$1,FALSE))=0,ISERROR(IF(ISERROR(VLOOKUP(control!$B$5&amp;control!$D$8&amp;Scotland_RCN!$B43,Data_RCN!$A$5:$K$2171,Data_RCN!I$1,FALSE)),"-",VLOOKUP(control!$B$5&amp;control!$D$8&amp;Scotland_RCN!$B40,Data_RCN!$A$5:$K$2171,Data_RCN!I$1,FALSE)))),"-",IF(ISERROR(VLOOKUP(control!$B$5&amp;control!$D$8&amp;Scotland_RCN!$B40,Data_RCN!$A$5:$K$2171,Data_RCN!I$1,FALSE)),"-",VLOOKUP(control!$B$5&amp;control!$D$8&amp;Scotland_RCN!$B40,Data_RCN!$A$5:$K$2171,Data_RCN!I$1,FALSE)))</f>
        <v>15</v>
      </c>
      <c r="P40" s="89">
        <f>IF(OR(IF(ISERROR(VLOOKUP(control!$B$5&amp;control!$D$8&amp;Scotland_RCN!$B40,Data_RCN!$A$5:$K$2171,Data_RCN!J$1,FALSE)),"-",VLOOKUP(control!$B$5&amp;control!$D$8&amp;Scotland_RCN!$B40,Data_RCN!$A$5:$K$2171,Data_RCN!J$1,FALSE))=0,ISERROR(IF(ISERROR(VLOOKUP(control!$B$5&amp;control!$D$8&amp;Scotland_RCN!$B43,Data_RCN!$A$5:$K$2171,Data_RCN!J$1,FALSE)),"-",VLOOKUP(control!$B$5&amp;control!$D$8&amp;Scotland_RCN!$B40,Data_RCN!$A$5:$K$2171,Data_RCN!J$1,FALSE)))),"-",IF(ISERROR(VLOOKUP(control!$B$5&amp;control!$D$8&amp;Scotland_RCN!$B40,Data_RCN!$A$5:$K$2171,Data_RCN!J$1,FALSE)),"-",VLOOKUP(control!$B$5&amp;control!$D$8&amp;Scotland_RCN!$B40,Data_RCN!$A$5:$K$2171,Data_RCN!J$1,FALSE)))</f>
        <v>8</v>
      </c>
      <c r="Q40" s="90">
        <f>IF(OR(IF(ISERROR(VLOOKUP(control!$B$5&amp;control!$D$8&amp;Scotland_RCN!$B40,Data_RCN!$A$5:$K$2171,Data_RCN!K$1,FALSE)),"-",VLOOKUP(control!$B$5&amp;control!$D$8&amp;Scotland_RCN!$B40,Data_RCN!$A$5:$K$2171,Data_RCN!K$1,FALSE))=0,ISERROR(IF(ISERROR(VLOOKUP(control!$B$5&amp;control!$D$8&amp;Scotland_RCN!$B43,Data_RCN!$A$5:$K$2171,Data_RCN!K$1,FALSE)),"-",VLOOKUP(control!$B$5&amp;control!$D$8&amp;Scotland_RCN!$B40,Data_RCN!$A$5:$K$2171,Data_RCN!K$1,FALSE)))),"-",IF(ISERROR(VLOOKUP(control!$B$5&amp;control!$D$8&amp;Scotland_RCN!$B40,Data_RCN!$A$5:$K$2171,Data_RCN!K$1,FALSE)),"-",VLOOKUP(control!$B$5&amp;control!$D$8&amp;Scotland_RCN!$B40,Data_RCN!$A$5:$K$2171,Data_RCN!K$1,FALSE)))</f>
        <v>148</v>
      </c>
      <c r="R40" s="87"/>
      <c r="S40" s="88">
        <f>IF(OR(IF(ISERROR(VLOOKUP("Persons"&amp;control!$D$8&amp;Scotland_RCN!$B40,Data_RCN!$A$5:$K$2171,Data_RCN!E$1,FALSE)),"-",VLOOKUP("Persons"&amp;control!$D$8&amp;Scotland_RCN!$B40,Data_RCN!$A$5:$K$2171,Data_RCN!E$1,FALSE))=0,ISERROR(IF(ISERROR(VLOOKUP("Persons"&amp;control!$D$8&amp;Scotland_RCN!$B40,Data_RCN!$A$5:$K$2171,Data_RCN!E$1,FALSE)),"-",VLOOKUP("Persons"&amp;control!$D$8&amp;Scotland_RCN!$B40,Data_RCN!$A$5:$K$2171,Data_RCN!E$1,FALSE)))),"-",IF(ISERROR(VLOOKUP("Persons"&amp;control!$D$8&amp;Scotland_RCN!$B40,Data_RCN!$A$5:$K$2171,Data_RCN!E$1,FALSE)),"-",VLOOKUP("Persons"&amp;control!$D$8&amp;Scotland_RCN!$B40,Data_RCN!$A$5:$K$2171,Data_RCN!E$1,FALSE)))</f>
        <v>134</v>
      </c>
      <c r="T40" s="89">
        <f>IF(OR(IF(ISERROR(VLOOKUP("Persons"&amp;control!$D$8&amp;Scotland_RCN!$B40,Data_RCN!$A$5:$K$2171,Data_RCN!F$1,FALSE)),"-",VLOOKUP("Persons"&amp;control!$D$8&amp;Scotland_RCN!$B40,Data_RCN!$A$5:$K$2171,Data_RCN!F$1,FALSE))=0,ISERROR(IF(ISERROR(VLOOKUP("Persons"&amp;control!$D$8&amp;Scotland_RCN!$B40,Data_RCN!$A$5:$K$2171,Data_RCN!F$1,FALSE)),"-",VLOOKUP("Persons"&amp;control!$D$8&amp;Scotland_RCN!$B40,Data_RCN!$A$5:$K$2171,Data_RCN!F$1,FALSE)))),"-",IF(ISERROR(VLOOKUP("Persons"&amp;control!$D$8&amp;Scotland_RCN!$B40,Data_RCN!$A$5:$K$2171,Data_RCN!F$1,FALSE)),"-",VLOOKUP("Persons"&amp;control!$D$8&amp;Scotland_RCN!$B40,Data_RCN!$A$5:$K$2171,Data_RCN!F$1,FALSE)))</f>
        <v>47</v>
      </c>
      <c r="U40" s="89">
        <f>IF(OR(IF(ISERROR(VLOOKUP("Persons"&amp;control!$D$8&amp;Scotland_RCN!$B40,Data_RCN!$A$5:$K$2171,Data_RCN!G$1,FALSE)),"-",VLOOKUP("Persons"&amp;control!$D$8&amp;Scotland_RCN!$B40,Data_RCN!$A$5:$K$2171,Data_RCN!G$1,FALSE))=0,ISERROR(IF(ISERROR(VLOOKUP("Persons"&amp;control!$D$8&amp;Scotland_RCN!$B40,Data_RCN!$A$5:$K$2171,Data_RCN!G$1,FALSE)),"-",VLOOKUP("Persons"&amp;control!$D$8&amp;Scotland_RCN!$B40,Data_RCN!$A$5:$K$2171,Data_RCN!G$1,FALSE)))),"-",IF(ISERROR(VLOOKUP("Persons"&amp;control!$D$8&amp;Scotland_RCN!$B40,Data_RCN!$A$5:$K$2171,Data_RCN!G$1,FALSE)),"-",VLOOKUP("Persons"&amp;control!$D$8&amp;Scotland_RCN!$B40,Data_RCN!$A$5:$K$2171,Data_RCN!G$1,FALSE)))</f>
        <v>81</v>
      </c>
      <c r="V40" s="89">
        <f>IF(OR(IF(ISERROR(VLOOKUP("Persons"&amp;control!$D$8&amp;Scotland_RCN!$B40,Data_RCN!$A$5:$K$2171,Data_RCN!H$1,FALSE)),"-",VLOOKUP("Persons"&amp;control!$D$8&amp;Scotland_RCN!$B40,Data_RCN!$A$5:$K$2171,Data_RCN!H$1,FALSE))=0,ISERROR(IF(ISERROR(VLOOKUP("Persons"&amp;control!$D$8&amp;Scotland_RCN!$B40,Data_RCN!$A$5:$K$2171,Data_RCN!H$1,FALSE)),"-",VLOOKUP("Persons"&amp;control!$D$8&amp;Scotland_RCN!$B40,Data_RCN!$A$5:$K$2171,Data_RCN!H$1,FALSE)))),"-",IF(ISERROR(VLOOKUP("Persons"&amp;control!$D$8&amp;Scotland_RCN!$B40,Data_RCN!$A$5:$K$2171,Data_RCN!H$1,FALSE)),"-",VLOOKUP("Persons"&amp;control!$D$8&amp;Scotland_RCN!$B40,Data_RCN!$A$5:$K$2171,Data_RCN!H$1,FALSE)))</f>
        <v>85</v>
      </c>
      <c r="W40" s="89">
        <f>IF(OR(IF(ISERROR(VLOOKUP("Persons"&amp;control!$D$8&amp;Scotland_RCN!$B40,Data_RCN!$A$5:$K$2171,Data_RCN!I$1,FALSE)),"-",VLOOKUP("Persons"&amp;control!$D$8&amp;Scotland_RCN!$B40,Data_RCN!$A$5:$K$2171,Data_RCN!I$1,FALSE))=0,ISERROR(IF(ISERROR(VLOOKUP("Persons"&amp;control!$D$8&amp;Scotland_RCN!$B40,Data_RCN!$A$5:$K$2171,Data_RCN!I$1,FALSE)),"-",VLOOKUP("Persons"&amp;control!$D$8&amp;Scotland_RCN!$B40,Data_RCN!$A$5:$K$2171,Data_RCN!I$1,FALSE)))),"-",IF(ISERROR(VLOOKUP("Persons"&amp;control!$D$8&amp;Scotland_RCN!$B40,Data_RCN!$A$5:$K$2171,Data_RCN!I$1,FALSE)),"-",VLOOKUP("Persons"&amp;control!$D$8&amp;Scotland_RCN!$B40,Data_RCN!$A$5:$K$2171,Data_RCN!I$1,FALSE)))</f>
        <v>30</v>
      </c>
      <c r="X40" s="89">
        <f>IF(OR(IF(ISERROR(VLOOKUP("Persons"&amp;control!$D$8&amp;Scotland_RCN!$B40,Data_RCN!$A$5:$K$2171,Data_RCN!J$1,FALSE)),"-",VLOOKUP("Persons"&amp;control!$D$8&amp;Scotland_RCN!$B40,Data_RCN!$A$5:$K$2171,Data_RCN!J$1,FALSE))=0,ISERROR(IF(ISERROR(VLOOKUP("Persons"&amp;control!$D$8&amp;Scotland_RCN!$B40,Data_RCN!$A$5:$K$2171,Data_RCN!J$1,FALSE)),"-",VLOOKUP("Persons"&amp;control!$D$8&amp;Scotland_RCN!$B40,Data_RCN!$A$5:$K$2171,Data_RCN!J$1,FALSE)))),"-",IF(ISERROR(VLOOKUP("Persons"&amp;control!$D$8&amp;Scotland_RCN!$B40,Data_RCN!$A$5:$K$2171,Data_RCN!J$1,FALSE)),"-",VLOOKUP("Persons"&amp;control!$D$8&amp;Scotland_RCN!$B40,Data_RCN!$A$5:$K$2171,Data_RCN!J$1,FALSE)))</f>
        <v>19</v>
      </c>
      <c r="Y40" s="90">
        <f>IF(OR(IF(ISERROR(VLOOKUP("Persons"&amp;control!$D$8&amp;Scotland_RCN!$B40,Data_RCN!$A$5:$K$2171,Data_RCN!K$1,FALSE)),"-",VLOOKUP("Persons"&amp;control!$D$8&amp;Scotland_RCN!$B40,Data_RCN!$A$5:$K$2171,Data_RCN!K$1,FALSE))=0,ISERROR(IF(ISERROR(VLOOKUP("Persons"&amp;control!$D$8&amp;Scotland_RCN!$B40,Data_RCN!$A$5:$K$2171,Data_RCN!K$1,FALSE)),"-",VLOOKUP("Persons"&amp;control!$D$8&amp;Scotland_RCN!$B40,Data_RCN!$A$5:$K$2171,Data_RCN!K$1,FALSE)))),"-",IF(ISERROR(VLOOKUP("Persons"&amp;control!$D$8&amp;Scotland_RCN!$B40,Data_RCN!$A$5:$K$2171,Data_RCN!K$1,FALSE)),"-",VLOOKUP("Persons"&amp;control!$D$8&amp;Scotland_RCN!$B40,Data_RCN!$A$5:$K$2171,Data_RCN!K$1,FALSE)))</f>
        <v>396</v>
      </c>
    </row>
    <row r="41" spans="2:25" ht="15" thickBot="1">
      <c r="B41" s="16" t="s">
        <v>131</v>
      </c>
      <c r="C41" s="91" t="str">
        <f>IF(OR(IF(ISERROR(VLOOKUP(control!$B$4&amp;control!$D$8&amp;Scotland_RCN!$B41,Data_RCN!$A$5:$K$2171,Data_RCN!E$1,FALSE)),"-",VLOOKUP(control!$B$4&amp;control!$D$8&amp;Scotland_RCN!$B41,Data_RCN!$A$5:$K$2171,Data_RCN!E$1,FALSE))=0,ISERROR(IF(ISERROR(VLOOKUP(control!$B$4&amp;control!$D$8&amp;Scotland_RCN!$B41,Data_RCN!$A$5:$K$2171,Data_RCN!E$1,FALSE)),"-",VLOOKUP(control!$B$4&amp;control!$D$8&amp;Scotland_RCN!$B41,Data_RCN!$A$5:$K$2171,Data_RCN!E$1,FALSE)))),"-",IF(ISERROR(VLOOKUP(control!$B$4&amp;control!$D$8&amp;Scotland_RCN!$B41,Data_RCN!$A$5:$K$2171,Data_RCN!E$1,FALSE)),"-",VLOOKUP(control!$B$4&amp;control!$D$8&amp;Scotland_RCN!$B41,Data_RCN!$A$5:$K$2171,Data_RCN!E$1,FALSE)))</f>
        <v>-</v>
      </c>
      <c r="D41" s="92" t="str">
        <f>IF(OR(IF(ISERROR(VLOOKUP(control!$B$4&amp;control!$D$8&amp;Scotland_RCN!$B41,Data_RCN!$A$5:$K$2171,Data_RCN!F$1,FALSE)),"-",VLOOKUP(control!$B$4&amp;control!$D$8&amp;Scotland_RCN!$B41,Data_RCN!$A$5:$K$2171,Data_RCN!F$1,FALSE))=0,ISERROR(IF(ISERROR(VLOOKUP(control!$B$4&amp;control!$D$8&amp;Scotland_RCN!$B41,Data_RCN!$A$5:$K$2171,Data_RCN!F$1,FALSE)),"-",VLOOKUP(control!$B$4&amp;control!$D$8&amp;Scotland_RCN!$B41,Data_RCN!$A$5:$K$2171,Data_RCN!F$1,FALSE)))),"-",IF(ISERROR(VLOOKUP(control!$B$4&amp;control!$D$8&amp;Scotland_RCN!$B41,Data_RCN!$A$5:$K$2171,Data_RCN!F$1,FALSE)),"-",VLOOKUP(control!$B$4&amp;control!$D$8&amp;Scotland_RCN!$B41,Data_RCN!$A$5:$K$2171,Data_RCN!F$1,FALSE)))</f>
        <v>-</v>
      </c>
      <c r="E41" s="92" t="str">
        <f>IF(OR(IF(ISERROR(VLOOKUP(control!$B$4&amp;control!$D$8&amp;Scotland_RCN!$B41,Data_RCN!$A$5:$K$2171,Data_RCN!G$1,FALSE)),"-",VLOOKUP(control!$B$4&amp;control!$D$8&amp;Scotland_RCN!$B41,Data_RCN!$A$5:$K$2171,Data_RCN!G$1,FALSE))=0,ISERROR(IF(ISERROR(VLOOKUP(control!$B$4&amp;control!$D$8&amp;Scotland_RCN!$B41,Data_RCN!$A$5:$K$2171,Data_RCN!G$1,FALSE)),"-",VLOOKUP(control!$B$4&amp;control!$D$8&amp;Scotland_RCN!$B41,Data_RCN!$A$5:$K$2171,Data_RCN!G$1,FALSE)))),"-",IF(ISERROR(VLOOKUP(control!$B$4&amp;control!$D$8&amp;Scotland_RCN!$B41,Data_RCN!$A$5:$K$2171,Data_RCN!G$1,FALSE)),"-",VLOOKUP(control!$B$4&amp;control!$D$8&amp;Scotland_RCN!$B41,Data_RCN!$A$5:$K$2171,Data_RCN!G$1,FALSE)))</f>
        <v>-</v>
      </c>
      <c r="F41" s="92" t="str">
        <f>IF(OR(IF(ISERROR(VLOOKUP(control!$B$4&amp;control!$D$8&amp;Scotland_RCN!$B41,Data_RCN!$A$5:$K$2171,Data_RCN!H$1,FALSE)),"-",VLOOKUP(control!$B$4&amp;control!$D$8&amp;Scotland_RCN!$B41,Data_RCN!$A$5:$K$2171,Data_RCN!H$1,FALSE))=0,ISERROR(IF(ISERROR(VLOOKUP(control!$B$4&amp;control!$D$8&amp;Scotland_RCN!$B41,Data_RCN!$A$5:$K$2171,Data_RCN!H$1,FALSE)),"-",VLOOKUP(control!$B$4&amp;control!$D$8&amp;Scotland_RCN!$B41,Data_RCN!$A$5:$K$2171,Data_RCN!H$1,FALSE)))),"-",IF(ISERROR(VLOOKUP(control!$B$4&amp;control!$D$8&amp;Scotland_RCN!$B41,Data_RCN!$A$5:$K$2171,Data_RCN!H$1,FALSE)),"-",VLOOKUP(control!$B$4&amp;control!$D$8&amp;Scotland_RCN!$B41,Data_RCN!$A$5:$K$2171,Data_RCN!H$1,FALSE)))</f>
        <v>-</v>
      </c>
      <c r="G41" s="92" t="str">
        <f>IF(OR(IF(ISERROR(VLOOKUP(control!$B$4&amp;control!$D$8&amp;Scotland_RCN!$B41,Data_RCN!$A$5:$K$2171,Data_RCN!I$1,FALSE)),"-",VLOOKUP(control!$B$4&amp;control!$D$8&amp;Scotland_RCN!$B41,Data_RCN!$A$5:$K$2171,Data_RCN!I$1,FALSE))=0,ISERROR(IF(ISERROR(VLOOKUP(control!$B$4&amp;control!$D$8&amp;Scotland_RCN!$B41,Data_RCN!$A$5:$K$2171,Data_RCN!I$1,FALSE)),"-",VLOOKUP(control!$B$4&amp;control!$D$8&amp;Scotland_RCN!$B41,Data_RCN!$A$5:$K$2171,Data_RCN!I$1,FALSE)))),"-",IF(ISERROR(VLOOKUP(control!$B$4&amp;control!$D$8&amp;Scotland_RCN!$B41,Data_RCN!$A$5:$K$2171,Data_RCN!I$1,FALSE)),"-",VLOOKUP(control!$B$4&amp;control!$D$8&amp;Scotland_RCN!$B41,Data_RCN!$A$5:$K$2171,Data_RCN!I$1,FALSE)))</f>
        <v>-</v>
      </c>
      <c r="H41" s="92" t="str">
        <f>IF(OR(IF(ISERROR(VLOOKUP(control!$B$4&amp;control!$D$8&amp;Scotland_RCN!$B41,Data_RCN!$A$5:$K$2171,Data_RCN!J$1,FALSE)),"-",VLOOKUP(control!$B$4&amp;control!$D$8&amp;Scotland_RCN!$B41,Data_RCN!$A$5:$K$2171,Data_RCN!J$1,FALSE))=0,ISERROR(IF(ISERROR(VLOOKUP(control!$B$4&amp;control!$D$8&amp;Scotland_RCN!$B41,Data_RCN!$A$5:$K$2171,Data_RCN!J$1,FALSE)),"-",VLOOKUP(control!$B$4&amp;control!$D$8&amp;Scotland_RCN!$B41,Data_RCN!$A$5:$K$2171,Data_RCN!J$1,FALSE)))),"-",IF(ISERROR(VLOOKUP(control!$B$4&amp;control!$D$8&amp;Scotland_RCN!$B41,Data_RCN!$A$5:$K$2171,Data_RCN!J$1,FALSE)),"-",VLOOKUP(control!$B$4&amp;control!$D$8&amp;Scotland_RCN!$B41,Data_RCN!$A$5:$K$2171,Data_RCN!J$1,FALSE)))</f>
        <v>-</v>
      </c>
      <c r="I41" s="93" t="str">
        <f>IF(OR(IF(ISERROR(VLOOKUP(control!$B$4&amp;control!$D$8&amp;Scotland_RCN!$B41,Data_RCN!$A$5:$K$2171,Data_RCN!K$1,FALSE)),"-",VLOOKUP(control!$B$4&amp;control!$D$8&amp;Scotland_RCN!$B41,Data_RCN!$A$5:$K$2171,Data_RCN!K$1,FALSE))=0,ISERROR(IF(ISERROR(VLOOKUP(control!$B$4&amp;control!$D$8&amp;Scotland_RCN!$B41,Data_RCN!$A$5:$K$2171,Data_RCN!K$1,FALSE)),"-",VLOOKUP(control!$B$4&amp;control!$D$8&amp;Scotland_RCN!$B41,Data_RCN!$A$5:$K$2171,Data_RCN!K$1,FALSE)))),"-",IF(ISERROR(VLOOKUP(control!$B$4&amp;control!$D$8&amp;Scotland_RCN!$B41,Data_RCN!$A$5:$K$2171,Data_RCN!K$1,FALSE)),"-",VLOOKUP(control!$B$4&amp;control!$D$8&amp;Scotland_RCN!$B41,Data_RCN!$A$5:$K$2171,Data_RCN!K$1,FALSE)))</f>
        <v>-</v>
      </c>
      <c r="J41" s="87"/>
      <c r="K41" s="91">
        <f>IF(OR(IF(ISERROR(VLOOKUP(control!$B$5&amp;control!$D$8&amp;Scotland_RCN!$B41,Data_RCN!$A$5:$K$2171,Data_RCN!E$1,FALSE)),"-",VLOOKUP(control!$B$5&amp;control!$D$8&amp;Scotland_RCN!$B41,Data_RCN!$A$5:$K$2171,Data_RCN!E$1,FALSE))=0,ISERROR(IF(ISERROR(VLOOKUP(control!$B$5&amp;control!$D$8&amp;Scotland_RCN!$B41,Data_RCN!$A$5:$K$2171,Data_RCN!E$1,FALSE)),"-",VLOOKUP(control!$B$5&amp;control!$D$8&amp;Scotland_RCN!$B41,Data_RCN!$A$5:$K$2171,Data_RCN!E$1,FALSE)))),"-",IF(ISERROR(VLOOKUP(control!$B$5&amp;control!$D$8&amp;Scotland_RCN!$B41,Data_RCN!$A$5:$K$2171,Data_RCN!E$1,FALSE)),"-",VLOOKUP(control!$B$5&amp;control!$D$8&amp;Scotland_RCN!$B41,Data_RCN!$A$5:$K$2171,Data_RCN!E$1,FALSE)))</f>
        <v>146</v>
      </c>
      <c r="L41" s="92">
        <f>IF(OR(IF(ISERROR(VLOOKUP(control!$B$5&amp;control!$D$8&amp;Scotland_RCN!$B41,Data_RCN!$A$5:$K$2171,Data_RCN!F$1,FALSE)),"-",VLOOKUP(control!$B$5&amp;control!$D$8&amp;Scotland_RCN!$B41,Data_RCN!$A$5:$K$2171,Data_RCN!F$1,FALSE))=0,ISERROR(IF(ISERROR(VLOOKUP(control!$B$5&amp;control!$D$8&amp;Scotland_RCN!$B44,Data_RCN!$A$5:$K$2171,Data_RCN!F$1,FALSE)),"-",VLOOKUP(control!$B$5&amp;control!$D$8&amp;Scotland_RCN!$B41,Data_RCN!$A$5:$K$2171,Data_RCN!F$1,FALSE)))),"-",IF(ISERROR(VLOOKUP(control!$B$5&amp;control!$D$8&amp;Scotland_RCN!$B41,Data_RCN!$A$5:$K$2171,Data_RCN!F$1,FALSE)),"-",VLOOKUP(control!$B$5&amp;control!$D$8&amp;Scotland_RCN!$B41,Data_RCN!$A$5:$K$2171,Data_RCN!F$1,FALSE)))</f>
        <v>82</v>
      </c>
      <c r="M41" s="92">
        <f>IF(OR(IF(ISERROR(VLOOKUP(control!$B$5&amp;control!$D$8&amp;Scotland_RCN!$B41,Data_RCN!$A$5:$K$2171,Data_RCN!G$1,FALSE)),"-",VLOOKUP(control!$B$5&amp;control!$D$8&amp;Scotland_RCN!$B41,Data_RCN!$A$5:$K$2171,Data_RCN!G$1,FALSE))=0,ISERROR(IF(ISERROR(VLOOKUP(control!$B$5&amp;control!$D$8&amp;Scotland_RCN!$B44,Data_RCN!$A$5:$K$2171,Data_RCN!G$1,FALSE)),"-",VLOOKUP(control!$B$5&amp;control!$D$8&amp;Scotland_RCN!$B41,Data_RCN!$A$5:$K$2171,Data_RCN!G$1,FALSE)))),"-",IF(ISERROR(VLOOKUP(control!$B$5&amp;control!$D$8&amp;Scotland_RCN!$B41,Data_RCN!$A$5:$K$2171,Data_RCN!G$1,FALSE)),"-",VLOOKUP(control!$B$5&amp;control!$D$8&amp;Scotland_RCN!$B41,Data_RCN!$A$5:$K$2171,Data_RCN!G$1,FALSE)))</f>
        <v>209</v>
      </c>
      <c r="N41" s="92">
        <f>IF(OR(IF(ISERROR(VLOOKUP(control!$B$5&amp;control!$D$8&amp;Scotland_RCN!$B41,Data_RCN!$A$5:$K$2171,Data_RCN!H$1,FALSE)),"-",VLOOKUP(control!$B$5&amp;control!$D$8&amp;Scotland_RCN!$B41,Data_RCN!$A$5:$K$2171,Data_RCN!H$1,FALSE))=0,ISERROR(IF(ISERROR(VLOOKUP(control!$B$5&amp;control!$D$8&amp;Scotland_RCN!$B44,Data_RCN!$A$5:$K$2171,Data_RCN!H$1,FALSE)),"-",VLOOKUP(control!$B$5&amp;control!$D$8&amp;Scotland_RCN!$B41,Data_RCN!$A$5:$K$2171,Data_RCN!H$1,FALSE)))),"-",IF(ISERROR(VLOOKUP(control!$B$5&amp;control!$D$8&amp;Scotland_RCN!$B41,Data_RCN!$A$5:$K$2171,Data_RCN!H$1,FALSE)),"-",VLOOKUP(control!$B$5&amp;control!$D$8&amp;Scotland_RCN!$B41,Data_RCN!$A$5:$K$2171,Data_RCN!H$1,FALSE)))</f>
        <v>249</v>
      </c>
      <c r="O41" s="92">
        <f>IF(OR(IF(ISERROR(VLOOKUP(control!$B$5&amp;control!$D$8&amp;Scotland_RCN!$B41,Data_RCN!$A$5:$K$2171,Data_RCN!I$1,FALSE)),"-",VLOOKUP(control!$B$5&amp;control!$D$8&amp;Scotland_RCN!$B41,Data_RCN!$A$5:$K$2171,Data_RCN!I$1,FALSE))=0,ISERROR(IF(ISERROR(VLOOKUP(control!$B$5&amp;control!$D$8&amp;Scotland_RCN!$B44,Data_RCN!$A$5:$K$2171,Data_RCN!I$1,FALSE)),"-",VLOOKUP(control!$B$5&amp;control!$D$8&amp;Scotland_RCN!$B41,Data_RCN!$A$5:$K$2171,Data_RCN!I$1,FALSE)))),"-",IF(ISERROR(VLOOKUP(control!$B$5&amp;control!$D$8&amp;Scotland_RCN!$B41,Data_RCN!$A$5:$K$2171,Data_RCN!I$1,FALSE)),"-",VLOOKUP(control!$B$5&amp;control!$D$8&amp;Scotland_RCN!$B41,Data_RCN!$A$5:$K$2171,Data_RCN!I$1,FALSE)))</f>
        <v>203</v>
      </c>
      <c r="P41" s="92">
        <f>IF(OR(IF(ISERROR(VLOOKUP(control!$B$5&amp;control!$D$8&amp;Scotland_RCN!$B41,Data_RCN!$A$5:$K$2171,Data_RCN!J$1,FALSE)),"-",VLOOKUP(control!$B$5&amp;control!$D$8&amp;Scotland_RCN!$B41,Data_RCN!$A$5:$K$2171,Data_RCN!J$1,FALSE))=0,ISERROR(IF(ISERROR(VLOOKUP(control!$B$5&amp;control!$D$8&amp;Scotland_RCN!$B44,Data_RCN!$A$5:$K$2171,Data_RCN!J$1,FALSE)),"-",VLOOKUP(control!$B$5&amp;control!$D$8&amp;Scotland_RCN!$B41,Data_RCN!$A$5:$K$2171,Data_RCN!J$1,FALSE)))),"-",IF(ISERROR(VLOOKUP(control!$B$5&amp;control!$D$8&amp;Scotland_RCN!$B41,Data_RCN!$A$5:$K$2171,Data_RCN!J$1,FALSE)),"-",VLOOKUP(control!$B$5&amp;control!$D$8&amp;Scotland_RCN!$B41,Data_RCN!$A$5:$K$2171,Data_RCN!J$1,FALSE)))</f>
        <v>161</v>
      </c>
      <c r="Q41" s="93">
        <f>IF(OR(IF(ISERROR(VLOOKUP(control!$B$5&amp;control!$D$8&amp;Scotland_RCN!$B41,Data_RCN!$A$5:$K$2171,Data_RCN!K$1,FALSE)),"-",VLOOKUP(control!$B$5&amp;control!$D$8&amp;Scotland_RCN!$B41,Data_RCN!$A$5:$K$2171,Data_RCN!K$1,FALSE))=0,ISERROR(IF(ISERROR(VLOOKUP(control!$B$5&amp;control!$D$8&amp;Scotland_RCN!$B44,Data_RCN!$A$5:$K$2171,Data_RCN!K$1,FALSE)),"-",VLOOKUP(control!$B$5&amp;control!$D$8&amp;Scotland_RCN!$B41,Data_RCN!$A$5:$K$2171,Data_RCN!K$1,FALSE)))),"-",IF(ISERROR(VLOOKUP(control!$B$5&amp;control!$D$8&amp;Scotland_RCN!$B41,Data_RCN!$A$5:$K$2171,Data_RCN!K$1,FALSE)),"-",VLOOKUP(control!$B$5&amp;control!$D$8&amp;Scotland_RCN!$B41,Data_RCN!$A$5:$K$2171,Data_RCN!K$1,FALSE)))</f>
        <v>1050</v>
      </c>
      <c r="R41" s="87"/>
      <c r="S41" s="91">
        <f>IF(OR(IF(ISERROR(VLOOKUP("Persons"&amp;control!$D$8&amp;Scotland_RCN!$B41,Data_RCN!$A$5:$K$2171,Data_RCN!E$1,FALSE)),"-",VLOOKUP("Persons"&amp;control!$D$8&amp;Scotland_RCN!$B41,Data_RCN!$A$5:$K$2171,Data_RCN!E$1,FALSE))=0,ISERROR(IF(ISERROR(VLOOKUP("Persons"&amp;control!$D$8&amp;Scotland_RCN!$B41,Data_RCN!$A$5:$K$2171,Data_RCN!E$1,FALSE)),"-",VLOOKUP("Persons"&amp;control!$D$8&amp;Scotland_RCN!$B41,Data_RCN!$A$5:$K$2171,Data_RCN!E$1,FALSE)))),"-",IF(ISERROR(VLOOKUP("Persons"&amp;control!$D$8&amp;Scotland_RCN!$B41,Data_RCN!$A$5:$K$2171,Data_RCN!E$1,FALSE)),"-",VLOOKUP("Persons"&amp;control!$D$8&amp;Scotland_RCN!$B41,Data_RCN!$A$5:$K$2171,Data_RCN!E$1,FALSE)))</f>
        <v>146</v>
      </c>
      <c r="T41" s="92">
        <f>IF(OR(IF(ISERROR(VLOOKUP("Persons"&amp;control!$D$8&amp;Scotland_RCN!$B41,Data_RCN!$A$5:$K$2171,Data_RCN!F$1,FALSE)),"-",VLOOKUP("Persons"&amp;control!$D$8&amp;Scotland_RCN!$B41,Data_RCN!$A$5:$K$2171,Data_RCN!F$1,FALSE))=0,ISERROR(IF(ISERROR(VLOOKUP("Persons"&amp;control!$D$8&amp;Scotland_RCN!$B41,Data_RCN!$A$5:$K$2171,Data_RCN!F$1,FALSE)),"-",VLOOKUP("Persons"&amp;control!$D$8&amp;Scotland_RCN!$B41,Data_RCN!$A$5:$K$2171,Data_RCN!F$1,FALSE)))),"-",IF(ISERROR(VLOOKUP("Persons"&amp;control!$D$8&amp;Scotland_RCN!$B41,Data_RCN!$A$5:$K$2171,Data_RCN!F$1,FALSE)),"-",VLOOKUP("Persons"&amp;control!$D$8&amp;Scotland_RCN!$B41,Data_RCN!$A$5:$K$2171,Data_RCN!F$1,FALSE)))</f>
        <v>82</v>
      </c>
      <c r="U41" s="92">
        <f>IF(OR(IF(ISERROR(VLOOKUP("Persons"&amp;control!$D$8&amp;Scotland_RCN!$B41,Data_RCN!$A$5:$K$2171,Data_RCN!G$1,FALSE)),"-",VLOOKUP("Persons"&amp;control!$D$8&amp;Scotland_RCN!$B41,Data_RCN!$A$5:$K$2171,Data_RCN!G$1,FALSE))=0,ISERROR(IF(ISERROR(VLOOKUP("Persons"&amp;control!$D$8&amp;Scotland_RCN!$B41,Data_RCN!$A$5:$K$2171,Data_RCN!G$1,FALSE)),"-",VLOOKUP("Persons"&amp;control!$D$8&amp;Scotland_RCN!$B41,Data_RCN!$A$5:$K$2171,Data_RCN!G$1,FALSE)))),"-",IF(ISERROR(VLOOKUP("Persons"&amp;control!$D$8&amp;Scotland_RCN!$B41,Data_RCN!$A$5:$K$2171,Data_RCN!G$1,FALSE)),"-",VLOOKUP("Persons"&amp;control!$D$8&amp;Scotland_RCN!$B41,Data_RCN!$A$5:$K$2171,Data_RCN!G$1,FALSE)))</f>
        <v>209</v>
      </c>
      <c r="V41" s="92">
        <f>IF(OR(IF(ISERROR(VLOOKUP("Persons"&amp;control!$D$8&amp;Scotland_RCN!$B41,Data_RCN!$A$5:$K$2171,Data_RCN!H$1,FALSE)),"-",VLOOKUP("Persons"&amp;control!$D$8&amp;Scotland_RCN!$B41,Data_RCN!$A$5:$K$2171,Data_RCN!H$1,FALSE))=0,ISERROR(IF(ISERROR(VLOOKUP("Persons"&amp;control!$D$8&amp;Scotland_RCN!$B41,Data_RCN!$A$5:$K$2171,Data_RCN!H$1,FALSE)),"-",VLOOKUP("Persons"&amp;control!$D$8&amp;Scotland_RCN!$B41,Data_RCN!$A$5:$K$2171,Data_RCN!H$1,FALSE)))),"-",IF(ISERROR(VLOOKUP("Persons"&amp;control!$D$8&amp;Scotland_RCN!$B41,Data_RCN!$A$5:$K$2171,Data_RCN!H$1,FALSE)),"-",VLOOKUP("Persons"&amp;control!$D$8&amp;Scotland_RCN!$B41,Data_RCN!$A$5:$K$2171,Data_RCN!H$1,FALSE)))</f>
        <v>249</v>
      </c>
      <c r="W41" s="92">
        <f>IF(OR(IF(ISERROR(VLOOKUP("Persons"&amp;control!$D$8&amp;Scotland_RCN!$B41,Data_RCN!$A$5:$K$2171,Data_RCN!I$1,FALSE)),"-",VLOOKUP("Persons"&amp;control!$D$8&amp;Scotland_RCN!$B41,Data_RCN!$A$5:$K$2171,Data_RCN!I$1,FALSE))=0,ISERROR(IF(ISERROR(VLOOKUP("Persons"&amp;control!$D$8&amp;Scotland_RCN!$B41,Data_RCN!$A$5:$K$2171,Data_RCN!I$1,FALSE)),"-",VLOOKUP("Persons"&amp;control!$D$8&amp;Scotland_RCN!$B41,Data_RCN!$A$5:$K$2171,Data_RCN!I$1,FALSE)))),"-",IF(ISERROR(VLOOKUP("Persons"&amp;control!$D$8&amp;Scotland_RCN!$B41,Data_RCN!$A$5:$K$2171,Data_RCN!I$1,FALSE)),"-",VLOOKUP("Persons"&amp;control!$D$8&amp;Scotland_RCN!$B41,Data_RCN!$A$5:$K$2171,Data_RCN!I$1,FALSE)))</f>
        <v>203</v>
      </c>
      <c r="X41" s="92">
        <f>IF(OR(IF(ISERROR(VLOOKUP("Persons"&amp;control!$D$8&amp;Scotland_RCN!$B41,Data_RCN!$A$5:$K$2171,Data_RCN!J$1,FALSE)),"-",VLOOKUP("Persons"&amp;control!$D$8&amp;Scotland_RCN!$B41,Data_RCN!$A$5:$K$2171,Data_RCN!J$1,FALSE))=0,ISERROR(IF(ISERROR(VLOOKUP("Persons"&amp;control!$D$8&amp;Scotland_RCN!$B41,Data_RCN!$A$5:$K$2171,Data_RCN!J$1,FALSE)),"-",VLOOKUP("Persons"&amp;control!$D$8&amp;Scotland_RCN!$B41,Data_RCN!$A$5:$K$2171,Data_RCN!J$1,FALSE)))),"-",IF(ISERROR(VLOOKUP("Persons"&amp;control!$D$8&amp;Scotland_RCN!$B41,Data_RCN!$A$5:$K$2171,Data_RCN!J$1,FALSE)),"-",VLOOKUP("Persons"&amp;control!$D$8&amp;Scotland_RCN!$B41,Data_RCN!$A$5:$K$2171,Data_RCN!J$1,FALSE)))</f>
        <v>161</v>
      </c>
      <c r="Y41" s="93">
        <f>IF(OR(IF(ISERROR(VLOOKUP("Persons"&amp;control!$D$8&amp;Scotland_RCN!$B41,Data_RCN!$A$5:$K$2171,Data_RCN!K$1,FALSE)),"-",VLOOKUP("Persons"&amp;control!$D$8&amp;Scotland_RCN!$B41,Data_RCN!$A$5:$K$2171,Data_RCN!K$1,FALSE))=0,ISERROR(IF(ISERROR(VLOOKUP("Persons"&amp;control!$D$8&amp;Scotland_RCN!$B41,Data_RCN!$A$5:$K$2171,Data_RCN!K$1,FALSE)),"-",VLOOKUP("Persons"&amp;control!$D$8&amp;Scotland_RCN!$B41,Data_RCN!$A$5:$K$2171,Data_RCN!K$1,FALSE)))),"-",IF(ISERROR(VLOOKUP("Persons"&amp;control!$D$8&amp;Scotland_RCN!$B41,Data_RCN!$A$5:$K$2171,Data_RCN!K$1,FALSE)),"-",VLOOKUP("Persons"&amp;control!$D$8&amp;Scotland_RCN!$B41,Data_RCN!$A$5:$K$2171,Data_RCN!K$1,FALSE)))</f>
        <v>1050</v>
      </c>
    </row>
    <row r="42" spans="2:25" ht="15" thickBot="1">
      <c r="B42" s="16" t="s">
        <v>160</v>
      </c>
      <c r="C42" s="88">
        <f>IF(OR(IF(ISERROR(VLOOKUP(control!$B$4&amp;control!$D$8&amp;Scotland_RCN!$B42,Data_RCN!$A$5:$K$2171,Data_RCN!E$1,FALSE)),"-",VLOOKUP(control!$B$4&amp;control!$D$8&amp;Scotland_RCN!$B42,Data_RCN!$A$5:$K$2171,Data_RCN!E$1,FALSE))=0,ISERROR(IF(ISERROR(VLOOKUP(control!$B$4&amp;control!$D$8&amp;Scotland_RCN!$B42,Data_RCN!$A$5:$K$2171,Data_RCN!E$1,FALSE)),"-",VLOOKUP(control!$B$4&amp;control!$D$8&amp;Scotland_RCN!$B42,Data_RCN!$A$5:$K$2171,Data_RCN!E$1,FALSE)))),"-",IF(ISERROR(VLOOKUP(control!$B$4&amp;control!$D$8&amp;Scotland_RCN!$B42,Data_RCN!$A$5:$K$2171,Data_RCN!E$1,FALSE)),"-",VLOOKUP(control!$B$4&amp;control!$D$8&amp;Scotland_RCN!$B42,Data_RCN!$A$5:$K$2171,Data_RCN!E$1,FALSE)))</f>
        <v>38</v>
      </c>
      <c r="D42" s="89">
        <f>IF(OR(IF(ISERROR(VLOOKUP(control!$B$4&amp;control!$D$8&amp;Scotland_RCN!$B42,Data_RCN!$A$5:$K$2171,Data_RCN!F$1,FALSE)),"-",VLOOKUP(control!$B$4&amp;control!$D$8&amp;Scotland_RCN!$B42,Data_RCN!$A$5:$K$2171,Data_RCN!F$1,FALSE))=0,ISERROR(IF(ISERROR(VLOOKUP(control!$B$4&amp;control!$D$8&amp;Scotland_RCN!$B42,Data_RCN!$A$5:$K$2171,Data_RCN!F$1,FALSE)),"-",VLOOKUP(control!$B$4&amp;control!$D$8&amp;Scotland_RCN!$B42,Data_RCN!$A$5:$K$2171,Data_RCN!F$1,FALSE)))),"-",IF(ISERROR(VLOOKUP(control!$B$4&amp;control!$D$8&amp;Scotland_RCN!$B42,Data_RCN!$A$5:$K$2171,Data_RCN!F$1,FALSE)),"-",VLOOKUP(control!$B$4&amp;control!$D$8&amp;Scotland_RCN!$B42,Data_RCN!$A$5:$K$2171,Data_RCN!F$1,FALSE)))</f>
        <v>11</v>
      </c>
      <c r="E42" s="89">
        <f>IF(OR(IF(ISERROR(VLOOKUP(control!$B$4&amp;control!$D$8&amp;Scotland_RCN!$B42,Data_RCN!$A$5:$K$2171,Data_RCN!G$1,FALSE)),"-",VLOOKUP(control!$B$4&amp;control!$D$8&amp;Scotland_RCN!$B42,Data_RCN!$A$5:$K$2171,Data_RCN!G$1,FALSE))=0,ISERROR(IF(ISERROR(VLOOKUP(control!$B$4&amp;control!$D$8&amp;Scotland_RCN!$B42,Data_RCN!$A$5:$K$2171,Data_RCN!G$1,FALSE)),"-",VLOOKUP(control!$B$4&amp;control!$D$8&amp;Scotland_RCN!$B42,Data_RCN!$A$5:$K$2171,Data_RCN!G$1,FALSE)))),"-",IF(ISERROR(VLOOKUP(control!$B$4&amp;control!$D$8&amp;Scotland_RCN!$B42,Data_RCN!$A$5:$K$2171,Data_RCN!G$1,FALSE)),"-",VLOOKUP(control!$B$4&amp;control!$D$8&amp;Scotland_RCN!$B42,Data_RCN!$A$5:$K$2171,Data_RCN!G$1,FALSE)))</f>
        <v>11</v>
      </c>
      <c r="F42" s="89">
        <f>IF(OR(IF(ISERROR(VLOOKUP(control!$B$4&amp;control!$D$8&amp;Scotland_RCN!$B42,Data_RCN!$A$5:$K$2171,Data_RCN!H$1,FALSE)),"-",VLOOKUP(control!$B$4&amp;control!$D$8&amp;Scotland_RCN!$B42,Data_RCN!$A$5:$K$2171,Data_RCN!H$1,FALSE))=0,ISERROR(IF(ISERROR(VLOOKUP(control!$B$4&amp;control!$D$8&amp;Scotland_RCN!$B42,Data_RCN!$A$5:$K$2171,Data_RCN!H$1,FALSE)),"-",VLOOKUP(control!$B$4&amp;control!$D$8&amp;Scotland_RCN!$B42,Data_RCN!$A$5:$K$2171,Data_RCN!H$1,FALSE)))),"-",IF(ISERROR(VLOOKUP(control!$B$4&amp;control!$D$8&amp;Scotland_RCN!$B42,Data_RCN!$A$5:$K$2171,Data_RCN!H$1,FALSE)),"-",VLOOKUP(control!$B$4&amp;control!$D$8&amp;Scotland_RCN!$B42,Data_RCN!$A$5:$K$2171,Data_RCN!H$1,FALSE)))</f>
        <v>6</v>
      </c>
      <c r="G42" s="89" t="str">
        <f>IF(OR(IF(ISERROR(VLOOKUP(control!$B$4&amp;control!$D$8&amp;Scotland_RCN!$B42,Data_RCN!$A$5:$K$2171,Data_RCN!I$1,FALSE)),"-",VLOOKUP(control!$B$4&amp;control!$D$8&amp;Scotland_RCN!$B42,Data_RCN!$A$5:$K$2171,Data_RCN!I$1,FALSE))=0,ISERROR(IF(ISERROR(VLOOKUP(control!$B$4&amp;control!$D$8&amp;Scotland_RCN!$B42,Data_RCN!$A$5:$K$2171,Data_RCN!I$1,FALSE)),"-",VLOOKUP(control!$B$4&amp;control!$D$8&amp;Scotland_RCN!$B42,Data_RCN!$A$5:$K$2171,Data_RCN!I$1,FALSE)))),"-",IF(ISERROR(VLOOKUP(control!$B$4&amp;control!$D$8&amp;Scotland_RCN!$B42,Data_RCN!$A$5:$K$2171,Data_RCN!I$1,FALSE)),"-",VLOOKUP(control!$B$4&amp;control!$D$8&amp;Scotland_RCN!$B42,Data_RCN!$A$5:$K$2171,Data_RCN!I$1,FALSE)))</f>
        <v>-</v>
      </c>
      <c r="H42" s="89">
        <f>IF(OR(IF(ISERROR(VLOOKUP(control!$B$4&amp;control!$D$8&amp;Scotland_RCN!$B42,Data_RCN!$A$5:$K$2171,Data_RCN!J$1,FALSE)),"-",VLOOKUP(control!$B$4&amp;control!$D$8&amp;Scotland_RCN!$B42,Data_RCN!$A$5:$K$2171,Data_RCN!J$1,FALSE))=0,ISERROR(IF(ISERROR(VLOOKUP(control!$B$4&amp;control!$D$8&amp;Scotland_RCN!$B42,Data_RCN!$A$5:$K$2171,Data_RCN!J$1,FALSE)),"-",VLOOKUP(control!$B$4&amp;control!$D$8&amp;Scotland_RCN!$B42,Data_RCN!$A$5:$K$2171,Data_RCN!J$1,FALSE)))),"-",IF(ISERROR(VLOOKUP(control!$B$4&amp;control!$D$8&amp;Scotland_RCN!$B42,Data_RCN!$A$5:$K$2171,Data_RCN!J$1,FALSE)),"-",VLOOKUP(control!$B$4&amp;control!$D$8&amp;Scotland_RCN!$B42,Data_RCN!$A$5:$K$2171,Data_RCN!J$1,FALSE)))</f>
        <v>7</v>
      </c>
      <c r="I42" s="90">
        <f>IF(OR(IF(ISERROR(VLOOKUP(control!$B$4&amp;control!$D$8&amp;Scotland_RCN!$B42,Data_RCN!$A$5:$K$2171,Data_RCN!K$1,FALSE)),"-",VLOOKUP(control!$B$4&amp;control!$D$8&amp;Scotland_RCN!$B42,Data_RCN!$A$5:$K$2171,Data_RCN!K$1,FALSE))=0,ISERROR(IF(ISERROR(VLOOKUP(control!$B$4&amp;control!$D$8&amp;Scotland_RCN!$B42,Data_RCN!$A$5:$K$2171,Data_RCN!K$1,FALSE)),"-",VLOOKUP(control!$B$4&amp;control!$D$8&amp;Scotland_RCN!$B42,Data_RCN!$A$5:$K$2171,Data_RCN!K$1,FALSE)))),"-",IF(ISERROR(VLOOKUP(control!$B$4&amp;control!$D$8&amp;Scotland_RCN!$B42,Data_RCN!$A$5:$K$2171,Data_RCN!K$1,FALSE)),"-",VLOOKUP(control!$B$4&amp;control!$D$8&amp;Scotland_RCN!$B42,Data_RCN!$A$5:$K$2171,Data_RCN!K$1,FALSE)))</f>
        <v>73</v>
      </c>
      <c r="J42" s="87"/>
      <c r="K42" s="88">
        <f>IF(OR(IF(ISERROR(VLOOKUP(control!$B$5&amp;control!$D$8&amp;Scotland_RCN!$B42,Data_RCN!$A$5:$K$2171,Data_RCN!E$1,FALSE)),"-",VLOOKUP(control!$B$5&amp;control!$D$8&amp;Scotland_RCN!$B42,Data_RCN!$A$5:$K$2171,Data_RCN!E$1,FALSE))=0,ISERROR(IF(ISERROR(VLOOKUP(control!$B$5&amp;control!$D$8&amp;Scotland_RCN!$B42,Data_RCN!$A$5:$K$2171,Data_RCN!E$1,FALSE)),"-",VLOOKUP(control!$B$5&amp;control!$D$8&amp;Scotland_RCN!$B42,Data_RCN!$A$5:$K$2171,Data_RCN!E$1,FALSE)))),"-",IF(ISERROR(VLOOKUP(control!$B$5&amp;control!$D$8&amp;Scotland_RCN!$B42,Data_RCN!$A$5:$K$2171,Data_RCN!E$1,FALSE)),"-",VLOOKUP(control!$B$5&amp;control!$D$8&amp;Scotland_RCN!$B42,Data_RCN!$A$5:$K$2171,Data_RCN!E$1,FALSE)))</f>
        <v>48</v>
      </c>
      <c r="L42" s="89">
        <f>IF(OR(IF(ISERROR(VLOOKUP(control!$B$5&amp;control!$D$8&amp;Scotland_RCN!$B42,Data_RCN!$A$5:$K$2171,Data_RCN!F$1,FALSE)),"-",VLOOKUP(control!$B$5&amp;control!$D$8&amp;Scotland_RCN!$B42,Data_RCN!$A$5:$K$2171,Data_RCN!F$1,FALSE))=0,ISERROR(IF(ISERROR(VLOOKUP(control!$B$5&amp;control!$D$8&amp;Scotland_RCN!$B45,Data_RCN!$A$5:$K$2171,Data_RCN!F$1,FALSE)),"-",VLOOKUP(control!$B$5&amp;control!$D$8&amp;Scotland_RCN!$B42,Data_RCN!$A$5:$K$2171,Data_RCN!F$1,FALSE)))),"-",IF(ISERROR(VLOOKUP(control!$B$5&amp;control!$D$8&amp;Scotland_RCN!$B42,Data_RCN!$A$5:$K$2171,Data_RCN!F$1,FALSE)),"-",VLOOKUP(control!$B$5&amp;control!$D$8&amp;Scotland_RCN!$B42,Data_RCN!$A$5:$K$2171,Data_RCN!F$1,FALSE)))</f>
        <v>12</v>
      </c>
      <c r="M42" s="89">
        <f>IF(OR(IF(ISERROR(VLOOKUP(control!$B$5&amp;control!$D$8&amp;Scotland_RCN!$B42,Data_RCN!$A$5:$K$2171,Data_RCN!G$1,FALSE)),"-",VLOOKUP(control!$B$5&amp;control!$D$8&amp;Scotland_RCN!$B42,Data_RCN!$A$5:$K$2171,Data_RCN!G$1,FALSE))=0,ISERROR(IF(ISERROR(VLOOKUP(control!$B$5&amp;control!$D$8&amp;Scotland_RCN!$B45,Data_RCN!$A$5:$K$2171,Data_RCN!G$1,FALSE)),"-",VLOOKUP(control!$B$5&amp;control!$D$8&amp;Scotland_RCN!$B42,Data_RCN!$A$5:$K$2171,Data_RCN!G$1,FALSE)))),"-",IF(ISERROR(VLOOKUP(control!$B$5&amp;control!$D$8&amp;Scotland_RCN!$B42,Data_RCN!$A$5:$K$2171,Data_RCN!G$1,FALSE)),"-",VLOOKUP(control!$B$5&amp;control!$D$8&amp;Scotland_RCN!$B42,Data_RCN!$A$5:$K$2171,Data_RCN!G$1,FALSE)))</f>
        <v>5</v>
      </c>
      <c r="N42" s="89">
        <f>IF(OR(IF(ISERROR(VLOOKUP(control!$B$5&amp;control!$D$8&amp;Scotland_RCN!$B42,Data_RCN!$A$5:$K$2171,Data_RCN!H$1,FALSE)),"-",VLOOKUP(control!$B$5&amp;control!$D$8&amp;Scotland_RCN!$B42,Data_RCN!$A$5:$K$2171,Data_RCN!H$1,FALSE))=0,ISERROR(IF(ISERROR(VLOOKUP(control!$B$5&amp;control!$D$8&amp;Scotland_RCN!$B45,Data_RCN!$A$5:$K$2171,Data_RCN!H$1,FALSE)),"-",VLOOKUP(control!$B$5&amp;control!$D$8&amp;Scotland_RCN!$B42,Data_RCN!$A$5:$K$2171,Data_RCN!H$1,FALSE)))),"-",IF(ISERROR(VLOOKUP(control!$B$5&amp;control!$D$8&amp;Scotland_RCN!$B42,Data_RCN!$A$5:$K$2171,Data_RCN!H$1,FALSE)),"-",VLOOKUP(control!$B$5&amp;control!$D$8&amp;Scotland_RCN!$B42,Data_RCN!$A$5:$K$2171,Data_RCN!H$1,FALSE)))</f>
        <v>12</v>
      </c>
      <c r="O42" s="89">
        <f>IF(OR(IF(ISERROR(VLOOKUP(control!$B$5&amp;control!$D$8&amp;Scotland_RCN!$B42,Data_RCN!$A$5:$K$2171,Data_RCN!I$1,FALSE)),"-",VLOOKUP(control!$B$5&amp;control!$D$8&amp;Scotland_RCN!$B42,Data_RCN!$A$5:$K$2171,Data_RCN!I$1,FALSE))=0,ISERROR(IF(ISERROR(VLOOKUP(control!$B$5&amp;control!$D$8&amp;Scotland_RCN!$B45,Data_RCN!$A$5:$K$2171,Data_RCN!I$1,FALSE)),"-",VLOOKUP(control!$B$5&amp;control!$D$8&amp;Scotland_RCN!$B42,Data_RCN!$A$5:$K$2171,Data_RCN!I$1,FALSE)))),"-",IF(ISERROR(VLOOKUP(control!$B$5&amp;control!$D$8&amp;Scotland_RCN!$B42,Data_RCN!$A$5:$K$2171,Data_RCN!I$1,FALSE)),"-",VLOOKUP(control!$B$5&amp;control!$D$8&amp;Scotland_RCN!$B42,Data_RCN!$A$5:$K$2171,Data_RCN!I$1,FALSE)))</f>
        <v>5</v>
      </c>
      <c r="P42" s="89" t="str">
        <f>IF(OR(IF(ISERROR(VLOOKUP(control!$B$5&amp;control!$D$8&amp;Scotland_RCN!$B42,Data_RCN!$A$5:$K$2171,Data_RCN!J$1,FALSE)),"-",VLOOKUP(control!$B$5&amp;control!$D$8&amp;Scotland_RCN!$B42,Data_RCN!$A$5:$K$2171,Data_RCN!J$1,FALSE))=0,ISERROR(IF(ISERROR(VLOOKUP(control!$B$5&amp;control!$D$8&amp;Scotland_RCN!$B45,Data_RCN!$A$5:$K$2171,Data_RCN!J$1,FALSE)),"-",VLOOKUP(control!$B$5&amp;control!$D$8&amp;Scotland_RCN!$B42,Data_RCN!$A$5:$K$2171,Data_RCN!J$1,FALSE)))),"-",IF(ISERROR(VLOOKUP(control!$B$5&amp;control!$D$8&amp;Scotland_RCN!$B42,Data_RCN!$A$5:$K$2171,Data_RCN!J$1,FALSE)),"-",VLOOKUP(control!$B$5&amp;control!$D$8&amp;Scotland_RCN!$B42,Data_RCN!$A$5:$K$2171,Data_RCN!J$1,FALSE)))</f>
        <v>-</v>
      </c>
      <c r="Q42" s="90">
        <f>IF(OR(IF(ISERROR(VLOOKUP(control!$B$5&amp;control!$D$8&amp;Scotland_RCN!$B42,Data_RCN!$A$5:$K$2171,Data_RCN!K$1,FALSE)),"-",VLOOKUP(control!$B$5&amp;control!$D$8&amp;Scotland_RCN!$B42,Data_RCN!$A$5:$K$2171,Data_RCN!K$1,FALSE))=0,ISERROR(IF(ISERROR(VLOOKUP(control!$B$5&amp;control!$D$8&amp;Scotland_RCN!$B45,Data_RCN!$A$5:$K$2171,Data_RCN!K$1,FALSE)),"-",VLOOKUP(control!$B$5&amp;control!$D$8&amp;Scotland_RCN!$B42,Data_RCN!$A$5:$K$2171,Data_RCN!K$1,FALSE)))),"-",IF(ISERROR(VLOOKUP(control!$B$5&amp;control!$D$8&amp;Scotland_RCN!$B42,Data_RCN!$A$5:$K$2171,Data_RCN!K$1,FALSE)),"-",VLOOKUP(control!$B$5&amp;control!$D$8&amp;Scotland_RCN!$B42,Data_RCN!$A$5:$K$2171,Data_RCN!K$1,FALSE)))</f>
        <v>82</v>
      </c>
      <c r="R42" s="87"/>
      <c r="S42" s="88">
        <f>IF(OR(IF(ISERROR(VLOOKUP("Persons"&amp;control!$D$8&amp;Scotland_RCN!$B42,Data_RCN!$A$5:$K$2171,Data_RCN!E$1,FALSE)),"-",VLOOKUP("Persons"&amp;control!$D$8&amp;Scotland_RCN!$B42,Data_RCN!$A$5:$K$2171,Data_RCN!E$1,FALSE))=0,ISERROR(IF(ISERROR(VLOOKUP("Persons"&amp;control!$D$8&amp;Scotland_RCN!$B42,Data_RCN!$A$5:$K$2171,Data_RCN!E$1,FALSE)),"-",VLOOKUP("Persons"&amp;control!$D$8&amp;Scotland_RCN!$B42,Data_RCN!$A$5:$K$2171,Data_RCN!E$1,FALSE)))),"-",IF(ISERROR(VLOOKUP("Persons"&amp;control!$D$8&amp;Scotland_RCN!$B42,Data_RCN!$A$5:$K$2171,Data_RCN!E$1,FALSE)),"-",VLOOKUP("Persons"&amp;control!$D$8&amp;Scotland_RCN!$B42,Data_RCN!$A$5:$K$2171,Data_RCN!E$1,FALSE)))</f>
        <v>86</v>
      </c>
      <c r="T42" s="89">
        <f>IF(OR(IF(ISERROR(VLOOKUP("Persons"&amp;control!$D$8&amp;Scotland_RCN!$B42,Data_RCN!$A$5:$K$2171,Data_RCN!F$1,FALSE)),"-",VLOOKUP("Persons"&amp;control!$D$8&amp;Scotland_RCN!$B42,Data_RCN!$A$5:$K$2171,Data_RCN!F$1,FALSE))=0,ISERROR(IF(ISERROR(VLOOKUP("Persons"&amp;control!$D$8&amp;Scotland_RCN!$B42,Data_RCN!$A$5:$K$2171,Data_RCN!F$1,FALSE)),"-",VLOOKUP("Persons"&amp;control!$D$8&amp;Scotland_RCN!$B42,Data_RCN!$A$5:$K$2171,Data_RCN!F$1,FALSE)))),"-",IF(ISERROR(VLOOKUP("Persons"&amp;control!$D$8&amp;Scotland_RCN!$B42,Data_RCN!$A$5:$K$2171,Data_RCN!F$1,FALSE)),"-",VLOOKUP("Persons"&amp;control!$D$8&amp;Scotland_RCN!$B42,Data_RCN!$A$5:$K$2171,Data_RCN!F$1,FALSE)))</f>
        <v>23</v>
      </c>
      <c r="U42" s="89">
        <f>IF(OR(IF(ISERROR(VLOOKUP("Persons"&amp;control!$D$8&amp;Scotland_RCN!$B42,Data_RCN!$A$5:$K$2171,Data_RCN!G$1,FALSE)),"-",VLOOKUP("Persons"&amp;control!$D$8&amp;Scotland_RCN!$B42,Data_RCN!$A$5:$K$2171,Data_RCN!G$1,FALSE))=0,ISERROR(IF(ISERROR(VLOOKUP("Persons"&amp;control!$D$8&amp;Scotland_RCN!$B42,Data_RCN!$A$5:$K$2171,Data_RCN!G$1,FALSE)),"-",VLOOKUP("Persons"&amp;control!$D$8&amp;Scotland_RCN!$B42,Data_RCN!$A$5:$K$2171,Data_RCN!G$1,FALSE)))),"-",IF(ISERROR(VLOOKUP("Persons"&amp;control!$D$8&amp;Scotland_RCN!$B42,Data_RCN!$A$5:$K$2171,Data_RCN!G$1,FALSE)),"-",VLOOKUP("Persons"&amp;control!$D$8&amp;Scotland_RCN!$B42,Data_RCN!$A$5:$K$2171,Data_RCN!G$1,FALSE)))</f>
        <v>16</v>
      </c>
      <c r="V42" s="89">
        <f>IF(OR(IF(ISERROR(VLOOKUP("Persons"&amp;control!$D$8&amp;Scotland_RCN!$B42,Data_RCN!$A$5:$K$2171,Data_RCN!H$1,FALSE)),"-",VLOOKUP("Persons"&amp;control!$D$8&amp;Scotland_RCN!$B42,Data_RCN!$A$5:$K$2171,Data_RCN!H$1,FALSE))=0,ISERROR(IF(ISERROR(VLOOKUP("Persons"&amp;control!$D$8&amp;Scotland_RCN!$B42,Data_RCN!$A$5:$K$2171,Data_RCN!H$1,FALSE)),"-",VLOOKUP("Persons"&amp;control!$D$8&amp;Scotland_RCN!$B42,Data_RCN!$A$5:$K$2171,Data_RCN!H$1,FALSE)))),"-",IF(ISERROR(VLOOKUP("Persons"&amp;control!$D$8&amp;Scotland_RCN!$B42,Data_RCN!$A$5:$K$2171,Data_RCN!H$1,FALSE)),"-",VLOOKUP("Persons"&amp;control!$D$8&amp;Scotland_RCN!$B42,Data_RCN!$A$5:$K$2171,Data_RCN!H$1,FALSE)))</f>
        <v>18</v>
      </c>
      <c r="W42" s="89">
        <f>IF(OR(IF(ISERROR(VLOOKUP("Persons"&amp;control!$D$8&amp;Scotland_RCN!$B42,Data_RCN!$A$5:$K$2171,Data_RCN!I$1,FALSE)),"-",VLOOKUP("Persons"&amp;control!$D$8&amp;Scotland_RCN!$B42,Data_RCN!$A$5:$K$2171,Data_RCN!I$1,FALSE))=0,ISERROR(IF(ISERROR(VLOOKUP("Persons"&amp;control!$D$8&amp;Scotland_RCN!$B42,Data_RCN!$A$5:$K$2171,Data_RCN!I$1,FALSE)),"-",VLOOKUP("Persons"&amp;control!$D$8&amp;Scotland_RCN!$B42,Data_RCN!$A$5:$K$2171,Data_RCN!I$1,FALSE)))),"-",IF(ISERROR(VLOOKUP("Persons"&amp;control!$D$8&amp;Scotland_RCN!$B42,Data_RCN!$A$5:$K$2171,Data_RCN!I$1,FALSE)),"-",VLOOKUP("Persons"&amp;control!$D$8&amp;Scotland_RCN!$B42,Data_RCN!$A$5:$K$2171,Data_RCN!I$1,FALSE)))</f>
        <v>5</v>
      </c>
      <c r="X42" s="89">
        <f>IF(OR(IF(ISERROR(VLOOKUP("Persons"&amp;control!$D$8&amp;Scotland_RCN!$B42,Data_RCN!$A$5:$K$2171,Data_RCN!J$1,FALSE)),"-",VLOOKUP("Persons"&amp;control!$D$8&amp;Scotland_RCN!$B42,Data_RCN!$A$5:$K$2171,Data_RCN!J$1,FALSE))=0,ISERROR(IF(ISERROR(VLOOKUP("Persons"&amp;control!$D$8&amp;Scotland_RCN!$B42,Data_RCN!$A$5:$K$2171,Data_RCN!J$1,FALSE)),"-",VLOOKUP("Persons"&amp;control!$D$8&amp;Scotland_RCN!$B42,Data_RCN!$A$5:$K$2171,Data_RCN!J$1,FALSE)))),"-",IF(ISERROR(VLOOKUP("Persons"&amp;control!$D$8&amp;Scotland_RCN!$B42,Data_RCN!$A$5:$K$2171,Data_RCN!J$1,FALSE)),"-",VLOOKUP("Persons"&amp;control!$D$8&amp;Scotland_RCN!$B42,Data_RCN!$A$5:$K$2171,Data_RCN!J$1,FALSE)))</f>
        <v>7</v>
      </c>
      <c r="Y42" s="90">
        <f>IF(OR(IF(ISERROR(VLOOKUP("Persons"&amp;control!$D$8&amp;Scotland_RCN!$B42,Data_RCN!$A$5:$K$2171,Data_RCN!K$1,FALSE)),"-",VLOOKUP("Persons"&amp;control!$D$8&amp;Scotland_RCN!$B42,Data_RCN!$A$5:$K$2171,Data_RCN!K$1,FALSE))=0,ISERROR(IF(ISERROR(VLOOKUP("Persons"&amp;control!$D$8&amp;Scotland_RCN!$B42,Data_RCN!$A$5:$K$2171,Data_RCN!K$1,FALSE)),"-",VLOOKUP("Persons"&amp;control!$D$8&amp;Scotland_RCN!$B42,Data_RCN!$A$5:$K$2171,Data_RCN!K$1,FALSE)))),"-",IF(ISERROR(VLOOKUP("Persons"&amp;control!$D$8&amp;Scotland_RCN!$B42,Data_RCN!$A$5:$K$2171,Data_RCN!K$1,FALSE)),"-",VLOOKUP("Persons"&amp;control!$D$8&amp;Scotland_RCN!$B42,Data_RCN!$A$5:$K$2171,Data_RCN!K$1,FALSE)))</f>
        <v>155</v>
      </c>
    </row>
    <row r="43" spans="2:25" ht="15" thickBot="1">
      <c r="B43" s="16" t="s">
        <v>163</v>
      </c>
      <c r="C43" s="91">
        <f>IF(OR(IF(ISERROR(VLOOKUP(control!$B$4&amp;control!$D$8&amp;Scotland_RCN!$B43,Data_RCN!$A$5:$K$2171,Data_RCN!E$1,FALSE)),"-",VLOOKUP(control!$B$4&amp;control!$D$8&amp;Scotland_RCN!$B43,Data_RCN!$A$5:$K$2171,Data_RCN!E$1,FALSE))=0,ISERROR(IF(ISERROR(VLOOKUP(control!$B$4&amp;control!$D$8&amp;Scotland_RCN!$B43,Data_RCN!$A$5:$K$2171,Data_RCN!E$1,FALSE)),"-",VLOOKUP(control!$B$4&amp;control!$D$8&amp;Scotland_RCN!$B43,Data_RCN!$A$5:$K$2171,Data_RCN!E$1,FALSE)))),"-",IF(ISERROR(VLOOKUP(control!$B$4&amp;control!$D$8&amp;Scotland_RCN!$B43,Data_RCN!$A$5:$K$2171,Data_RCN!E$1,FALSE)),"-",VLOOKUP(control!$B$4&amp;control!$D$8&amp;Scotland_RCN!$B43,Data_RCN!$A$5:$K$2171,Data_RCN!E$1,FALSE)))</f>
        <v>826</v>
      </c>
      <c r="D43" s="92">
        <f>IF(OR(IF(ISERROR(VLOOKUP(control!$B$4&amp;control!$D$8&amp;Scotland_RCN!$B43,Data_RCN!$A$5:$K$2171,Data_RCN!F$1,FALSE)),"-",VLOOKUP(control!$B$4&amp;control!$D$8&amp;Scotland_RCN!$B43,Data_RCN!$A$5:$K$2171,Data_RCN!F$1,FALSE))=0,ISERROR(IF(ISERROR(VLOOKUP(control!$B$4&amp;control!$D$8&amp;Scotland_RCN!$B43,Data_RCN!$A$5:$K$2171,Data_RCN!F$1,FALSE)),"-",VLOOKUP(control!$B$4&amp;control!$D$8&amp;Scotland_RCN!$B43,Data_RCN!$A$5:$K$2171,Data_RCN!F$1,FALSE)))),"-",IF(ISERROR(VLOOKUP(control!$B$4&amp;control!$D$8&amp;Scotland_RCN!$B43,Data_RCN!$A$5:$K$2171,Data_RCN!F$1,FALSE)),"-",VLOOKUP(control!$B$4&amp;control!$D$8&amp;Scotland_RCN!$B43,Data_RCN!$A$5:$K$2171,Data_RCN!F$1,FALSE)))</f>
        <v>768</v>
      </c>
      <c r="E43" s="92">
        <f>IF(OR(IF(ISERROR(VLOOKUP(control!$B$4&amp;control!$D$8&amp;Scotland_RCN!$B43,Data_RCN!$A$5:$K$2171,Data_RCN!G$1,FALSE)),"-",VLOOKUP(control!$B$4&amp;control!$D$8&amp;Scotland_RCN!$B43,Data_RCN!$A$5:$K$2171,Data_RCN!G$1,FALSE))=0,ISERROR(IF(ISERROR(VLOOKUP(control!$B$4&amp;control!$D$8&amp;Scotland_RCN!$B43,Data_RCN!$A$5:$K$2171,Data_RCN!G$1,FALSE)),"-",VLOOKUP(control!$B$4&amp;control!$D$8&amp;Scotland_RCN!$B43,Data_RCN!$A$5:$K$2171,Data_RCN!G$1,FALSE)))),"-",IF(ISERROR(VLOOKUP(control!$B$4&amp;control!$D$8&amp;Scotland_RCN!$B43,Data_RCN!$A$5:$K$2171,Data_RCN!G$1,FALSE)),"-",VLOOKUP(control!$B$4&amp;control!$D$8&amp;Scotland_RCN!$B43,Data_RCN!$A$5:$K$2171,Data_RCN!G$1,FALSE)))</f>
        <v>1976</v>
      </c>
      <c r="F43" s="92">
        <f>IF(OR(IF(ISERROR(VLOOKUP(control!$B$4&amp;control!$D$8&amp;Scotland_RCN!$B43,Data_RCN!$A$5:$K$2171,Data_RCN!H$1,FALSE)),"-",VLOOKUP(control!$B$4&amp;control!$D$8&amp;Scotland_RCN!$B43,Data_RCN!$A$5:$K$2171,Data_RCN!H$1,FALSE))=0,ISERROR(IF(ISERROR(VLOOKUP(control!$B$4&amp;control!$D$8&amp;Scotland_RCN!$B43,Data_RCN!$A$5:$K$2171,Data_RCN!H$1,FALSE)),"-",VLOOKUP(control!$B$4&amp;control!$D$8&amp;Scotland_RCN!$B43,Data_RCN!$A$5:$K$2171,Data_RCN!H$1,FALSE)))),"-",IF(ISERROR(VLOOKUP(control!$B$4&amp;control!$D$8&amp;Scotland_RCN!$B43,Data_RCN!$A$5:$K$2171,Data_RCN!H$1,FALSE)),"-",VLOOKUP(control!$B$4&amp;control!$D$8&amp;Scotland_RCN!$B43,Data_RCN!$A$5:$K$2171,Data_RCN!H$1,FALSE)))</f>
        <v>1951</v>
      </c>
      <c r="G43" s="92">
        <f>IF(OR(IF(ISERROR(VLOOKUP(control!$B$4&amp;control!$D$8&amp;Scotland_RCN!$B43,Data_RCN!$A$5:$K$2171,Data_RCN!I$1,FALSE)),"-",VLOOKUP(control!$B$4&amp;control!$D$8&amp;Scotland_RCN!$B43,Data_RCN!$A$5:$K$2171,Data_RCN!I$1,FALSE))=0,ISERROR(IF(ISERROR(VLOOKUP(control!$B$4&amp;control!$D$8&amp;Scotland_RCN!$B43,Data_RCN!$A$5:$K$2171,Data_RCN!I$1,FALSE)),"-",VLOOKUP(control!$B$4&amp;control!$D$8&amp;Scotland_RCN!$B43,Data_RCN!$A$5:$K$2171,Data_RCN!I$1,FALSE)))),"-",IF(ISERROR(VLOOKUP(control!$B$4&amp;control!$D$8&amp;Scotland_RCN!$B43,Data_RCN!$A$5:$K$2171,Data_RCN!I$1,FALSE)),"-",VLOOKUP(control!$B$4&amp;control!$D$8&amp;Scotland_RCN!$B43,Data_RCN!$A$5:$K$2171,Data_RCN!I$1,FALSE)))</f>
        <v>666</v>
      </c>
      <c r="H43" s="92">
        <f>IF(OR(IF(ISERROR(VLOOKUP(control!$B$4&amp;control!$D$8&amp;Scotland_RCN!$B43,Data_RCN!$A$5:$K$2171,Data_RCN!J$1,FALSE)),"-",VLOOKUP(control!$B$4&amp;control!$D$8&amp;Scotland_RCN!$B43,Data_RCN!$A$5:$K$2171,Data_RCN!J$1,FALSE))=0,ISERROR(IF(ISERROR(VLOOKUP(control!$B$4&amp;control!$D$8&amp;Scotland_RCN!$B43,Data_RCN!$A$5:$K$2171,Data_RCN!J$1,FALSE)),"-",VLOOKUP(control!$B$4&amp;control!$D$8&amp;Scotland_RCN!$B43,Data_RCN!$A$5:$K$2171,Data_RCN!J$1,FALSE)))),"-",IF(ISERROR(VLOOKUP(control!$B$4&amp;control!$D$8&amp;Scotland_RCN!$B43,Data_RCN!$A$5:$K$2171,Data_RCN!J$1,FALSE)),"-",VLOOKUP(control!$B$4&amp;control!$D$8&amp;Scotland_RCN!$B43,Data_RCN!$A$5:$K$2171,Data_RCN!J$1,FALSE)))</f>
        <v>232</v>
      </c>
      <c r="I43" s="93">
        <f>IF(OR(IF(ISERROR(VLOOKUP(control!$B$4&amp;control!$D$8&amp;Scotland_RCN!$B43,Data_RCN!$A$5:$K$2171,Data_RCN!K$1,FALSE)),"-",VLOOKUP(control!$B$4&amp;control!$D$8&amp;Scotland_RCN!$B43,Data_RCN!$A$5:$K$2171,Data_RCN!K$1,FALSE))=0,ISERROR(IF(ISERROR(VLOOKUP(control!$B$4&amp;control!$D$8&amp;Scotland_RCN!$B43,Data_RCN!$A$5:$K$2171,Data_RCN!K$1,FALSE)),"-",VLOOKUP(control!$B$4&amp;control!$D$8&amp;Scotland_RCN!$B43,Data_RCN!$A$5:$K$2171,Data_RCN!K$1,FALSE)))),"-",IF(ISERROR(VLOOKUP(control!$B$4&amp;control!$D$8&amp;Scotland_RCN!$B43,Data_RCN!$A$5:$K$2171,Data_RCN!K$1,FALSE)),"-",VLOOKUP(control!$B$4&amp;control!$D$8&amp;Scotland_RCN!$B43,Data_RCN!$A$5:$K$2171,Data_RCN!K$1,FALSE)))</f>
        <v>6419</v>
      </c>
      <c r="J43" s="87"/>
      <c r="K43" s="91" t="str">
        <f>IF(OR(IF(ISERROR(VLOOKUP(control!$B$5&amp;control!$D$8&amp;Scotland_RCN!$B43,Data_RCN!$A$5:$K$2171,Data_RCN!E$1,FALSE)),"-",VLOOKUP(control!$B$5&amp;control!$D$8&amp;Scotland_RCN!$B43,Data_RCN!$A$5:$K$2171,Data_RCN!E$1,FALSE))=0,ISERROR(IF(ISERROR(VLOOKUP(control!$B$5&amp;control!$D$8&amp;Scotland_RCN!$B43,Data_RCN!$A$5:$K$2171,Data_RCN!E$1,FALSE)),"-",VLOOKUP(control!$B$5&amp;control!$D$8&amp;Scotland_RCN!$B43,Data_RCN!$A$5:$K$2171,Data_RCN!E$1,FALSE)))),"-",IF(ISERROR(VLOOKUP(control!$B$5&amp;control!$D$8&amp;Scotland_RCN!$B43,Data_RCN!$A$5:$K$2171,Data_RCN!E$1,FALSE)),"-",VLOOKUP(control!$B$5&amp;control!$D$8&amp;Scotland_RCN!$B43,Data_RCN!$A$5:$K$2171,Data_RCN!E$1,FALSE)))</f>
        <v>-</v>
      </c>
      <c r="L43" s="92" t="str">
        <f>IF(OR(IF(ISERROR(VLOOKUP(control!$B$5&amp;control!$D$8&amp;Scotland_RCN!$B43,Data_RCN!$A$5:$K$2171,Data_RCN!F$1,FALSE)),"-",VLOOKUP(control!$B$5&amp;control!$D$8&amp;Scotland_RCN!$B43,Data_RCN!$A$5:$K$2171,Data_RCN!F$1,FALSE))=0,ISERROR(IF(ISERROR(VLOOKUP(control!$B$5&amp;control!$D$8&amp;Scotland_RCN!$B46,Data_RCN!$A$5:$K$2171,Data_RCN!F$1,FALSE)),"-",VLOOKUP(control!$B$5&amp;control!$D$8&amp;Scotland_RCN!$B43,Data_RCN!$A$5:$K$2171,Data_RCN!F$1,FALSE)))),"-",IF(ISERROR(VLOOKUP(control!$B$5&amp;control!$D$8&amp;Scotland_RCN!$B43,Data_RCN!$A$5:$K$2171,Data_RCN!F$1,FALSE)),"-",VLOOKUP(control!$B$5&amp;control!$D$8&amp;Scotland_RCN!$B43,Data_RCN!$A$5:$K$2171,Data_RCN!F$1,FALSE)))</f>
        <v>-</v>
      </c>
      <c r="M43" s="92" t="str">
        <f>IF(OR(IF(ISERROR(VLOOKUP(control!$B$5&amp;control!$D$8&amp;Scotland_RCN!$B43,Data_RCN!$A$5:$K$2171,Data_RCN!G$1,FALSE)),"-",VLOOKUP(control!$B$5&amp;control!$D$8&amp;Scotland_RCN!$B43,Data_RCN!$A$5:$K$2171,Data_RCN!G$1,FALSE))=0,ISERROR(IF(ISERROR(VLOOKUP(control!$B$5&amp;control!$D$8&amp;Scotland_RCN!$B46,Data_RCN!$A$5:$K$2171,Data_RCN!G$1,FALSE)),"-",VLOOKUP(control!$B$5&amp;control!$D$8&amp;Scotland_RCN!$B43,Data_RCN!$A$5:$K$2171,Data_RCN!G$1,FALSE)))),"-",IF(ISERROR(VLOOKUP(control!$B$5&amp;control!$D$8&amp;Scotland_RCN!$B43,Data_RCN!$A$5:$K$2171,Data_RCN!G$1,FALSE)),"-",VLOOKUP(control!$B$5&amp;control!$D$8&amp;Scotland_RCN!$B43,Data_RCN!$A$5:$K$2171,Data_RCN!G$1,FALSE)))</f>
        <v>-</v>
      </c>
      <c r="N43" s="92" t="str">
        <f>IF(OR(IF(ISERROR(VLOOKUP(control!$B$5&amp;control!$D$8&amp;Scotland_RCN!$B43,Data_RCN!$A$5:$K$2171,Data_RCN!H$1,FALSE)),"-",VLOOKUP(control!$B$5&amp;control!$D$8&amp;Scotland_RCN!$B43,Data_RCN!$A$5:$K$2171,Data_RCN!H$1,FALSE))=0,ISERROR(IF(ISERROR(VLOOKUP(control!$B$5&amp;control!$D$8&amp;Scotland_RCN!$B46,Data_RCN!$A$5:$K$2171,Data_RCN!H$1,FALSE)),"-",VLOOKUP(control!$B$5&amp;control!$D$8&amp;Scotland_RCN!$B43,Data_RCN!$A$5:$K$2171,Data_RCN!H$1,FALSE)))),"-",IF(ISERROR(VLOOKUP(control!$B$5&amp;control!$D$8&amp;Scotland_RCN!$B43,Data_RCN!$A$5:$K$2171,Data_RCN!H$1,FALSE)),"-",VLOOKUP(control!$B$5&amp;control!$D$8&amp;Scotland_RCN!$B43,Data_RCN!$A$5:$K$2171,Data_RCN!H$1,FALSE)))</f>
        <v>-</v>
      </c>
      <c r="O43" s="92" t="str">
        <f>IF(OR(IF(ISERROR(VLOOKUP(control!$B$5&amp;control!$D$8&amp;Scotland_RCN!$B43,Data_RCN!$A$5:$K$2171,Data_RCN!I$1,FALSE)),"-",VLOOKUP(control!$B$5&amp;control!$D$8&amp;Scotland_RCN!$B43,Data_RCN!$A$5:$K$2171,Data_RCN!I$1,FALSE))=0,ISERROR(IF(ISERROR(VLOOKUP(control!$B$5&amp;control!$D$8&amp;Scotland_RCN!$B46,Data_RCN!$A$5:$K$2171,Data_RCN!I$1,FALSE)),"-",VLOOKUP(control!$B$5&amp;control!$D$8&amp;Scotland_RCN!$B43,Data_RCN!$A$5:$K$2171,Data_RCN!I$1,FALSE)))),"-",IF(ISERROR(VLOOKUP(control!$B$5&amp;control!$D$8&amp;Scotland_RCN!$B43,Data_RCN!$A$5:$K$2171,Data_RCN!I$1,FALSE)),"-",VLOOKUP(control!$B$5&amp;control!$D$8&amp;Scotland_RCN!$B43,Data_RCN!$A$5:$K$2171,Data_RCN!I$1,FALSE)))</f>
        <v>-</v>
      </c>
      <c r="P43" s="92" t="str">
        <f>IF(OR(IF(ISERROR(VLOOKUP(control!$B$5&amp;control!$D$8&amp;Scotland_RCN!$B43,Data_RCN!$A$5:$K$2171,Data_RCN!J$1,FALSE)),"-",VLOOKUP(control!$B$5&amp;control!$D$8&amp;Scotland_RCN!$B43,Data_RCN!$A$5:$K$2171,Data_RCN!J$1,FALSE))=0,ISERROR(IF(ISERROR(VLOOKUP(control!$B$5&amp;control!$D$8&amp;Scotland_RCN!$B46,Data_RCN!$A$5:$K$2171,Data_RCN!J$1,FALSE)),"-",VLOOKUP(control!$B$5&amp;control!$D$8&amp;Scotland_RCN!$B43,Data_RCN!$A$5:$K$2171,Data_RCN!J$1,FALSE)))),"-",IF(ISERROR(VLOOKUP(control!$B$5&amp;control!$D$8&amp;Scotland_RCN!$B43,Data_RCN!$A$5:$K$2171,Data_RCN!J$1,FALSE)),"-",VLOOKUP(control!$B$5&amp;control!$D$8&amp;Scotland_RCN!$B43,Data_RCN!$A$5:$K$2171,Data_RCN!J$1,FALSE)))</f>
        <v>-</v>
      </c>
      <c r="Q43" s="93" t="str">
        <f>IF(OR(IF(ISERROR(VLOOKUP(control!$B$5&amp;control!$D$8&amp;Scotland_RCN!$B43,Data_RCN!$A$5:$K$2171,Data_RCN!K$1,FALSE)),"-",VLOOKUP(control!$B$5&amp;control!$D$8&amp;Scotland_RCN!$B43,Data_RCN!$A$5:$K$2171,Data_RCN!K$1,FALSE))=0,ISERROR(IF(ISERROR(VLOOKUP(control!$B$5&amp;control!$D$8&amp;Scotland_RCN!$B46,Data_RCN!$A$5:$K$2171,Data_RCN!K$1,FALSE)),"-",VLOOKUP(control!$B$5&amp;control!$D$8&amp;Scotland_RCN!$B43,Data_RCN!$A$5:$K$2171,Data_RCN!K$1,FALSE)))),"-",IF(ISERROR(VLOOKUP(control!$B$5&amp;control!$D$8&amp;Scotland_RCN!$B43,Data_RCN!$A$5:$K$2171,Data_RCN!K$1,FALSE)),"-",VLOOKUP(control!$B$5&amp;control!$D$8&amp;Scotland_RCN!$B43,Data_RCN!$A$5:$K$2171,Data_RCN!K$1,FALSE)))</f>
        <v>-</v>
      </c>
      <c r="R43" s="87"/>
      <c r="S43" s="91">
        <f>IF(OR(IF(ISERROR(VLOOKUP("Persons"&amp;control!$D$8&amp;Scotland_RCN!$B43,Data_RCN!$A$5:$K$2171,Data_RCN!E$1,FALSE)),"-",VLOOKUP("Persons"&amp;control!$D$8&amp;Scotland_RCN!$B43,Data_RCN!$A$5:$K$2171,Data_RCN!E$1,FALSE))=0,ISERROR(IF(ISERROR(VLOOKUP("Persons"&amp;control!$D$8&amp;Scotland_RCN!$B43,Data_RCN!$A$5:$K$2171,Data_RCN!E$1,FALSE)),"-",VLOOKUP("Persons"&amp;control!$D$8&amp;Scotland_RCN!$B43,Data_RCN!$A$5:$K$2171,Data_RCN!E$1,FALSE)))),"-",IF(ISERROR(VLOOKUP("Persons"&amp;control!$D$8&amp;Scotland_RCN!$B43,Data_RCN!$A$5:$K$2171,Data_RCN!E$1,FALSE)),"-",VLOOKUP("Persons"&amp;control!$D$8&amp;Scotland_RCN!$B43,Data_RCN!$A$5:$K$2171,Data_RCN!E$1,FALSE)))</f>
        <v>826</v>
      </c>
      <c r="T43" s="92">
        <f>IF(OR(IF(ISERROR(VLOOKUP("Persons"&amp;control!$D$8&amp;Scotland_RCN!$B43,Data_RCN!$A$5:$K$2171,Data_RCN!F$1,FALSE)),"-",VLOOKUP("Persons"&amp;control!$D$8&amp;Scotland_RCN!$B43,Data_RCN!$A$5:$K$2171,Data_RCN!F$1,FALSE))=0,ISERROR(IF(ISERROR(VLOOKUP("Persons"&amp;control!$D$8&amp;Scotland_RCN!$B43,Data_RCN!$A$5:$K$2171,Data_RCN!F$1,FALSE)),"-",VLOOKUP("Persons"&amp;control!$D$8&amp;Scotland_RCN!$B43,Data_RCN!$A$5:$K$2171,Data_RCN!F$1,FALSE)))),"-",IF(ISERROR(VLOOKUP("Persons"&amp;control!$D$8&amp;Scotland_RCN!$B43,Data_RCN!$A$5:$K$2171,Data_RCN!F$1,FALSE)),"-",VLOOKUP("Persons"&amp;control!$D$8&amp;Scotland_RCN!$B43,Data_RCN!$A$5:$K$2171,Data_RCN!F$1,FALSE)))</f>
        <v>768</v>
      </c>
      <c r="U43" s="92">
        <f>IF(OR(IF(ISERROR(VLOOKUP("Persons"&amp;control!$D$8&amp;Scotland_RCN!$B43,Data_RCN!$A$5:$K$2171,Data_RCN!G$1,FALSE)),"-",VLOOKUP("Persons"&amp;control!$D$8&amp;Scotland_RCN!$B43,Data_RCN!$A$5:$K$2171,Data_RCN!G$1,FALSE))=0,ISERROR(IF(ISERROR(VLOOKUP("Persons"&amp;control!$D$8&amp;Scotland_RCN!$B43,Data_RCN!$A$5:$K$2171,Data_RCN!G$1,FALSE)),"-",VLOOKUP("Persons"&amp;control!$D$8&amp;Scotland_RCN!$B43,Data_RCN!$A$5:$K$2171,Data_RCN!G$1,FALSE)))),"-",IF(ISERROR(VLOOKUP("Persons"&amp;control!$D$8&amp;Scotland_RCN!$B43,Data_RCN!$A$5:$K$2171,Data_RCN!G$1,FALSE)),"-",VLOOKUP("Persons"&amp;control!$D$8&amp;Scotland_RCN!$B43,Data_RCN!$A$5:$K$2171,Data_RCN!G$1,FALSE)))</f>
        <v>1976</v>
      </c>
      <c r="V43" s="92">
        <f>IF(OR(IF(ISERROR(VLOOKUP("Persons"&amp;control!$D$8&amp;Scotland_RCN!$B43,Data_RCN!$A$5:$K$2171,Data_RCN!H$1,FALSE)),"-",VLOOKUP("Persons"&amp;control!$D$8&amp;Scotland_RCN!$B43,Data_RCN!$A$5:$K$2171,Data_RCN!H$1,FALSE))=0,ISERROR(IF(ISERROR(VLOOKUP("Persons"&amp;control!$D$8&amp;Scotland_RCN!$B43,Data_RCN!$A$5:$K$2171,Data_RCN!H$1,FALSE)),"-",VLOOKUP("Persons"&amp;control!$D$8&amp;Scotland_RCN!$B43,Data_RCN!$A$5:$K$2171,Data_RCN!H$1,FALSE)))),"-",IF(ISERROR(VLOOKUP("Persons"&amp;control!$D$8&amp;Scotland_RCN!$B43,Data_RCN!$A$5:$K$2171,Data_RCN!H$1,FALSE)),"-",VLOOKUP("Persons"&amp;control!$D$8&amp;Scotland_RCN!$B43,Data_RCN!$A$5:$K$2171,Data_RCN!H$1,FALSE)))</f>
        <v>1951</v>
      </c>
      <c r="W43" s="92">
        <f>IF(OR(IF(ISERROR(VLOOKUP("Persons"&amp;control!$D$8&amp;Scotland_RCN!$B43,Data_RCN!$A$5:$K$2171,Data_RCN!I$1,FALSE)),"-",VLOOKUP("Persons"&amp;control!$D$8&amp;Scotland_RCN!$B43,Data_RCN!$A$5:$K$2171,Data_RCN!I$1,FALSE))=0,ISERROR(IF(ISERROR(VLOOKUP("Persons"&amp;control!$D$8&amp;Scotland_RCN!$B43,Data_RCN!$A$5:$K$2171,Data_RCN!I$1,FALSE)),"-",VLOOKUP("Persons"&amp;control!$D$8&amp;Scotland_RCN!$B43,Data_RCN!$A$5:$K$2171,Data_RCN!I$1,FALSE)))),"-",IF(ISERROR(VLOOKUP("Persons"&amp;control!$D$8&amp;Scotland_RCN!$B43,Data_RCN!$A$5:$K$2171,Data_RCN!I$1,FALSE)),"-",VLOOKUP("Persons"&amp;control!$D$8&amp;Scotland_RCN!$B43,Data_RCN!$A$5:$K$2171,Data_RCN!I$1,FALSE)))</f>
        <v>666</v>
      </c>
      <c r="X43" s="92">
        <f>IF(OR(IF(ISERROR(VLOOKUP("Persons"&amp;control!$D$8&amp;Scotland_RCN!$B43,Data_RCN!$A$5:$K$2171,Data_RCN!J$1,FALSE)),"-",VLOOKUP("Persons"&amp;control!$D$8&amp;Scotland_RCN!$B43,Data_RCN!$A$5:$K$2171,Data_RCN!J$1,FALSE))=0,ISERROR(IF(ISERROR(VLOOKUP("Persons"&amp;control!$D$8&amp;Scotland_RCN!$B43,Data_RCN!$A$5:$K$2171,Data_RCN!J$1,FALSE)),"-",VLOOKUP("Persons"&amp;control!$D$8&amp;Scotland_RCN!$B43,Data_RCN!$A$5:$K$2171,Data_RCN!J$1,FALSE)))),"-",IF(ISERROR(VLOOKUP("Persons"&amp;control!$D$8&amp;Scotland_RCN!$B43,Data_RCN!$A$5:$K$2171,Data_RCN!J$1,FALSE)),"-",VLOOKUP("Persons"&amp;control!$D$8&amp;Scotland_RCN!$B43,Data_RCN!$A$5:$K$2171,Data_RCN!J$1,FALSE)))</f>
        <v>232</v>
      </c>
      <c r="Y43" s="93">
        <f>IF(OR(IF(ISERROR(VLOOKUP("Persons"&amp;control!$D$8&amp;Scotland_RCN!$B43,Data_RCN!$A$5:$K$2171,Data_RCN!K$1,FALSE)),"-",VLOOKUP("Persons"&amp;control!$D$8&amp;Scotland_RCN!$B43,Data_RCN!$A$5:$K$2171,Data_RCN!K$1,FALSE))=0,ISERROR(IF(ISERROR(VLOOKUP("Persons"&amp;control!$D$8&amp;Scotland_RCN!$B43,Data_RCN!$A$5:$K$2171,Data_RCN!K$1,FALSE)),"-",VLOOKUP("Persons"&amp;control!$D$8&amp;Scotland_RCN!$B43,Data_RCN!$A$5:$K$2171,Data_RCN!K$1,FALSE)))),"-",IF(ISERROR(VLOOKUP("Persons"&amp;control!$D$8&amp;Scotland_RCN!$B43,Data_RCN!$A$5:$K$2171,Data_RCN!K$1,FALSE)),"-",VLOOKUP("Persons"&amp;control!$D$8&amp;Scotland_RCN!$B43,Data_RCN!$A$5:$K$2171,Data_RCN!K$1,FALSE)))</f>
        <v>6419</v>
      </c>
    </row>
    <row r="44" spans="2:25" ht="15" thickBot="1">
      <c r="B44" s="16" t="s">
        <v>141</v>
      </c>
      <c r="C44" s="88">
        <f>IF(OR(IF(ISERROR(VLOOKUP(control!$B$4&amp;control!$D$8&amp;Scotland_RCN!$B44,Data_RCN!$A$5:$K$2171,Data_RCN!E$1,FALSE)),"-",VLOOKUP(control!$B$4&amp;control!$D$8&amp;Scotland_RCN!$B44,Data_RCN!$A$5:$K$2171,Data_RCN!E$1,FALSE))=0,ISERROR(IF(ISERROR(VLOOKUP(control!$B$4&amp;control!$D$8&amp;Scotland_RCN!$B44,Data_RCN!$A$5:$K$2171,Data_RCN!E$1,FALSE)),"-",VLOOKUP(control!$B$4&amp;control!$D$8&amp;Scotland_RCN!$B44,Data_RCN!$A$5:$K$2171,Data_RCN!E$1,FALSE)))),"-",IF(ISERROR(VLOOKUP(control!$B$4&amp;control!$D$8&amp;Scotland_RCN!$B44,Data_RCN!$A$5:$K$2171,Data_RCN!E$1,FALSE)),"-",VLOOKUP(control!$B$4&amp;control!$D$8&amp;Scotland_RCN!$B44,Data_RCN!$A$5:$K$2171,Data_RCN!E$1,FALSE)))</f>
        <v>65</v>
      </c>
      <c r="D44" s="89">
        <f>IF(OR(IF(ISERROR(VLOOKUP(control!$B$4&amp;control!$D$8&amp;Scotland_RCN!$B44,Data_RCN!$A$5:$K$2171,Data_RCN!F$1,FALSE)),"-",VLOOKUP(control!$B$4&amp;control!$D$8&amp;Scotland_RCN!$B44,Data_RCN!$A$5:$K$2171,Data_RCN!F$1,FALSE))=0,ISERROR(IF(ISERROR(VLOOKUP(control!$B$4&amp;control!$D$8&amp;Scotland_RCN!$B44,Data_RCN!$A$5:$K$2171,Data_RCN!F$1,FALSE)),"-",VLOOKUP(control!$B$4&amp;control!$D$8&amp;Scotland_RCN!$B44,Data_RCN!$A$5:$K$2171,Data_RCN!F$1,FALSE)))),"-",IF(ISERROR(VLOOKUP(control!$B$4&amp;control!$D$8&amp;Scotland_RCN!$B44,Data_RCN!$A$5:$K$2171,Data_RCN!F$1,FALSE)),"-",VLOOKUP(control!$B$4&amp;control!$D$8&amp;Scotland_RCN!$B44,Data_RCN!$A$5:$K$2171,Data_RCN!F$1,FALSE)))</f>
        <v>34</v>
      </c>
      <c r="E44" s="89">
        <f>IF(OR(IF(ISERROR(VLOOKUP(control!$B$4&amp;control!$D$8&amp;Scotland_RCN!$B44,Data_RCN!$A$5:$K$2171,Data_RCN!G$1,FALSE)),"-",VLOOKUP(control!$B$4&amp;control!$D$8&amp;Scotland_RCN!$B44,Data_RCN!$A$5:$K$2171,Data_RCN!G$1,FALSE))=0,ISERROR(IF(ISERROR(VLOOKUP(control!$B$4&amp;control!$D$8&amp;Scotland_RCN!$B44,Data_RCN!$A$5:$K$2171,Data_RCN!G$1,FALSE)),"-",VLOOKUP(control!$B$4&amp;control!$D$8&amp;Scotland_RCN!$B44,Data_RCN!$A$5:$K$2171,Data_RCN!G$1,FALSE)))),"-",IF(ISERROR(VLOOKUP(control!$B$4&amp;control!$D$8&amp;Scotland_RCN!$B44,Data_RCN!$A$5:$K$2171,Data_RCN!G$1,FALSE)),"-",VLOOKUP(control!$B$4&amp;control!$D$8&amp;Scotland_RCN!$B44,Data_RCN!$A$5:$K$2171,Data_RCN!G$1,FALSE)))</f>
        <v>63</v>
      </c>
      <c r="F44" s="89">
        <f>IF(OR(IF(ISERROR(VLOOKUP(control!$B$4&amp;control!$D$8&amp;Scotland_RCN!$B44,Data_RCN!$A$5:$K$2171,Data_RCN!H$1,FALSE)),"-",VLOOKUP(control!$B$4&amp;control!$D$8&amp;Scotland_RCN!$B44,Data_RCN!$A$5:$K$2171,Data_RCN!H$1,FALSE))=0,ISERROR(IF(ISERROR(VLOOKUP(control!$B$4&amp;control!$D$8&amp;Scotland_RCN!$B44,Data_RCN!$A$5:$K$2171,Data_RCN!H$1,FALSE)),"-",VLOOKUP(control!$B$4&amp;control!$D$8&amp;Scotland_RCN!$B44,Data_RCN!$A$5:$K$2171,Data_RCN!H$1,FALSE)))),"-",IF(ISERROR(VLOOKUP(control!$B$4&amp;control!$D$8&amp;Scotland_RCN!$B44,Data_RCN!$A$5:$K$2171,Data_RCN!H$1,FALSE)),"-",VLOOKUP(control!$B$4&amp;control!$D$8&amp;Scotland_RCN!$B44,Data_RCN!$A$5:$K$2171,Data_RCN!H$1,FALSE)))</f>
        <v>60</v>
      </c>
      <c r="G44" s="89">
        <f>IF(OR(IF(ISERROR(VLOOKUP(control!$B$4&amp;control!$D$8&amp;Scotland_RCN!$B44,Data_RCN!$A$5:$K$2171,Data_RCN!I$1,FALSE)),"-",VLOOKUP(control!$B$4&amp;control!$D$8&amp;Scotland_RCN!$B44,Data_RCN!$A$5:$K$2171,Data_RCN!I$1,FALSE))=0,ISERROR(IF(ISERROR(VLOOKUP(control!$B$4&amp;control!$D$8&amp;Scotland_RCN!$B44,Data_RCN!$A$5:$K$2171,Data_RCN!I$1,FALSE)),"-",VLOOKUP(control!$B$4&amp;control!$D$8&amp;Scotland_RCN!$B44,Data_RCN!$A$5:$K$2171,Data_RCN!I$1,FALSE)))),"-",IF(ISERROR(VLOOKUP(control!$B$4&amp;control!$D$8&amp;Scotland_RCN!$B44,Data_RCN!$A$5:$K$2171,Data_RCN!I$1,FALSE)),"-",VLOOKUP(control!$B$4&amp;control!$D$8&amp;Scotland_RCN!$B44,Data_RCN!$A$5:$K$2171,Data_RCN!I$1,FALSE)))</f>
        <v>35</v>
      </c>
      <c r="H44" s="89">
        <f>IF(OR(IF(ISERROR(VLOOKUP(control!$B$4&amp;control!$D$8&amp;Scotland_RCN!$B44,Data_RCN!$A$5:$K$2171,Data_RCN!J$1,FALSE)),"-",VLOOKUP(control!$B$4&amp;control!$D$8&amp;Scotland_RCN!$B44,Data_RCN!$A$5:$K$2171,Data_RCN!J$1,FALSE))=0,ISERROR(IF(ISERROR(VLOOKUP(control!$B$4&amp;control!$D$8&amp;Scotland_RCN!$B44,Data_RCN!$A$5:$K$2171,Data_RCN!J$1,FALSE)),"-",VLOOKUP(control!$B$4&amp;control!$D$8&amp;Scotland_RCN!$B44,Data_RCN!$A$5:$K$2171,Data_RCN!J$1,FALSE)))),"-",IF(ISERROR(VLOOKUP(control!$B$4&amp;control!$D$8&amp;Scotland_RCN!$B44,Data_RCN!$A$5:$K$2171,Data_RCN!J$1,FALSE)),"-",VLOOKUP(control!$B$4&amp;control!$D$8&amp;Scotland_RCN!$B44,Data_RCN!$A$5:$K$2171,Data_RCN!J$1,FALSE)))</f>
        <v>30</v>
      </c>
      <c r="I44" s="90">
        <f>IF(OR(IF(ISERROR(VLOOKUP(control!$B$4&amp;control!$D$8&amp;Scotland_RCN!$B44,Data_RCN!$A$5:$K$2171,Data_RCN!K$1,FALSE)),"-",VLOOKUP(control!$B$4&amp;control!$D$8&amp;Scotland_RCN!$B44,Data_RCN!$A$5:$K$2171,Data_RCN!K$1,FALSE))=0,ISERROR(IF(ISERROR(VLOOKUP(control!$B$4&amp;control!$D$8&amp;Scotland_RCN!$B44,Data_RCN!$A$5:$K$2171,Data_RCN!K$1,FALSE)),"-",VLOOKUP(control!$B$4&amp;control!$D$8&amp;Scotland_RCN!$B44,Data_RCN!$A$5:$K$2171,Data_RCN!K$1,FALSE)))),"-",IF(ISERROR(VLOOKUP(control!$B$4&amp;control!$D$8&amp;Scotland_RCN!$B44,Data_RCN!$A$5:$K$2171,Data_RCN!K$1,FALSE)),"-",VLOOKUP(control!$B$4&amp;control!$D$8&amp;Scotland_RCN!$B44,Data_RCN!$A$5:$K$2171,Data_RCN!K$1,FALSE)))</f>
        <v>287</v>
      </c>
      <c r="J44" s="87"/>
      <c r="K44" s="88">
        <f>IF(OR(IF(ISERROR(VLOOKUP(control!$B$5&amp;control!$D$8&amp;Scotland_RCN!$B44,Data_RCN!$A$5:$K$2171,Data_RCN!E$1,FALSE)),"-",VLOOKUP(control!$B$5&amp;control!$D$8&amp;Scotland_RCN!$B44,Data_RCN!$A$5:$K$2171,Data_RCN!E$1,FALSE))=0,ISERROR(IF(ISERROR(VLOOKUP(control!$B$5&amp;control!$D$8&amp;Scotland_RCN!$B44,Data_RCN!$A$5:$K$2171,Data_RCN!E$1,FALSE)),"-",VLOOKUP(control!$B$5&amp;control!$D$8&amp;Scotland_RCN!$B44,Data_RCN!$A$5:$K$2171,Data_RCN!E$1,FALSE)))),"-",IF(ISERROR(VLOOKUP(control!$B$5&amp;control!$D$8&amp;Scotland_RCN!$B44,Data_RCN!$A$5:$K$2171,Data_RCN!E$1,FALSE)),"-",VLOOKUP(control!$B$5&amp;control!$D$8&amp;Scotland_RCN!$B44,Data_RCN!$A$5:$K$2171,Data_RCN!E$1,FALSE)))</f>
        <v>35</v>
      </c>
      <c r="L44" s="89">
        <f>IF(OR(IF(ISERROR(VLOOKUP(control!$B$5&amp;control!$D$8&amp;Scotland_RCN!$B44,Data_RCN!$A$5:$K$2171,Data_RCN!F$1,FALSE)),"-",VLOOKUP(control!$B$5&amp;control!$D$8&amp;Scotland_RCN!$B44,Data_RCN!$A$5:$K$2171,Data_RCN!F$1,FALSE))=0,ISERROR(IF(ISERROR(VLOOKUP(control!$B$5&amp;control!$D$8&amp;Scotland_RCN!$B47,Data_RCN!$A$5:$K$2171,Data_RCN!F$1,FALSE)),"-",VLOOKUP(control!$B$5&amp;control!$D$8&amp;Scotland_RCN!$B44,Data_RCN!$A$5:$K$2171,Data_RCN!F$1,FALSE)))),"-",IF(ISERROR(VLOOKUP(control!$B$5&amp;control!$D$8&amp;Scotland_RCN!$B44,Data_RCN!$A$5:$K$2171,Data_RCN!F$1,FALSE)),"-",VLOOKUP(control!$B$5&amp;control!$D$8&amp;Scotland_RCN!$B44,Data_RCN!$A$5:$K$2171,Data_RCN!F$1,FALSE)))</f>
        <v>15</v>
      </c>
      <c r="M44" s="89">
        <f>IF(OR(IF(ISERROR(VLOOKUP(control!$B$5&amp;control!$D$8&amp;Scotland_RCN!$B44,Data_RCN!$A$5:$K$2171,Data_RCN!G$1,FALSE)),"-",VLOOKUP(control!$B$5&amp;control!$D$8&amp;Scotland_RCN!$B44,Data_RCN!$A$5:$K$2171,Data_RCN!G$1,FALSE))=0,ISERROR(IF(ISERROR(VLOOKUP(control!$B$5&amp;control!$D$8&amp;Scotland_RCN!$B47,Data_RCN!$A$5:$K$2171,Data_RCN!G$1,FALSE)),"-",VLOOKUP(control!$B$5&amp;control!$D$8&amp;Scotland_RCN!$B44,Data_RCN!$A$5:$K$2171,Data_RCN!G$1,FALSE)))),"-",IF(ISERROR(VLOOKUP(control!$B$5&amp;control!$D$8&amp;Scotland_RCN!$B44,Data_RCN!$A$5:$K$2171,Data_RCN!G$1,FALSE)),"-",VLOOKUP(control!$B$5&amp;control!$D$8&amp;Scotland_RCN!$B44,Data_RCN!$A$5:$K$2171,Data_RCN!G$1,FALSE)))</f>
        <v>33</v>
      </c>
      <c r="N44" s="89">
        <f>IF(OR(IF(ISERROR(VLOOKUP(control!$B$5&amp;control!$D$8&amp;Scotland_RCN!$B44,Data_RCN!$A$5:$K$2171,Data_RCN!H$1,FALSE)),"-",VLOOKUP(control!$B$5&amp;control!$D$8&amp;Scotland_RCN!$B44,Data_RCN!$A$5:$K$2171,Data_RCN!H$1,FALSE))=0,ISERROR(IF(ISERROR(VLOOKUP(control!$B$5&amp;control!$D$8&amp;Scotland_RCN!$B47,Data_RCN!$A$5:$K$2171,Data_RCN!H$1,FALSE)),"-",VLOOKUP(control!$B$5&amp;control!$D$8&amp;Scotland_RCN!$B44,Data_RCN!$A$5:$K$2171,Data_RCN!H$1,FALSE)))),"-",IF(ISERROR(VLOOKUP(control!$B$5&amp;control!$D$8&amp;Scotland_RCN!$B44,Data_RCN!$A$5:$K$2171,Data_RCN!H$1,FALSE)),"-",VLOOKUP(control!$B$5&amp;control!$D$8&amp;Scotland_RCN!$B44,Data_RCN!$A$5:$K$2171,Data_RCN!H$1,FALSE)))</f>
        <v>47</v>
      </c>
      <c r="O44" s="89">
        <f>IF(OR(IF(ISERROR(VLOOKUP(control!$B$5&amp;control!$D$8&amp;Scotland_RCN!$B44,Data_RCN!$A$5:$K$2171,Data_RCN!I$1,FALSE)),"-",VLOOKUP(control!$B$5&amp;control!$D$8&amp;Scotland_RCN!$B44,Data_RCN!$A$5:$K$2171,Data_RCN!I$1,FALSE))=0,ISERROR(IF(ISERROR(VLOOKUP(control!$B$5&amp;control!$D$8&amp;Scotland_RCN!$B47,Data_RCN!$A$5:$K$2171,Data_RCN!I$1,FALSE)),"-",VLOOKUP(control!$B$5&amp;control!$D$8&amp;Scotland_RCN!$B44,Data_RCN!$A$5:$K$2171,Data_RCN!I$1,FALSE)))),"-",IF(ISERROR(VLOOKUP(control!$B$5&amp;control!$D$8&amp;Scotland_RCN!$B44,Data_RCN!$A$5:$K$2171,Data_RCN!I$1,FALSE)),"-",VLOOKUP(control!$B$5&amp;control!$D$8&amp;Scotland_RCN!$B44,Data_RCN!$A$5:$K$2171,Data_RCN!I$1,FALSE)))</f>
        <v>29</v>
      </c>
      <c r="P44" s="89">
        <f>IF(OR(IF(ISERROR(VLOOKUP(control!$B$5&amp;control!$D$8&amp;Scotland_RCN!$B44,Data_RCN!$A$5:$K$2171,Data_RCN!J$1,FALSE)),"-",VLOOKUP(control!$B$5&amp;control!$D$8&amp;Scotland_RCN!$B44,Data_RCN!$A$5:$K$2171,Data_RCN!J$1,FALSE))=0,ISERROR(IF(ISERROR(VLOOKUP(control!$B$5&amp;control!$D$8&amp;Scotland_RCN!$B47,Data_RCN!$A$5:$K$2171,Data_RCN!J$1,FALSE)),"-",VLOOKUP(control!$B$5&amp;control!$D$8&amp;Scotland_RCN!$B44,Data_RCN!$A$5:$K$2171,Data_RCN!J$1,FALSE)))),"-",IF(ISERROR(VLOOKUP(control!$B$5&amp;control!$D$8&amp;Scotland_RCN!$B44,Data_RCN!$A$5:$K$2171,Data_RCN!J$1,FALSE)),"-",VLOOKUP(control!$B$5&amp;control!$D$8&amp;Scotland_RCN!$B44,Data_RCN!$A$5:$K$2171,Data_RCN!J$1,FALSE)))</f>
        <v>20</v>
      </c>
      <c r="Q44" s="90">
        <f>IF(OR(IF(ISERROR(VLOOKUP(control!$B$5&amp;control!$D$8&amp;Scotland_RCN!$B44,Data_RCN!$A$5:$K$2171,Data_RCN!K$1,FALSE)),"-",VLOOKUP(control!$B$5&amp;control!$D$8&amp;Scotland_RCN!$B44,Data_RCN!$A$5:$K$2171,Data_RCN!K$1,FALSE))=0,ISERROR(IF(ISERROR(VLOOKUP(control!$B$5&amp;control!$D$8&amp;Scotland_RCN!$B47,Data_RCN!$A$5:$K$2171,Data_RCN!K$1,FALSE)),"-",VLOOKUP(control!$B$5&amp;control!$D$8&amp;Scotland_RCN!$B44,Data_RCN!$A$5:$K$2171,Data_RCN!K$1,FALSE)))),"-",IF(ISERROR(VLOOKUP(control!$B$5&amp;control!$D$8&amp;Scotland_RCN!$B44,Data_RCN!$A$5:$K$2171,Data_RCN!K$1,FALSE)),"-",VLOOKUP(control!$B$5&amp;control!$D$8&amp;Scotland_RCN!$B44,Data_RCN!$A$5:$K$2171,Data_RCN!K$1,FALSE)))</f>
        <v>179</v>
      </c>
      <c r="R44" s="87"/>
      <c r="S44" s="88">
        <f>IF(OR(IF(ISERROR(VLOOKUP("Persons"&amp;control!$D$8&amp;Scotland_RCN!$B44,Data_RCN!$A$5:$K$2171,Data_RCN!E$1,FALSE)),"-",VLOOKUP("Persons"&amp;control!$D$8&amp;Scotland_RCN!$B44,Data_RCN!$A$5:$K$2171,Data_RCN!E$1,FALSE))=0,ISERROR(IF(ISERROR(VLOOKUP("Persons"&amp;control!$D$8&amp;Scotland_RCN!$B44,Data_RCN!$A$5:$K$2171,Data_RCN!E$1,FALSE)),"-",VLOOKUP("Persons"&amp;control!$D$8&amp;Scotland_RCN!$B44,Data_RCN!$A$5:$K$2171,Data_RCN!E$1,FALSE)))),"-",IF(ISERROR(VLOOKUP("Persons"&amp;control!$D$8&amp;Scotland_RCN!$B44,Data_RCN!$A$5:$K$2171,Data_RCN!E$1,FALSE)),"-",VLOOKUP("Persons"&amp;control!$D$8&amp;Scotland_RCN!$B44,Data_RCN!$A$5:$K$2171,Data_RCN!E$1,FALSE)))</f>
        <v>100</v>
      </c>
      <c r="T44" s="89">
        <f>IF(OR(IF(ISERROR(VLOOKUP("Persons"&amp;control!$D$8&amp;Scotland_RCN!$B44,Data_RCN!$A$5:$K$2171,Data_RCN!F$1,FALSE)),"-",VLOOKUP("Persons"&amp;control!$D$8&amp;Scotland_RCN!$B44,Data_RCN!$A$5:$K$2171,Data_RCN!F$1,FALSE))=0,ISERROR(IF(ISERROR(VLOOKUP("Persons"&amp;control!$D$8&amp;Scotland_RCN!$B44,Data_RCN!$A$5:$K$2171,Data_RCN!F$1,FALSE)),"-",VLOOKUP("Persons"&amp;control!$D$8&amp;Scotland_RCN!$B44,Data_RCN!$A$5:$K$2171,Data_RCN!F$1,FALSE)))),"-",IF(ISERROR(VLOOKUP("Persons"&amp;control!$D$8&amp;Scotland_RCN!$B44,Data_RCN!$A$5:$K$2171,Data_RCN!F$1,FALSE)),"-",VLOOKUP("Persons"&amp;control!$D$8&amp;Scotland_RCN!$B44,Data_RCN!$A$5:$K$2171,Data_RCN!F$1,FALSE)))</f>
        <v>49</v>
      </c>
      <c r="U44" s="89">
        <f>IF(OR(IF(ISERROR(VLOOKUP("Persons"&amp;control!$D$8&amp;Scotland_RCN!$B44,Data_RCN!$A$5:$K$2171,Data_RCN!G$1,FALSE)),"-",VLOOKUP("Persons"&amp;control!$D$8&amp;Scotland_RCN!$B44,Data_RCN!$A$5:$K$2171,Data_RCN!G$1,FALSE))=0,ISERROR(IF(ISERROR(VLOOKUP("Persons"&amp;control!$D$8&amp;Scotland_RCN!$B44,Data_RCN!$A$5:$K$2171,Data_RCN!G$1,FALSE)),"-",VLOOKUP("Persons"&amp;control!$D$8&amp;Scotland_RCN!$B44,Data_RCN!$A$5:$K$2171,Data_RCN!G$1,FALSE)))),"-",IF(ISERROR(VLOOKUP("Persons"&amp;control!$D$8&amp;Scotland_RCN!$B44,Data_RCN!$A$5:$K$2171,Data_RCN!G$1,FALSE)),"-",VLOOKUP("Persons"&amp;control!$D$8&amp;Scotland_RCN!$B44,Data_RCN!$A$5:$K$2171,Data_RCN!G$1,FALSE)))</f>
        <v>96</v>
      </c>
      <c r="V44" s="89">
        <f>IF(OR(IF(ISERROR(VLOOKUP("Persons"&amp;control!$D$8&amp;Scotland_RCN!$B44,Data_RCN!$A$5:$K$2171,Data_RCN!H$1,FALSE)),"-",VLOOKUP("Persons"&amp;control!$D$8&amp;Scotland_RCN!$B44,Data_RCN!$A$5:$K$2171,Data_RCN!H$1,FALSE))=0,ISERROR(IF(ISERROR(VLOOKUP("Persons"&amp;control!$D$8&amp;Scotland_RCN!$B44,Data_RCN!$A$5:$K$2171,Data_RCN!H$1,FALSE)),"-",VLOOKUP("Persons"&amp;control!$D$8&amp;Scotland_RCN!$B44,Data_RCN!$A$5:$K$2171,Data_RCN!H$1,FALSE)))),"-",IF(ISERROR(VLOOKUP("Persons"&amp;control!$D$8&amp;Scotland_RCN!$B44,Data_RCN!$A$5:$K$2171,Data_RCN!H$1,FALSE)),"-",VLOOKUP("Persons"&amp;control!$D$8&amp;Scotland_RCN!$B44,Data_RCN!$A$5:$K$2171,Data_RCN!H$1,FALSE)))</f>
        <v>107</v>
      </c>
      <c r="W44" s="89">
        <f>IF(OR(IF(ISERROR(VLOOKUP("Persons"&amp;control!$D$8&amp;Scotland_RCN!$B44,Data_RCN!$A$5:$K$2171,Data_RCN!I$1,FALSE)),"-",VLOOKUP("Persons"&amp;control!$D$8&amp;Scotland_RCN!$B44,Data_RCN!$A$5:$K$2171,Data_RCN!I$1,FALSE))=0,ISERROR(IF(ISERROR(VLOOKUP("Persons"&amp;control!$D$8&amp;Scotland_RCN!$B44,Data_RCN!$A$5:$K$2171,Data_RCN!I$1,FALSE)),"-",VLOOKUP("Persons"&amp;control!$D$8&amp;Scotland_RCN!$B44,Data_RCN!$A$5:$K$2171,Data_RCN!I$1,FALSE)))),"-",IF(ISERROR(VLOOKUP("Persons"&amp;control!$D$8&amp;Scotland_RCN!$B44,Data_RCN!$A$5:$K$2171,Data_RCN!I$1,FALSE)),"-",VLOOKUP("Persons"&amp;control!$D$8&amp;Scotland_RCN!$B44,Data_RCN!$A$5:$K$2171,Data_RCN!I$1,FALSE)))</f>
        <v>64</v>
      </c>
      <c r="X44" s="89">
        <f>IF(OR(IF(ISERROR(VLOOKUP("Persons"&amp;control!$D$8&amp;Scotland_RCN!$B44,Data_RCN!$A$5:$K$2171,Data_RCN!J$1,FALSE)),"-",VLOOKUP("Persons"&amp;control!$D$8&amp;Scotland_RCN!$B44,Data_RCN!$A$5:$K$2171,Data_RCN!J$1,FALSE))=0,ISERROR(IF(ISERROR(VLOOKUP("Persons"&amp;control!$D$8&amp;Scotland_RCN!$B44,Data_RCN!$A$5:$K$2171,Data_RCN!J$1,FALSE)),"-",VLOOKUP("Persons"&amp;control!$D$8&amp;Scotland_RCN!$B44,Data_RCN!$A$5:$K$2171,Data_RCN!J$1,FALSE)))),"-",IF(ISERROR(VLOOKUP("Persons"&amp;control!$D$8&amp;Scotland_RCN!$B44,Data_RCN!$A$5:$K$2171,Data_RCN!J$1,FALSE)),"-",VLOOKUP("Persons"&amp;control!$D$8&amp;Scotland_RCN!$B44,Data_RCN!$A$5:$K$2171,Data_RCN!J$1,FALSE)))</f>
        <v>50</v>
      </c>
      <c r="Y44" s="90">
        <f>IF(OR(IF(ISERROR(VLOOKUP("Persons"&amp;control!$D$8&amp;Scotland_RCN!$B44,Data_RCN!$A$5:$K$2171,Data_RCN!K$1,FALSE)),"-",VLOOKUP("Persons"&amp;control!$D$8&amp;Scotland_RCN!$B44,Data_RCN!$A$5:$K$2171,Data_RCN!K$1,FALSE))=0,ISERROR(IF(ISERROR(VLOOKUP("Persons"&amp;control!$D$8&amp;Scotland_RCN!$B44,Data_RCN!$A$5:$K$2171,Data_RCN!K$1,FALSE)),"-",VLOOKUP("Persons"&amp;control!$D$8&amp;Scotland_RCN!$B44,Data_RCN!$A$5:$K$2171,Data_RCN!K$1,FALSE)))),"-",IF(ISERROR(VLOOKUP("Persons"&amp;control!$D$8&amp;Scotland_RCN!$B44,Data_RCN!$A$5:$K$2171,Data_RCN!K$1,FALSE)),"-",VLOOKUP("Persons"&amp;control!$D$8&amp;Scotland_RCN!$B44,Data_RCN!$A$5:$K$2171,Data_RCN!K$1,FALSE)))</f>
        <v>466</v>
      </c>
    </row>
    <row r="45" spans="2:25" ht="15" thickBot="1">
      <c r="B45" s="16" t="s">
        <v>145</v>
      </c>
      <c r="C45" s="91" t="str">
        <f>IF(OR(IF(ISERROR(VLOOKUP(control!$B$4&amp;control!$D$8&amp;Scotland_RCN!$B45,Data_RCN!$A$5:$K$2171,Data_RCN!E$1,FALSE)),"-",VLOOKUP(control!$B$4&amp;control!$D$8&amp;Scotland_RCN!$B45,Data_RCN!$A$5:$K$2171,Data_RCN!E$1,FALSE))=0,ISERROR(IF(ISERROR(VLOOKUP(control!$B$4&amp;control!$D$8&amp;Scotland_RCN!$B45,Data_RCN!$A$5:$K$2171,Data_RCN!E$1,FALSE)),"-",VLOOKUP(control!$B$4&amp;control!$D$8&amp;Scotland_RCN!$B45,Data_RCN!$A$5:$K$2171,Data_RCN!E$1,FALSE)))),"-",IF(ISERROR(VLOOKUP(control!$B$4&amp;control!$D$8&amp;Scotland_RCN!$B45,Data_RCN!$A$5:$K$2171,Data_RCN!E$1,FALSE)),"-",VLOOKUP(control!$B$4&amp;control!$D$8&amp;Scotland_RCN!$B45,Data_RCN!$A$5:$K$2171,Data_RCN!E$1,FALSE)))</f>
        <v>-</v>
      </c>
      <c r="D45" s="92" t="str">
        <f>IF(OR(IF(ISERROR(VLOOKUP(control!$B$4&amp;control!$D$8&amp;Scotland_RCN!$B45,Data_RCN!$A$5:$K$2171,Data_RCN!F$1,FALSE)),"-",VLOOKUP(control!$B$4&amp;control!$D$8&amp;Scotland_RCN!$B45,Data_RCN!$A$5:$K$2171,Data_RCN!F$1,FALSE))=0,ISERROR(IF(ISERROR(VLOOKUP(control!$B$4&amp;control!$D$8&amp;Scotland_RCN!$B45,Data_RCN!$A$5:$K$2171,Data_RCN!F$1,FALSE)),"-",VLOOKUP(control!$B$4&amp;control!$D$8&amp;Scotland_RCN!$B45,Data_RCN!$A$5:$K$2171,Data_RCN!F$1,FALSE)))),"-",IF(ISERROR(VLOOKUP(control!$B$4&amp;control!$D$8&amp;Scotland_RCN!$B45,Data_RCN!$A$5:$K$2171,Data_RCN!F$1,FALSE)),"-",VLOOKUP(control!$B$4&amp;control!$D$8&amp;Scotland_RCN!$B45,Data_RCN!$A$5:$K$2171,Data_RCN!F$1,FALSE)))</f>
        <v>-</v>
      </c>
      <c r="E45" s="92" t="str">
        <f>IF(OR(IF(ISERROR(VLOOKUP(control!$B$4&amp;control!$D$8&amp;Scotland_RCN!$B45,Data_RCN!$A$5:$K$2171,Data_RCN!G$1,FALSE)),"-",VLOOKUP(control!$B$4&amp;control!$D$8&amp;Scotland_RCN!$B45,Data_RCN!$A$5:$K$2171,Data_RCN!G$1,FALSE))=0,ISERROR(IF(ISERROR(VLOOKUP(control!$B$4&amp;control!$D$8&amp;Scotland_RCN!$B45,Data_RCN!$A$5:$K$2171,Data_RCN!G$1,FALSE)),"-",VLOOKUP(control!$B$4&amp;control!$D$8&amp;Scotland_RCN!$B45,Data_RCN!$A$5:$K$2171,Data_RCN!G$1,FALSE)))),"-",IF(ISERROR(VLOOKUP(control!$B$4&amp;control!$D$8&amp;Scotland_RCN!$B45,Data_RCN!$A$5:$K$2171,Data_RCN!G$1,FALSE)),"-",VLOOKUP(control!$B$4&amp;control!$D$8&amp;Scotland_RCN!$B45,Data_RCN!$A$5:$K$2171,Data_RCN!G$1,FALSE)))</f>
        <v>-</v>
      </c>
      <c r="F45" s="92" t="str">
        <f>IF(OR(IF(ISERROR(VLOOKUP(control!$B$4&amp;control!$D$8&amp;Scotland_RCN!$B45,Data_RCN!$A$5:$K$2171,Data_RCN!H$1,FALSE)),"-",VLOOKUP(control!$B$4&amp;control!$D$8&amp;Scotland_RCN!$B45,Data_RCN!$A$5:$K$2171,Data_RCN!H$1,FALSE))=0,ISERROR(IF(ISERROR(VLOOKUP(control!$B$4&amp;control!$D$8&amp;Scotland_RCN!$B45,Data_RCN!$A$5:$K$2171,Data_RCN!H$1,FALSE)),"-",VLOOKUP(control!$B$4&amp;control!$D$8&amp;Scotland_RCN!$B45,Data_RCN!$A$5:$K$2171,Data_RCN!H$1,FALSE)))),"-",IF(ISERROR(VLOOKUP(control!$B$4&amp;control!$D$8&amp;Scotland_RCN!$B45,Data_RCN!$A$5:$K$2171,Data_RCN!H$1,FALSE)),"-",VLOOKUP(control!$B$4&amp;control!$D$8&amp;Scotland_RCN!$B45,Data_RCN!$A$5:$K$2171,Data_RCN!H$1,FALSE)))</f>
        <v>-</v>
      </c>
      <c r="G45" s="92" t="str">
        <f>IF(OR(IF(ISERROR(VLOOKUP(control!$B$4&amp;control!$D$8&amp;Scotland_RCN!$B45,Data_RCN!$A$5:$K$2171,Data_RCN!I$1,FALSE)),"-",VLOOKUP(control!$B$4&amp;control!$D$8&amp;Scotland_RCN!$B45,Data_RCN!$A$5:$K$2171,Data_RCN!I$1,FALSE))=0,ISERROR(IF(ISERROR(VLOOKUP(control!$B$4&amp;control!$D$8&amp;Scotland_RCN!$B45,Data_RCN!$A$5:$K$2171,Data_RCN!I$1,FALSE)),"-",VLOOKUP(control!$B$4&amp;control!$D$8&amp;Scotland_RCN!$B45,Data_RCN!$A$5:$K$2171,Data_RCN!I$1,FALSE)))),"-",IF(ISERROR(VLOOKUP(control!$B$4&amp;control!$D$8&amp;Scotland_RCN!$B45,Data_RCN!$A$5:$K$2171,Data_RCN!I$1,FALSE)),"-",VLOOKUP(control!$B$4&amp;control!$D$8&amp;Scotland_RCN!$B45,Data_RCN!$A$5:$K$2171,Data_RCN!I$1,FALSE)))</f>
        <v>-</v>
      </c>
      <c r="H45" s="92" t="str">
        <f>IF(OR(IF(ISERROR(VLOOKUP(control!$B$4&amp;control!$D$8&amp;Scotland_RCN!$B45,Data_RCN!$A$5:$K$2171,Data_RCN!J$1,FALSE)),"-",VLOOKUP(control!$B$4&amp;control!$D$8&amp;Scotland_RCN!$B45,Data_RCN!$A$5:$K$2171,Data_RCN!J$1,FALSE))=0,ISERROR(IF(ISERROR(VLOOKUP(control!$B$4&amp;control!$D$8&amp;Scotland_RCN!$B45,Data_RCN!$A$5:$K$2171,Data_RCN!J$1,FALSE)),"-",VLOOKUP(control!$B$4&amp;control!$D$8&amp;Scotland_RCN!$B45,Data_RCN!$A$5:$K$2171,Data_RCN!J$1,FALSE)))),"-",IF(ISERROR(VLOOKUP(control!$B$4&amp;control!$D$8&amp;Scotland_RCN!$B45,Data_RCN!$A$5:$K$2171,Data_RCN!J$1,FALSE)),"-",VLOOKUP(control!$B$4&amp;control!$D$8&amp;Scotland_RCN!$B45,Data_RCN!$A$5:$K$2171,Data_RCN!J$1,FALSE)))</f>
        <v>-</v>
      </c>
      <c r="I45" s="93" t="str">
        <f>IF(OR(IF(ISERROR(VLOOKUP(control!$B$4&amp;control!$D$8&amp;Scotland_RCN!$B45,Data_RCN!$A$5:$K$2171,Data_RCN!K$1,FALSE)),"-",VLOOKUP(control!$B$4&amp;control!$D$8&amp;Scotland_RCN!$B45,Data_RCN!$A$5:$K$2171,Data_RCN!K$1,FALSE))=0,ISERROR(IF(ISERROR(VLOOKUP(control!$B$4&amp;control!$D$8&amp;Scotland_RCN!$B45,Data_RCN!$A$5:$K$2171,Data_RCN!K$1,FALSE)),"-",VLOOKUP(control!$B$4&amp;control!$D$8&amp;Scotland_RCN!$B45,Data_RCN!$A$5:$K$2171,Data_RCN!K$1,FALSE)))),"-",IF(ISERROR(VLOOKUP(control!$B$4&amp;control!$D$8&amp;Scotland_RCN!$B45,Data_RCN!$A$5:$K$2171,Data_RCN!K$1,FALSE)),"-",VLOOKUP(control!$B$4&amp;control!$D$8&amp;Scotland_RCN!$B45,Data_RCN!$A$5:$K$2171,Data_RCN!K$1,FALSE)))</f>
        <v>-</v>
      </c>
      <c r="J45" s="87"/>
      <c r="K45" s="91">
        <f>IF(OR(IF(ISERROR(VLOOKUP(control!$B$5&amp;control!$D$8&amp;Scotland_RCN!$B45,Data_RCN!$A$5:$K$2171,Data_RCN!E$1,FALSE)),"-",VLOOKUP(control!$B$5&amp;control!$D$8&amp;Scotland_RCN!$B45,Data_RCN!$A$5:$K$2171,Data_RCN!E$1,FALSE))=0,ISERROR(IF(ISERROR(VLOOKUP(control!$B$5&amp;control!$D$8&amp;Scotland_RCN!$B45,Data_RCN!$A$5:$K$2171,Data_RCN!E$1,FALSE)),"-",VLOOKUP(control!$B$5&amp;control!$D$8&amp;Scotland_RCN!$B45,Data_RCN!$A$5:$K$2171,Data_RCN!E$1,FALSE)))),"-",IF(ISERROR(VLOOKUP(control!$B$5&amp;control!$D$8&amp;Scotland_RCN!$B45,Data_RCN!$A$5:$K$2171,Data_RCN!E$1,FALSE)),"-",VLOOKUP(control!$B$5&amp;control!$D$8&amp;Scotland_RCN!$B45,Data_RCN!$A$5:$K$2171,Data_RCN!E$1,FALSE)))</f>
        <v>179</v>
      </c>
      <c r="L45" s="92">
        <f>IF(OR(IF(ISERROR(VLOOKUP(control!$B$5&amp;control!$D$8&amp;Scotland_RCN!$B45,Data_RCN!$A$5:$K$2171,Data_RCN!F$1,FALSE)),"-",VLOOKUP(control!$B$5&amp;control!$D$8&amp;Scotland_RCN!$B45,Data_RCN!$A$5:$K$2171,Data_RCN!F$1,FALSE))=0,ISERROR(IF(ISERROR(VLOOKUP(control!$B$5&amp;control!$D$8&amp;Scotland_RCN!$B48,Data_RCN!$A$5:$K$2171,Data_RCN!F$1,FALSE)),"-",VLOOKUP(control!$B$5&amp;control!$D$8&amp;Scotland_RCN!$B45,Data_RCN!$A$5:$K$2171,Data_RCN!F$1,FALSE)))),"-",IF(ISERROR(VLOOKUP(control!$B$5&amp;control!$D$8&amp;Scotland_RCN!$B45,Data_RCN!$A$5:$K$2171,Data_RCN!F$1,FALSE)),"-",VLOOKUP(control!$B$5&amp;control!$D$8&amp;Scotland_RCN!$B45,Data_RCN!$A$5:$K$2171,Data_RCN!F$1,FALSE)))</f>
        <v>158</v>
      </c>
      <c r="M45" s="92">
        <f>IF(OR(IF(ISERROR(VLOOKUP(control!$B$5&amp;control!$D$8&amp;Scotland_RCN!$B45,Data_RCN!$A$5:$K$2171,Data_RCN!G$1,FALSE)),"-",VLOOKUP(control!$B$5&amp;control!$D$8&amp;Scotland_RCN!$B45,Data_RCN!$A$5:$K$2171,Data_RCN!G$1,FALSE))=0,ISERROR(IF(ISERROR(VLOOKUP(control!$B$5&amp;control!$D$8&amp;Scotland_RCN!$B48,Data_RCN!$A$5:$K$2171,Data_RCN!G$1,FALSE)),"-",VLOOKUP(control!$B$5&amp;control!$D$8&amp;Scotland_RCN!$B45,Data_RCN!$A$5:$K$2171,Data_RCN!G$1,FALSE)))),"-",IF(ISERROR(VLOOKUP(control!$B$5&amp;control!$D$8&amp;Scotland_RCN!$B45,Data_RCN!$A$5:$K$2171,Data_RCN!G$1,FALSE)),"-",VLOOKUP(control!$B$5&amp;control!$D$8&amp;Scotland_RCN!$B45,Data_RCN!$A$5:$K$2171,Data_RCN!G$1,FALSE)))</f>
        <v>386</v>
      </c>
      <c r="N45" s="92">
        <f>IF(OR(IF(ISERROR(VLOOKUP(control!$B$5&amp;control!$D$8&amp;Scotland_RCN!$B45,Data_RCN!$A$5:$K$2171,Data_RCN!H$1,FALSE)),"-",VLOOKUP(control!$B$5&amp;control!$D$8&amp;Scotland_RCN!$B45,Data_RCN!$A$5:$K$2171,Data_RCN!H$1,FALSE))=0,ISERROR(IF(ISERROR(VLOOKUP(control!$B$5&amp;control!$D$8&amp;Scotland_RCN!$B48,Data_RCN!$A$5:$K$2171,Data_RCN!H$1,FALSE)),"-",VLOOKUP(control!$B$5&amp;control!$D$8&amp;Scotland_RCN!$B45,Data_RCN!$A$5:$K$2171,Data_RCN!H$1,FALSE)))),"-",IF(ISERROR(VLOOKUP(control!$B$5&amp;control!$D$8&amp;Scotland_RCN!$B45,Data_RCN!$A$5:$K$2171,Data_RCN!H$1,FALSE)),"-",VLOOKUP(control!$B$5&amp;control!$D$8&amp;Scotland_RCN!$B45,Data_RCN!$A$5:$K$2171,Data_RCN!H$1,FALSE)))</f>
        <v>493</v>
      </c>
      <c r="O45" s="92">
        <f>IF(OR(IF(ISERROR(VLOOKUP(control!$B$5&amp;control!$D$8&amp;Scotland_RCN!$B45,Data_RCN!$A$5:$K$2171,Data_RCN!I$1,FALSE)),"-",VLOOKUP(control!$B$5&amp;control!$D$8&amp;Scotland_RCN!$B45,Data_RCN!$A$5:$K$2171,Data_RCN!I$1,FALSE))=0,ISERROR(IF(ISERROR(VLOOKUP(control!$B$5&amp;control!$D$8&amp;Scotland_RCN!$B48,Data_RCN!$A$5:$K$2171,Data_RCN!I$1,FALSE)),"-",VLOOKUP(control!$B$5&amp;control!$D$8&amp;Scotland_RCN!$B45,Data_RCN!$A$5:$K$2171,Data_RCN!I$1,FALSE)))),"-",IF(ISERROR(VLOOKUP(control!$B$5&amp;control!$D$8&amp;Scotland_RCN!$B45,Data_RCN!$A$5:$K$2171,Data_RCN!I$1,FALSE)),"-",VLOOKUP(control!$B$5&amp;control!$D$8&amp;Scotland_RCN!$B45,Data_RCN!$A$5:$K$2171,Data_RCN!I$1,FALSE)))</f>
        <v>330</v>
      </c>
      <c r="P45" s="92">
        <f>IF(OR(IF(ISERROR(VLOOKUP(control!$B$5&amp;control!$D$8&amp;Scotland_RCN!$B45,Data_RCN!$A$5:$K$2171,Data_RCN!J$1,FALSE)),"-",VLOOKUP(control!$B$5&amp;control!$D$8&amp;Scotland_RCN!$B45,Data_RCN!$A$5:$K$2171,Data_RCN!J$1,FALSE))=0,ISERROR(IF(ISERROR(VLOOKUP(control!$B$5&amp;control!$D$8&amp;Scotland_RCN!$B48,Data_RCN!$A$5:$K$2171,Data_RCN!J$1,FALSE)),"-",VLOOKUP(control!$B$5&amp;control!$D$8&amp;Scotland_RCN!$B45,Data_RCN!$A$5:$K$2171,Data_RCN!J$1,FALSE)))),"-",IF(ISERROR(VLOOKUP(control!$B$5&amp;control!$D$8&amp;Scotland_RCN!$B45,Data_RCN!$A$5:$K$2171,Data_RCN!J$1,FALSE)),"-",VLOOKUP(control!$B$5&amp;control!$D$8&amp;Scotland_RCN!$B45,Data_RCN!$A$5:$K$2171,Data_RCN!J$1,FALSE)))</f>
        <v>217</v>
      </c>
      <c r="Q45" s="93">
        <f>IF(OR(IF(ISERROR(VLOOKUP(control!$B$5&amp;control!$D$8&amp;Scotland_RCN!$B45,Data_RCN!$A$5:$K$2171,Data_RCN!K$1,FALSE)),"-",VLOOKUP(control!$B$5&amp;control!$D$8&amp;Scotland_RCN!$B45,Data_RCN!$A$5:$K$2171,Data_RCN!K$1,FALSE))=0,ISERROR(IF(ISERROR(VLOOKUP(control!$B$5&amp;control!$D$8&amp;Scotland_RCN!$B48,Data_RCN!$A$5:$K$2171,Data_RCN!K$1,FALSE)),"-",VLOOKUP(control!$B$5&amp;control!$D$8&amp;Scotland_RCN!$B45,Data_RCN!$A$5:$K$2171,Data_RCN!K$1,FALSE)))),"-",IF(ISERROR(VLOOKUP(control!$B$5&amp;control!$D$8&amp;Scotland_RCN!$B45,Data_RCN!$A$5:$K$2171,Data_RCN!K$1,FALSE)),"-",VLOOKUP(control!$B$5&amp;control!$D$8&amp;Scotland_RCN!$B45,Data_RCN!$A$5:$K$2171,Data_RCN!K$1,FALSE)))</f>
        <v>1763</v>
      </c>
      <c r="R45" s="87"/>
      <c r="S45" s="91">
        <f>IF(OR(IF(ISERROR(VLOOKUP("Persons"&amp;control!$D$8&amp;Scotland_RCN!$B45,Data_RCN!$A$5:$K$2171,Data_RCN!E$1,FALSE)),"-",VLOOKUP("Persons"&amp;control!$D$8&amp;Scotland_RCN!$B45,Data_RCN!$A$5:$K$2171,Data_RCN!E$1,FALSE))=0,ISERROR(IF(ISERROR(VLOOKUP("Persons"&amp;control!$D$8&amp;Scotland_RCN!$B45,Data_RCN!$A$5:$K$2171,Data_RCN!E$1,FALSE)),"-",VLOOKUP("Persons"&amp;control!$D$8&amp;Scotland_RCN!$B45,Data_RCN!$A$5:$K$2171,Data_RCN!E$1,FALSE)))),"-",IF(ISERROR(VLOOKUP("Persons"&amp;control!$D$8&amp;Scotland_RCN!$B45,Data_RCN!$A$5:$K$2171,Data_RCN!E$1,FALSE)),"-",VLOOKUP("Persons"&amp;control!$D$8&amp;Scotland_RCN!$B45,Data_RCN!$A$5:$K$2171,Data_RCN!E$1,FALSE)))</f>
        <v>179</v>
      </c>
      <c r="T45" s="92">
        <f>IF(OR(IF(ISERROR(VLOOKUP("Persons"&amp;control!$D$8&amp;Scotland_RCN!$B45,Data_RCN!$A$5:$K$2171,Data_RCN!F$1,FALSE)),"-",VLOOKUP("Persons"&amp;control!$D$8&amp;Scotland_RCN!$B45,Data_RCN!$A$5:$K$2171,Data_RCN!F$1,FALSE))=0,ISERROR(IF(ISERROR(VLOOKUP("Persons"&amp;control!$D$8&amp;Scotland_RCN!$B45,Data_RCN!$A$5:$K$2171,Data_RCN!F$1,FALSE)),"-",VLOOKUP("Persons"&amp;control!$D$8&amp;Scotland_RCN!$B45,Data_RCN!$A$5:$K$2171,Data_RCN!F$1,FALSE)))),"-",IF(ISERROR(VLOOKUP("Persons"&amp;control!$D$8&amp;Scotland_RCN!$B45,Data_RCN!$A$5:$K$2171,Data_RCN!F$1,FALSE)),"-",VLOOKUP("Persons"&amp;control!$D$8&amp;Scotland_RCN!$B45,Data_RCN!$A$5:$K$2171,Data_RCN!F$1,FALSE)))</f>
        <v>158</v>
      </c>
      <c r="U45" s="92">
        <f>IF(OR(IF(ISERROR(VLOOKUP("Persons"&amp;control!$D$8&amp;Scotland_RCN!$B45,Data_RCN!$A$5:$K$2171,Data_RCN!G$1,FALSE)),"-",VLOOKUP("Persons"&amp;control!$D$8&amp;Scotland_RCN!$B45,Data_RCN!$A$5:$K$2171,Data_RCN!G$1,FALSE))=0,ISERROR(IF(ISERROR(VLOOKUP("Persons"&amp;control!$D$8&amp;Scotland_RCN!$B45,Data_RCN!$A$5:$K$2171,Data_RCN!G$1,FALSE)),"-",VLOOKUP("Persons"&amp;control!$D$8&amp;Scotland_RCN!$B45,Data_RCN!$A$5:$K$2171,Data_RCN!G$1,FALSE)))),"-",IF(ISERROR(VLOOKUP("Persons"&amp;control!$D$8&amp;Scotland_RCN!$B45,Data_RCN!$A$5:$K$2171,Data_RCN!G$1,FALSE)),"-",VLOOKUP("Persons"&amp;control!$D$8&amp;Scotland_RCN!$B45,Data_RCN!$A$5:$K$2171,Data_RCN!G$1,FALSE)))</f>
        <v>386</v>
      </c>
      <c r="V45" s="92">
        <f>IF(OR(IF(ISERROR(VLOOKUP("Persons"&amp;control!$D$8&amp;Scotland_RCN!$B45,Data_RCN!$A$5:$K$2171,Data_RCN!H$1,FALSE)),"-",VLOOKUP("Persons"&amp;control!$D$8&amp;Scotland_RCN!$B45,Data_RCN!$A$5:$K$2171,Data_RCN!H$1,FALSE))=0,ISERROR(IF(ISERROR(VLOOKUP("Persons"&amp;control!$D$8&amp;Scotland_RCN!$B45,Data_RCN!$A$5:$K$2171,Data_RCN!H$1,FALSE)),"-",VLOOKUP("Persons"&amp;control!$D$8&amp;Scotland_RCN!$B45,Data_RCN!$A$5:$K$2171,Data_RCN!H$1,FALSE)))),"-",IF(ISERROR(VLOOKUP("Persons"&amp;control!$D$8&amp;Scotland_RCN!$B45,Data_RCN!$A$5:$K$2171,Data_RCN!H$1,FALSE)),"-",VLOOKUP("Persons"&amp;control!$D$8&amp;Scotland_RCN!$B45,Data_RCN!$A$5:$K$2171,Data_RCN!H$1,FALSE)))</f>
        <v>493</v>
      </c>
      <c r="W45" s="92">
        <f>IF(OR(IF(ISERROR(VLOOKUP("Persons"&amp;control!$D$8&amp;Scotland_RCN!$B45,Data_RCN!$A$5:$K$2171,Data_RCN!I$1,FALSE)),"-",VLOOKUP("Persons"&amp;control!$D$8&amp;Scotland_RCN!$B45,Data_RCN!$A$5:$K$2171,Data_RCN!I$1,FALSE))=0,ISERROR(IF(ISERROR(VLOOKUP("Persons"&amp;control!$D$8&amp;Scotland_RCN!$B45,Data_RCN!$A$5:$K$2171,Data_RCN!I$1,FALSE)),"-",VLOOKUP("Persons"&amp;control!$D$8&amp;Scotland_RCN!$B45,Data_RCN!$A$5:$K$2171,Data_RCN!I$1,FALSE)))),"-",IF(ISERROR(VLOOKUP("Persons"&amp;control!$D$8&amp;Scotland_RCN!$B45,Data_RCN!$A$5:$K$2171,Data_RCN!I$1,FALSE)),"-",VLOOKUP("Persons"&amp;control!$D$8&amp;Scotland_RCN!$B45,Data_RCN!$A$5:$K$2171,Data_RCN!I$1,FALSE)))</f>
        <v>330</v>
      </c>
      <c r="X45" s="92">
        <f>IF(OR(IF(ISERROR(VLOOKUP("Persons"&amp;control!$D$8&amp;Scotland_RCN!$B45,Data_RCN!$A$5:$K$2171,Data_RCN!J$1,FALSE)),"-",VLOOKUP("Persons"&amp;control!$D$8&amp;Scotland_RCN!$B45,Data_RCN!$A$5:$K$2171,Data_RCN!J$1,FALSE))=0,ISERROR(IF(ISERROR(VLOOKUP("Persons"&amp;control!$D$8&amp;Scotland_RCN!$B45,Data_RCN!$A$5:$K$2171,Data_RCN!J$1,FALSE)),"-",VLOOKUP("Persons"&amp;control!$D$8&amp;Scotland_RCN!$B45,Data_RCN!$A$5:$K$2171,Data_RCN!J$1,FALSE)))),"-",IF(ISERROR(VLOOKUP("Persons"&amp;control!$D$8&amp;Scotland_RCN!$B45,Data_RCN!$A$5:$K$2171,Data_RCN!J$1,FALSE)),"-",VLOOKUP("Persons"&amp;control!$D$8&amp;Scotland_RCN!$B45,Data_RCN!$A$5:$K$2171,Data_RCN!J$1,FALSE)))</f>
        <v>217</v>
      </c>
      <c r="Y45" s="93">
        <f>IF(OR(IF(ISERROR(VLOOKUP("Persons"&amp;control!$D$8&amp;Scotland_RCN!$B45,Data_RCN!$A$5:$K$2171,Data_RCN!K$1,FALSE)),"-",VLOOKUP("Persons"&amp;control!$D$8&amp;Scotland_RCN!$B45,Data_RCN!$A$5:$K$2171,Data_RCN!K$1,FALSE))=0,ISERROR(IF(ISERROR(VLOOKUP("Persons"&amp;control!$D$8&amp;Scotland_RCN!$B45,Data_RCN!$A$5:$K$2171,Data_RCN!K$1,FALSE)),"-",VLOOKUP("Persons"&amp;control!$D$8&amp;Scotland_RCN!$B45,Data_RCN!$A$5:$K$2171,Data_RCN!K$1,FALSE)))),"-",IF(ISERROR(VLOOKUP("Persons"&amp;control!$D$8&amp;Scotland_RCN!$B45,Data_RCN!$A$5:$K$2171,Data_RCN!K$1,FALSE)),"-",VLOOKUP("Persons"&amp;control!$D$8&amp;Scotland_RCN!$B45,Data_RCN!$A$5:$K$2171,Data_RCN!K$1,FALSE)))</f>
        <v>1763</v>
      </c>
    </row>
    <row r="46" spans="2:25" ht="15">
      <c r="S46" s="124" t="s">
        <v>202</v>
      </c>
    </row>
    <row r="48" spans="2:25" ht="15">
      <c r="B48" s="43" t="s">
        <v>24</v>
      </c>
    </row>
    <row r="49" spans="2:25" ht="15">
      <c r="B49" s="156" t="s">
        <v>199</v>
      </c>
      <c r="C49" s="177" t="str">
        <f>"Males in "&amp;control!$D$8</f>
        <v>Males in South East of Scotland</v>
      </c>
      <c r="D49" s="177"/>
      <c r="E49" s="177"/>
      <c r="F49" s="177"/>
      <c r="G49" s="177"/>
      <c r="H49" s="177"/>
      <c r="I49" s="177"/>
      <c r="K49" s="177" t="str">
        <f>"Females in "&amp;control!$D$8</f>
        <v>Females in South East of Scotland</v>
      </c>
      <c r="L49" s="177"/>
      <c r="M49" s="177"/>
      <c r="N49" s="177"/>
      <c r="O49" s="177"/>
      <c r="P49" s="177"/>
      <c r="Q49" s="177"/>
      <c r="S49" s="177" t="str">
        <f>"All persons in "&amp;control!$D$8</f>
        <v>All persons in South East of Scotland</v>
      </c>
      <c r="T49" s="177"/>
      <c r="U49" s="177"/>
      <c r="V49" s="177"/>
      <c r="W49" s="177"/>
      <c r="X49" s="177"/>
      <c r="Y49" s="177"/>
    </row>
    <row r="50" spans="2:25">
      <c r="C50" s="178" t="s">
        <v>188</v>
      </c>
      <c r="D50" s="178"/>
      <c r="E50" s="178"/>
      <c r="F50" s="178"/>
      <c r="G50" s="178"/>
      <c r="H50" s="178"/>
      <c r="I50" s="178"/>
      <c r="K50" s="178" t="s">
        <v>188</v>
      </c>
      <c r="L50" s="178"/>
      <c r="M50" s="178"/>
      <c r="N50" s="178"/>
      <c r="O50" s="178"/>
      <c r="P50" s="178"/>
      <c r="Q50" s="178"/>
      <c r="S50" s="178" t="s">
        <v>188</v>
      </c>
      <c r="T50" s="178"/>
      <c r="U50" s="178"/>
      <c r="V50" s="178"/>
      <c r="W50" s="178"/>
      <c r="X50" s="178"/>
      <c r="Y50" s="178"/>
    </row>
    <row r="51" spans="2:25" s="10" customFormat="1" ht="25.5">
      <c r="C51" s="11" t="s">
        <v>189</v>
      </c>
      <c r="D51" s="11" t="s">
        <v>190</v>
      </c>
      <c r="E51" s="11" t="s">
        <v>191</v>
      </c>
      <c r="F51" s="11" t="s">
        <v>192</v>
      </c>
      <c r="G51" s="11" t="s">
        <v>193</v>
      </c>
      <c r="H51" s="11" t="s">
        <v>194</v>
      </c>
      <c r="I51" s="11" t="s">
        <v>195</v>
      </c>
      <c r="K51" s="11" t="s">
        <v>189</v>
      </c>
      <c r="L51" s="11" t="s">
        <v>190</v>
      </c>
      <c r="M51" s="11" t="s">
        <v>191</v>
      </c>
      <c r="N51" s="11" t="s">
        <v>192</v>
      </c>
      <c r="O51" s="11" t="s">
        <v>193</v>
      </c>
      <c r="P51" s="11" t="s">
        <v>194</v>
      </c>
      <c r="Q51" s="11" t="s">
        <v>195</v>
      </c>
      <c r="S51" s="11" t="s">
        <v>189</v>
      </c>
      <c r="T51" s="11" t="s">
        <v>190</v>
      </c>
      <c r="U51" s="11" t="s">
        <v>191</v>
      </c>
      <c r="V51" s="11" t="s">
        <v>192</v>
      </c>
      <c r="W51" s="11" t="s">
        <v>193</v>
      </c>
      <c r="X51" s="11" t="s">
        <v>194</v>
      </c>
      <c r="Y51" s="12" t="s">
        <v>195</v>
      </c>
    </row>
    <row r="52" spans="2:25" ht="15" thickBot="1">
      <c r="B52" s="15" t="s">
        <v>200</v>
      </c>
      <c r="C52" s="66">
        <f t="shared" ref="C52:I52" si="1">IF(ISERROR(C25/$I25),"-",C25/$I25)</f>
        <v>0.124</v>
      </c>
      <c r="D52" s="67">
        <f t="shared" si="1"/>
        <v>6.8000000000000005E-2</v>
      </c>
      <c r="E52" s="67">
        <f t="shared" si="1"/>
        <v>0.17199999999999999</v>
      </c>
      <c r="F52" s="67">
        <f t="shared" si="1"/>
        <v>0.20599999999999999</v>
      </c>
      <c r="G52" s="67">
        <f t="shared" si="1"/>
        <v>0.20399999999999999</v>
      </c>
      <c r="H52" s="67">
        <f t="shared" si="1"/>
        <v>0.22600000000000001</v>
      </c>
      <c r="I52" s="68">
        <f t="shared" si="1"/>
        <v>1</v>
      </c>
      <c r="J52" s="9"/>
      <c r="K52" s="66">
        <f t="shared" ref="K52:Q52" si="2">IF(ISERROR(K25/$Q25),"-",K25/$Q25)</f>
        <v>9.4430992736077482E-2</v>
      </c>
      <c r="L52" s="67">
        <f t="shared" si="2"/>
        <v>9.9273607748184015E-2</v>
      </c>
      <c r="M52" s="67">
        <f t="shared" si="2"/>
        <v>0.15254237288135594</v>
      </c>
      <c r="N52" s="67">
        <f t="shared" si="2"/>
        <v>0.21065375302663439</v>
      </c>
      <c r="O52" s="67">
        <f t="shared" si="2"/>
        <v>0.18886198547215496</v>
      </c>
      <c r="P52" s="67">
        <f t="shared" si="2"/>
        <v>0.25423728813559321</v>
      </c>
      <c r="Q52" s="68">
        <f t="shared" si="2"/>
        <v>1</v>
      </c>
      <c r="R52" s="9"/>
      <c r="S52" s="66">
        <f t="shared" ref="S52:Y52" si="3">IF(ISERROR(S25/$Y25),"-",S25/$Y25)</f>
        <v>0.11535739561217269</v>
      </c>
      <c r="T52" s="67">
        <f t="shared" si="3"/>
        <v>7.7140835102618543E-2</v>
      </c>
      <c r="U52" s="67">
        <f t="shared" si="3"/>
        <v>0.16631280962491155</v>
      </c>
      <c r="V52" s="67">
        <f t="shared" si="3"/>
        <v>0.20736022646850671</v>
      </c>
      <c r="W52" s="67">
        <f t="shared" si="3"/>
        <v>0.19957537154989385</v>
      </c>
      <c r="X52" s="67">
        <f t="shared" si="3"/>
        <v>0.23425336164189667</v>
      </c>
      <c r="Y52" s="68">
        <f t="shared" si="3"/>
        <v>1</v>
      </c>
    </row>
    <row r="53" spans="2:25" ht="15" thickBot="1">
      <c r="B53" s="16" t="s">
        <v>53</v>
      </c>
      <c r="C53" s="69" t="str">
        <f t="shared" ref="C53:I53" si="4">IF(ISERROR(C26/$I26),"-",C26/$I26)</f>
        <v>-</v>
      </c>
      <c r="D53" s="70" t="str">
        <f t="shared" si="4"/>
        <v>-</v>
      </c>
      <c r="E53" s="70" t="str">
        <f t="shared" si="4"/>
        <v>-</v>
      </c>
      <c r="F53" s="70" t="str">
        <f t="shared" si="4"/>
        <v>-</v>
      </c>
      <c r="G53" s="70" t="str">
        <f t="shared" si="4"/>
        <v>-</v>
      </c>
      <c r="H53" s="70" t="str">
        <f t="shared" si="4"/>
        <v>-</v>
      </c>
      <c r="I53" s="71" t="str">
        <f t="shared" si="4"/>
        <v>-</v>
      </c>
      <c r="J53" s="9"/>
      <c r="K53" s="69">
        <f t="shared" ref="K53:Q53" si="5">IF(ISERROR(K26/$Q26),"-",K26/$Q26)</f>
        <v>8.3798882681564241E-2</v>
      </c>
      <c r="L53" s="70">
        <f t="shared" si="5"/>
        <v>8.7607922803453531E-2</v>
      </c>
      <c r="M53" s="70">
        <f t="shared" si="5"/>
        <v>0.22820382596918909</v>
      </c>
      <c r="N53" s="70">
        <f t="shared" si="5"/>
        <v>0.28406974775689858</v>
      </c>
      <c r="O53" s="70">
        <f t="shared" si="5"/>
        <v>0.19341459285593363</v>
      </c>
      <c r="P53" s="70">
        <f t="shared" si="5"/>
        <v>0.12290502793296089</v>
      </c>
      <c r="Q53" s="71">
        <f t="shared" si="5"/>
        <v>1</v>
      </c>
      <c r="R53" s="9"/>
      <c r="S53" s="69">
        <f t="shared" ref="S53:Y53" si="6">IF(ISERROR(S26/$Y26),"-",S26/$Y26)</f>
        <v>8.3798882681564241E-2</v>
      </c>
      <c r="T53" s="70">
        <f t="shared" si="6"/>
        <v>8.7607922803453531E-2</v>
      </c>
      <c r="U53" s="70">
        <f t="shared" si="6"/>
        <v>0.22820382596918909</v>
      </c>
      <c r="V53" s="70">
        <f t="shared" si="6"/>
        <v>0.28406974775689858</v>
      </c>
      <c r="W53" s="70">
        <f t="shared" si="6"/>
        <v>0.19341459285593363</v>
      </c>
      <c r="X53" s="70">
        <f t="shared" si="6"/>
        <v>0.12290502793296089</v>
      </c>
      <c r="Y53" s="71">
        <f t="shared" si="6"/>
        <v>1</v>
      </c>
    </row>
    <row r="54" spans="2:25" ht="15" thickBot="1">
      <c r="B54" s="16" t="s">
        <v>68</v>
      </c>
      <c r="C54" s="72" t="str">
        <f t="shared" ref="C54:I54" si="7">IF(ISERROR(C27/$I27),"-",C27/$I27)</f>
        <v>-</v>
      </c>
      <c r="D54" s="73" t="str">
        <f t="shared" si="7"/>
        <v>-</v>
      </c>
      <c r="E54" s="73" t="str">
        <f t="shared" si="7"/>
        <v>-</v>
      </c>
      <c r="F54" s="73" t="str">
        <f t="shared" si="7"/>
        <v>-</v>
      </c>
      <c r="G54" s="73" t="str">
        <f t="shared" si="7"/>
        <v>-</v>
      </c>
      <c r="H54" s="73" t="str">
        <f t="shared" si="7"/>
        <v>-</v>
      </c>
      <c r="I54" s="74" t="str">
        <f t="shared" si="7"/>
        <v>-</v>
      </c>
      <c r="J54" s="9"/>
      <c r="K54" s="72">
        <f t="shared" ref="K54:Q54" si="8">IF(ISERROR(K27/$Q27),"-",K27/$Q27)</f>
        <v>6.5101387406616862E-2</v>
      </c>
      <c r="L54" s="73">
        <f t="shared" si="8"/>
        <v>5.869797225186766E-2</v>
      </c>
      <c r="M54" s="73">
        <f t="shared" si="8"/>
        <v>0.15474919957310565</v>
      </c>
      <c r="N54" s="73">
        <f t="shared" si="8"/>
        <v>0.22838847385272146</v>
      </c>
      <c r="O54" s="73">
        <f t="shared" si="8"/>
        <v>0.23692636072572038</v>
      </c>
      <c r="P54" s="73">
        <f t="shared" si="8"/>
        <v>0.25613660618996797</v>
      </c>
      <c r="Q54" s="74">
        <f t="shared" si="8"/>
        <v>1</v>
      </c>
      <c r="R54" s="9"/>
      <c r="S54" s="72">
        <f t="shared" ref="S54:Y54" si="9">IF(ISERROR(S27/$Y27),"-",S27/$Y27)</f>
        <v>6.5101387406616862E-2</v>
      </c>
      <c r="T54" s="73">
        <f t="shared" si="9"/>
        <v>5.869797225186766E-2</v>
      </c>
      <c r="U54" s="73">
        <f t="shared" si="9"/>
        <v>0.15474919957310565</v>
      </c>
      <c r="V54" s="73">
        <f t="shared" si="9"/>
        <v>0.22838847385272146</v>
      </c>
      <c r="W54" s="73">
        <f t="shared" si="9"/>
        <v>0.23692636072572038</v>
      </c>
      <c r="X54" s="73">
        <f t="shared" si="9"/>
        <v>0.25613660618996797</v>
      </c>
      <c r="Y54" s="74">
        <f t="shared" si="9"/>
        <v>1</v>
      </c>
    </row>
    <row r="55" spans="2:25" ht="15" thickBot="1">
      <c r="B55" s="16" t="s">
        <v>59</v>
      </c>
      <c r="C55" s="69">
        <f t="shared" ref="C55:I55" si="10">IF(ISERROR(C28/$I28),"-",C28/$I28)</f>
        <v>0.14109347442680775</v>
      </c>
      <c r="D55" s="70">
        <f t="shared" si="10"/>
        <v>9.3474426807760136E-2</v>
      </c>
      <c r="E55" s="70">
        <f t="shared" si="10"/>
        <v>0.25749559082892415</v>
      </c>
      <c r="F55" s="70">
        <f t="shared" si="10"/>
        <v>0.34744268077601409</v>
      </c>
      <c r="G55" s="70">
        <f t="shared" si="10"/>
        <v>9.3474426807760136E-2</v>
      </c>
      <c r="H55" s="70">
        <f t="shared" si="10"/>
        <v>6.7019400352733682E-2</v>
      </c>
      <c r="I55" s="71">
        <f t="shared" si="10"/>
        <v>1</v>
      </c>
      <c r="J55" s="9"/>
      <c r="K55" s="69">
        <f t="shared" ref="K55:Q55" si="11">IF(ISERROR(K28/$Q28),"-",K28/$Q28)</f>
        <v>0.14782608695652175</v>
      </c>
      <c r="L55" s="70">
        <f t="shared" si="11"/>
        <v>0.10434782608695652</v>
      </c>
      <c r="M55" s="70">
        <f t="shared" si="11"/>
        <v>0.28550724637681157</v>
      </c>
      <c r="N55" s="70">
        <f t="shared" si="11"/>
        <v>0.29130434782608694</v>
      </c>
      <c r="O55" s="70">
        <f t="shared" si="11"/>
        <v>0.11304347826086956</v>
      </c>
      <c r="P55" s="70">
        <f t="shared" si="11"/>
        <v>5.7971014492753624E-2</v>
      </c>
      <c r="Q55" s="71">
        <f t="shared" si="11"/>
        <v>1</v>
      </c>
      <c r="R55" s="9"/>
      <c r="S55" s="69">
        <f t="shared" ref="S55:Y55" si="12">IF(ISERROR(S28/$Y28),"-",S28/$Y28)</f>
        <v>0.14478918058870327</v>
      </c>
      <c r="T55" s="70">
        <f t="shared" si="12"/>
        <v>9.9443118536197292E-2</v>
      </c>
      <c r="U55" s="70">
        <f t="shared" si="12"/>
        <v>0.27287191726332538</v>
      </c>
      <c r="V55" s="70">
        <f t="shared" si="12"/>
        <v>0.31662688941925221</v>
      </c>
      <c r="W55" s="70">
        <f t="shared" si="12"/>
        <v>0.10421638822593476</v>
      </c>
      <c r="X55" s="70">
        <f t="shared" si="12"/>
        <v>6.205250596658711E-2</v>
      </c>
      <c r="Y55" s="71">
        <f t="shared" si="12"/>
        <v>1</v>
      </c>
    </row>
    <row r="56" spans="2:25" ht="15" thickBot="1">
      <c r="B56" s="16" t="s">
        <v>63</v>
      </c>
      <c r="C56" s="72">
        <f t="shared" ref="C56:I56" si="13">IF(ISERROR(C29/$I29),"-",C29/$I29)</f>
        <v>0.15110053539559787</v>
      </c>
      <c r="D56" s="73">
        <f t="shared" si="13"/>
        <v>0.12284354550862582</v>
      </c>
      <c r="E56" s="73">
        <f t="shared" si="13"/>
        <v>0.24122546103509815</v>
      </c>
      <c r="F56" s="73">
        <f t="shared" si="13"/>
        <v>0.25163593099345627</v>
      </c>
      <c r="G56" s="73">
        <f t="shared" si="13"/>
        <v>0.15437239738251041</v>
      </c>
      <c r="H56" s="73">
        <f t="shared" si="13"/>
        <v>7.8822129684711487E-2</v>
      </c>
      <c r="I56" s="74">
        <f t="shared" si="13"/>
        <v>1</v>
      </c>
      <c r="J56" s="9"/>
      <c r="K56" s="72">
        <f t="shared" ref="K56:Q56" si="14">IF(ISERROR(K29/$Q29),"-",K29/$Q29)</f>
        <v>0.14021774991751898</v>
      </c>
      <c r="L56" s="73">
        <f t="shared" si="14"/>
        <v>0.10623556581986143</v>
      </c>
      <c r="M56" s="73">
        <f t="shared" si="14"/>
        <v>0.22203893104585945</v>
      </c>
      <c r="N56" s="73">
        <f t="shared" si="14"/>
        <v>0.24546354338502144</v>
      </c>
      <c r="O56" s="73">
        <f t="shared" si="14"/>
        <v>0.17782909930715934</v>
      </c>
      <c r="P56" s="73">
        <f t="shared" si="14"/>
        <v>0.10821511052457934</v>
      </c>
      <c r="Q56" s="74">
        <f t="shared" si="14"/>
        <v>1</v>
      </c>
      <c r="R56" s="9"/>
      <c r="S56" s="72">
        <f t="shared" ref="S56:Y56" si="15">IF(ISERROR(S29/$Y29),"-",S29/$Y29)</f>
        <v>0.14594087282965743</v>
      </c>
      <c r="T56" s="73">
        <f t="shared" si="15"/>
        <v>0.11496949788831534</v>
      </c>
      <c r="U56" s="73">
        <f t="shared" si="15"/>
        <v>0.23212889097450337</v>
      </c>
      <c r="V56" s="73">
        <f t="shared" si="15"/>
        <v>0.24870952604411076</v>
      </c>
      <c r="W56" s="73">
        <f t="shared" si="15"/>
        <v>0.16549350852494915</v>
      </c>
      <c r="X56" s="73">
        <f t="shared" si="15"/>
        <v>9.275770373846394E-2</v>
      </c>
      <c r="Y56" s="74">
        <f t="shared" si="15"/>
        <v>1</v>
      </c>
    </row>
    <row r="57" spans="2:25" ht="15" thickBot="1">
      <c r="B57" s="16" t="s">
        <v>76</v>
      </c>
      <c r="C57" s="69">
        <f t="shared" ref="C57:I57" si="16">IF(ISERROR(C30/$I30),"-",C30/$I30)</f>
        <v>0.12057272042200452</v>
      </c>
      <c r="D57" s="70">
        <f t="shared" si="16"/>
        <v>0.11077618688771665</v>
      </c>
      <c r="E57" s="70">
        <f t="shared" si="16"/>
        <v>0.24943481537302187</v>
      </c>
      <c r="F57" s="70">
        <f t="shared" si="16"/>
        <v>0.27656367746797289</v>
      </c>
      <c r="G57" s="70">
        <f t="shared" si="16"/>
        <v>0.16126601356443104</v>
      </c>
      <c r="H57" s="70">
        <f t="shared" si="16"/>
        <v>8.1386586284853055E-2</v>
      </c>
      <c r="I57" s="71">
        <f t="shared" si="16"/>
        <v>1</v>
      </c>
      <c r="J57" s="9"/>
      <c r="K57" s="69">
        <f t="shared" ref="K57:Q57" si="17">IF(ISERROR(K30/$Q30),"-",K30/$Q30)</f>
        <v>0.14495114006514659</v>
      </c>
      <c r="L57" s="70">
        <f t="shared" si="17"/>
        <v>0.12377850162866449</v>
      </c>
      <c r="M57" s="70">
        <f t="shared" si="17"/>
        <v>0.21498371335504887</v>
      </c>
      <c r="N57" s="70">
        <f t="shared" si="17"/>
        <v>0.26384364820846906</v>
      </c>
      <c r="O57" s="70">
        <f t="shared" si="17"/>
        <v>0.16775244299674266</v>
      </c>
      <c r="P57" s="70">
        <f t="shared" si="17"/>
        <v>8.4690553745928335E-2</v>
      </c>
      <c r="Q57" s="71">
        <f t="shared" si="17"/>
        <v>1</v>
      </c>
      <c r="R57" s="9"/>
      <c r="S57" s="69">
        <f t="shared" ref="S57:Y57" si="18">IF(ISERROR(S30/$Y30),"-",S30/$Y30)</f>
        <v>0.12828438948995363</v>
      </c>
      <c r="T57" s="70">
        <f t="shared" si="18"/>
        <v>0.11488923235445647</v>
      </c>
      <c r="U57" s="70">
        <f t="shared" si="18"/>
        <v>0.23853683668212261</v>
      </c>
      <c r="V57" s="70">
        <f t="shared" si="18"/>
        <v>0.2725399278722308</v>
      </c>
      <c r="W57" s="70">
        <f t="shared" si="18"/>
        <v>0.16331787738279238</v>
      </c>
      <c r="X57" s="70">
        <f t="shared" si="18"/>
        <v>8.2431736218444102E-2</v>
      </c>
      <c r="Y57" s="71">
        <f t="shared" si="18"/>
        <v>1</v>
      </c>
    </row>
    <row r="58" spans="2:25" ht="15" thickBot="1">
      <c r="B58" s="16" t="s">
        <v>82</v>
      </c>
      <c r="C58" s="72">
        <f t="shared" ref="C58:I58" si="19">IF(ISERROR(C31/$I31),"-",C31/$I31)</f>
        <v>9.8726114649681534E-2</v>
      </c>
      <c r="D58" s="73">
        <f t="shared" si="19"/>
        <v>6.0509554140127389E-2</v>
      </c>
      <c r="E58" s="73">
        <f t="shared" si="19"/>
        <v>0.19745222929936307</v>
      </c>
      <c r="F58" s="73">
        <f t="shared" si="19"/>
        <v>0.29936305732484075</v>
      </c>
      <c r="G58" s="73">
        <f t="shared" si="19"/>
        <v>0.1751592356687898</v>
      </c>
      <c r="H58" s="73">
        <f t="shared" si="19"/>
        <v>0.16878980891719744</v>
      </c>
      <c r="I58" s="74">
        <f t="shared" si="19"/>
        <v>1</v>
      </c>
      <c r="J58" s="9"/>
      <c r="K58" s="72">
        <f t="shared" ref="K58:Q58" si="20">IF(ISERROR(K31/$Q31),"-",K31/$Q31)</f>
        <v>7.0833333333333331E-2</v>
      </c>
      <c r="L58" s="73">
        <f t="shared" si="20"/>
        <v>8.7499999999999994E-2</v>
      </c>
      <c r="M58" s="73">
        <f t="shared" si="20"/>
        <v>0.13333333333333333</v>
      </c>
      <c r="N58" s="73">
        <f t="shared" si="20"/>
        <v>0.27916666666666667</v>
      </c>
      <c r="O58" s="73">
        <f t="shared" si="20"/>
        <v>0.25416666666666665</v>
      </c>
      <c r="P58" s="73">
        <f t="shared" si="20"/>
        <v>0.17499999999999999</v>
      </c>
      <c r="Q58" s="74">
        <f t="shared" si="20"/>
        <v>1</v>
      </c>
      <c r="R58" s="9"/>
      <c r="S58" s="72">
        <f t="shared" ref="S58:Y58" si="21">IF(ISERROR(S31/$Y31),"-",S31/$Y31)</f>
        <v>8.6642599277978335E-2</v>
      </c>
      <c r="T58" s="73">
        <f t="shared" si="21"/>
        <v>7.2202166064981949E-2</v>
      </c>
      <c r="U58" s="73">
        <f t="shared" si="21"/>
        <v>0.16967509025270758</v>
      </c>
      <c r="V58" s="73">
        <f t="shared" si="21"/>
        <v>0.29061371841155237</v>
      </c>
      <c r="W58" s="73">
        <f t="shared" si="21"/>
        <v>0.20938628158844766</v>
      </c>
      <c r="X58" s="73">
        <f t="shared" si="21"/>
        <v>0.17148014440433212</v>
      </c>
      <c r="Y58" s="74">
        <f t="shared" si="21"/>
        <v>1</v>
      </c>
    </row>
    <row r="59" spans="2:25" ht="15" thickBot="1">
      <c r="B59" s="16" t="s">
        <v>201</v>
      </c>
      <c r="C59" s="69">
        <f t="shared" ref="C59:I59" si="22">IF(ISERROR(C32/$I32),"-",C32/$I32)</f>
        <v>0.15226337448559671</v>
      </c>
      <c r="D59" s="70">
        <f t="shared" si="22"/>
        <v>0.11248285322359397</v>
      </c>
      <c r="E59" s="70">
        <f t="shared" si="22"/>
        <v>0.26200274348422498</v>
      </c>
      <c r="F59" s="70">
        <f t="shared" si="22"/>
        <v>0.23868312757201646</v>
      </c>
      <c r="G59" s="70">
        <f t="shared" si="22"/>
        <v>0.15089163237311384</v>
      </c>
      <c r="H59" s="70">
        <f t="shared" si="22"/>
        <v>8.3676268861454045E-2</v>
      </c>
      <c r="I59" s="71">
        <f t="shared" si="22"/>
        <v>1</v>
      </c>
      <c r="J59" s="9"/>
      <c r="K59" s="69">
        <f t="shared" ref="K59:Q59" si="23">IF(ISERROR(K32/$Q32),"-",K32/$Q32)</f>
        <v>0.17202268431001891</v>
      </c>
      <c r="L59" s="70">
        <f t="shared" si="23"/>
        <v>0.11531190926275993</v>
      </c>
      <c r="M59" s="70">
        <f t="shared" si="23"/>
        <v>0.23629489603024575</v>
      </c>
      <c r="N59" s="70">
        <f t="shared" si="23"/>
        <v>0.22684310018903592</v>
      </c>
      <c r="O59" s="70">
        <f t="shared" si="23"/>
        <v>0.17769376181474481</v>
      </c>
      <c r="P59" s="70">
        <f t="shared" si="23"/>
        <v>7.1833648393194713E-2</v>
      </c>
      <c r="Q59" s="71">
        <f t="shared" si="23"/>
        <v>1</v>
      </c>
      <c r="R59" s="9"/>
      <c r="S59" s="69">
        <f t="shared" ref="S59:Y59" si="24">IF(ISERROR(S32/$Y32),"-",S32/$Y32)</f>
        <v>0.16057233704292528</v>
      </c>
      <c r="T59" s="70">
        <f t="shared" si="24"/>
        <v>0.11367249602543721</v>
      </c>
      <c r="U59" s="70">
        <f t="shared" si="24"/>
        <v>0.25119236883942764</v>
      </c>
      <c r="V59" s="70">
        <f t="shared" si="24"/>
        <v>0.23370429252782193</v>
      </c>
      <c r="W59" s="70">
        <f t="shared" si="24"/>
        <v>0.16216216216216217</v>
      </c>
      <c r="X59" s="70">
        <f t="shared" si="24"/>
        <v>7.8696343402225755E-2</v>
      </c>
      <c r="Y59" s="71">
        <f t="shared" si="24"/>
        <v>1</v>
      </c>
    </row>
    <row r="60" spans="2:25" ht="15" thickBot="1">
      <c r="B60" s="16" t="s">
        <v>150</v>
      </c>
      <c r="C60" s="72">
        <f t="shared" ref="C60:I60" si="25">IF(ISERROR(C33/$I33),"-",C33/$I33)</f>
        <v>0.20270270270270271</v>
      </c>
      <c r="D60" s="73">
        <f t="shared" si="25"/>
        <v>0.10810810810810811</v>
      </c>
      <c r="E60" s="73">
        <f t="shared" si="25"/>
        <v>0.16216216216216217</v>
      </c>
      <c r="F60" s="73">
        <f t="shared" si="25"/>
        <v>0.27027027027027029</v>
      </c>
      <c r="G60" s="73">
        <f t="shared" si="25"/>
        <v>0.13513513513513514</v>
      </c>
      <c r="H60" s="73">
        <f t="shared" si="25"/>
        <v>0.12162162162162163</v>
      </c>
      <c r="I60" s="74">
        <f t="shared" si="25"/>
        <v>1</v>
      </c>
      <c r="J60" s="9"/>
      <c r="K60" s="72">
        <f t="shared" ref="K60:Q60" si="26">IF(ISERROR(K33/$Q33),"-",K33/$Q33)</f>
        <v>0.15853658536585366</v>
      </c>
      <c r="L60" s="73">
        <f t="shared" si="26"/>
        <v>0.10975609756097561</v>
      </c>
      <c r="M60" s="73">
        <f t="shared" si="26"/>
        <v>0.1951219512195122</v>
      </c>
      <c r="N60" s="73">
        <f t="shared" si="26"/>
        <v>0.24390243902439024</v>
      </c>
      <c r="O60" s="73">
        <f t="shared" si="26"/>
        <v>0.1951219512195122</v>
      </c>
      <c r="P60" s="73">
        <f t="shared" si="26"/>
        <v>9.7560975609756101E-2</v>
      </c>
      <c r="Q60" s="74">
        <f t="shared" si="26"/>
        <v>1</v>
      </c>
      <c r="R60" s="9"/>
      <c r="S60" s="72">
        <f t="shared" ref="S60:Y60" si="27">IF(ISERROR(S33/$Y33),"-",S33/$Y33)</f>
        <v>0.17948717948717949</v>
      </c>
      <c r="T60" s="73">
        <f t="shared" si="27"/>
        <v>0.10897435897435898</v>
      </c>
      <c r="U60" s="73">
        <f t="shared" si="27"/>
        <v>0.17948717948717949</v>
      </c>
      <c r="V60" s="73">
        <f t="shared" si="27"/>
        <v>0.25641025641025639</v>
      </c>
      <c r="W60" s="73">
        <f t="shared" si="27"/>
        <v>0.16666666666666666</v>
      </c>
      <c r="X60" s="73">
        <f t="shared" si="27"/>
        <v>0.10897435897435898</v>
      </c>
      <c r="Y60" s="74">
        <f t="shared" si="27"/>
        <v>1</v>
      </c>
    </row>
    <row r="61" spans="2:25" ht="15" thickBot="1">
      <c r="B61" s="16" t="s">
        <v>94</v>
      </c>
      <c r="C61" s="69">
        <f t="shared" ref="C61:I61" si="28">IF(ISERROR(C34/$I34),"-",C34/$I34)</f>
        <v>0.1201923076923077</v>
      </c>
      <c r="D61" s="70">
        <f t="shared" si="28"/>
        <v>8.6538461538461536E-2</v>
      </c>
      <c r="E61" s="70">
        <f t="shared" si="28"/>
        <v>0.31971153846153844</v>
      </c>
      <c r="F61" s="70">
        <f t="shared" si="28"/>
        <v>0.27884615384615385</v>
      </c>
      <c r="G61" s="70">
        <f t="shared" si="28"/>
        <v>0.13942307692307693</v>
      </c>
      <c r="H61" s="70">
        <f t="shared" si="28"/>
        <v>5.5288461538461536E-2</v>
      </c>
      <c r="I61" s="71">
        <f t="shared" si="28"/>
        <v>1</v>
      </c>
      <c r="J61" s="9"/>
      <c r="K61" s="69">
        <f t="shared" ref="K61:Q61" si="29">IF(ISERROR(K34/$Q34),"-",K34/$Q34)</f>
        <v>0.10661764705882353</v>
      </c>
      <c r="L61" s="70">
        <f t="shared" si="29"/>
        <v>0.10294117647058823</v>
      </c>
      <c r="M61" s="70">
        <f t="shared" si="29"/>
        <v>0.24632352941176472</v>
      </c>
      <c r="N61" s="70">
        <f t="shared" si="29"/>
        <v>0.29779411764705882</v>
      </c>
      <c r="O61" s="70">
        <f t="shared" si="29"/>
        <v>0.15073529411764705</v>
      </c>
      <c r="P61" s="70">
        <f t="shared" si="29"/>
        <v>9.5588235294117641E-2</v>
      </c>
      <c r="Q61" s="71">
        <f t="shared" si="29"/>
        <v>1</v>
      </c>
      <c r="R61" s="9"/>
      <c r="S61" s="69">
        <f t="shared" ref="S61:Y61" si="30">IF(ISERROR(S34/$Y34),"-",S34/$Y34)</f>
        <v>0.11482558139534883</v>
      </c>
      <c r="T61" s="70">
        <f t="shared" si="30"/>
        <v>9.3023255813953487E-2</v>
      </c>
      <c r="U61" s="70">
        <f t="shared" si="30"/>
        <v>0.29069767441860467</v>
      </c>
      <c r="V61" s="70">
        <f t="shared" si="30"/>
        <v>0.28633720930232559</v>
      </c>
      <c r="W61" s="70">
        <f t="shared" si="30"/>
        <v>0.14389534883720931</v>
      </c>
      <c r="X61" s="70">
        <f t="shared" si="30"/>
        <v>7.1220930232558141E-2</v>
      </c>
      <c r="Y61" s="71">
        <f t="shared" si="30"/>
        <v>1</v>
      </c>
    </row>
    <row r="62" spans="2:25" ht="15" thickBot="1">
      <c r="B62" s="16" t="s">
        <v>153</v>
      </c>
      <c r="C62" s="72">
        <f t="shared" ref="C62:I62" si="31">IF(ISERROR(C35/$I35),"-",C35/$I35)</f>
        <v>0.4336283185840708</v>
      </c>
      <c r="D62" s="73">
        <f t="shared" si="31"/>
        <v>0.19469026548672566</v>
      </c>
      <c r="E62" s="73">
        <f t="shared" si="31"/>
        <v>0.20353982300884957</v>
      </c>
      <c r="F62" s="73">
        <f t="shared" si="31"/>
        <v>0.11504424778761062</v>
      </c>
      <c r="G62" s="73">
        <f t="shared" si="31"/>
        <v>5.3097345132743362E-2</v>
      </c>
      <c r="H62" s="73" t="str">
        <f t="shared" si="31"/>
        <v>-</v>
      </c>
      <c r="I62" s="74">
        <f t="shared" si="31"/>
        <v>1</v>
      </c>
      <c r="J62" s="9"/>
      <c r="K62" s="72">
        <f t="shared" ref="K62:Q62" si="32">IF(ISERROR(K35/$Q35),"-",K35/$Q35)</f>
        <v>0.32692307692307693</v>
      </c>
      <c r="L62" s="73">
        <f t="shared" si="32"/>
        <v>0.13461538461538461</v>
      </c>
      <c r="M62" s="73">
        <f t="shared" si="32"/>
        <v>0.26923076923076922</v>
      </c>
      <c r="N62" s="73">
        <f t="shared" si="32"/>
        <v>0.17307692307692307</v>
      </c>
      <c r="O62" s="73">
        <f t="shared" si="32"/>
        <v>9.6153846153846159E-2</v>
      </c>
      <c r="P62" s="73" t="str">
        <f t="shared" si="32"/>
        <v>-</v>
      </c>
      <c r="Q62" s="74">
        <f t="shared" si="32"/>
        <v>1</v>
      </c>
      <c r="R62" s="9"/>
      <c r="S62" s="72">
        <f t="shared" ref="S62:Y62" si="33">IF(ISERROR(S35/$Y35),"-",S35/$Y35)</f>
        <v>0.4</v>
      </c>
      <c r="T62" s="73">
        <f t="shared" si="33"/>
        <v>0.17575757575757575</v>
      </c>
      <c r="U62" s="73">
        <f t="shared" si="33"/>
        <v>0.22424242424242424</v>
      </c>
      <c r="V62" s="73">
        <f t="shared" si="33"/>
        <v>0.13333333333333333</v>
      </c>
      <c r="W62" s="73">
        <f t="shared" si="33"/>
        <v>6.6666666666666666E-2</v>
      </c>
      <c r="X62" s="73" t="str">
        <f t="shared" si="33"/>
        <v>-</v>
      </c>
      <c r="Y62" s="74">
        <f t="shared" si="33"/>
        <v>1</v>
      </c>
    </row>
    <row r="63" spans="2:25" ht="15" thickBot="1">
      <c r="B63" s="16" t="s">
        <v>154</v>
      </c>
      <c r="C63" s="69">
        <f t="shared" ref="C63:I63" si="34">IF(ISERROR(C36/$I36),"-",C36/$I36)</f>
        <v>0.33637284701114489</v>
      </c>
      <c r="D63" s="70">
        <f t="shared" si="34"/>
        <v>0.1651469098277609</v>
      </c>
      <c r="E63" s="70">
        <f t="shared" si="34"/>
        <v>0.22188449848024316</v>
      </c>
      <c r="F63" s="70">
        <f t="shared" si="34"/>
        <v>0.14690982776089159</v>
      </c>
      <c r="G63" s="70">
        <f t="shared" si="34"/>
        <v>7.9027355623100301E-2</v>
      </c>
      <c r="H63" s="70">
        <f t="shared" si="34"/>
        <v>5.0658561296859167E-2</v>
      </c>
      <c r="I63" s="71">
        <f t="shared" si="34"/>
        <v>1</v>
      </c>
      <c r="J63" s="9"/>
      <c r="K63" s="69">
        <f t="shared" ref="K63:Q63" si="35">IF(ISERROR(K36/$Q36),"-",K36/$Q36)</f>
        <v>0.32960325534079349</v>
      </c>
      <c r="L63" s="70">
        <f t="shared" si="35"/>
        <v>0.15869786368260427</v>
      </c>
      <c r="M63" s="70">
        <f t="shared" si="35"/>
        <v>0.2380467955239064</v>
      </c>
      <c r="N63" s="70">
        <f t="shared" si="35"/>
        <v>0.16174974567650049</v>
      </c>
      <c r="O63" s="70">
        <f t="shared" si="35"/>
        <v>8.0366225839267544E-2</v>
      </c>
      <c r="P63" s="70">
        <f t="shared" si="35"/>
        <v>3.1536113936927769E-2</v>
      </c>
      <c r="Q63" s="71">
        <f t="shared" si="35"/>
        <v>1</v>
      </c>
      <c r="R63" s="9"/>
      <c r="S63" s="69">
        <f t="shared" ref="S63:Y63" si="36">IF(ISERROR(S36/$Y36),"-",S36/$Y36)</f>
        <v>0.332994923857868</v>
      </c>
      <c r="T63" s="70">
        <f t="shared" si="36"/>
        <v>0.16192893401015229</v>
      </c>
      <c r="U63" s="70">
        <f t="shared" si="36"/>
        <v>0.22994923857868022</v>
      </c>
      <c r="V63" s="70">
        <f t="shared" si="36"/>
        <v>0.15431472081218275</v>
      </c>
      <c r="W63" s="70">
        <f t="shared" si="36"/>
        <v>7.9695431472081218E-2</v>
      </c>
      <c r="X63" s="70">
        <f t="shared" si="36"/>
        <v>4.111675126903553E-2</v>
      </c>
      <c r="Y63" s="71">
        <f t="shared" si="36"/>
        <v>1</v>
      </c>
    </row>
    <row r="64" spans="2:25" ht="15" thickBot="1">
      <c r="B64" s="16" t="s">
        <v>98</v>
      </c>
      <c r="C64" s="72">
        <f t="shared" ref="C64:I64" si="37">IF(ISERROR(C37/$I37),"-",C37/$I37)</f>
        <v>0.10582822085889571</v>
      </c>
      <c r="D64" s="73">
        <f t="shared" si="37"/>
        <v>0.10046012269938651</v>
      </c>
      <c r="E64" s="73">
        <f t="shared" si="37"/>
        <v>0.24616564417177914</v>
      </c>
      <c r="F64" s="73">
        <f t="shared" si="37"/>
        <v>0.2469325153374233</v>
      </c>
      <c r="G64" s="73">
        <f t="shared" si="37"/>
        <v>0.18711656441717792</v>
      </c>
      <c r="H64" s="73">
        <f t="shared" si="37"/>
        <v>0.11349693251533742</v>
      </c>
      <c r="I64" s="74">
        <f t="shared" si="37"/>
        <v>1</v>
      </c>
      <c r="J64" s="9"/>
      <c r="K64" s="72">
        <f t="shared" ref="K64:Q64" si="38">IF(ISERROR(K37/$Q37),"-",K37/$Q37)</f>
        <v>6.4593301435406703E-2</v>
      </c>
      <c r="L64" s="73">
        <f t="shared" si="38"/>
        <v>7.5119617224880378E-2</v>
      </c>
      <c r="M64" s="73">
        <f t="shared" si="38"/>
        <v>0.23971291866028707</v>
      </c>
      <c r="N64" s="73">
        <f t="shared" si="38"/>
        <v>0.25933014354066986</v>
      </c>
      <c r="O64" s="73">
        <f t="shared" si="38"/>
        <v>0.20717703349282296</v>
      </c>
      <c r="P64" s="73">
        <f t="shared" si="38"/>
        <v>0.15406698564593302</v>
      </c>
      <c r="Q64" s="74">
        <f t="shared" si="38"/>
        <v>1</v>
      </c>
      <c r="R64" s="9"/>
      <c r="S64" s="72">
        <f t="shared" ref="S64:Y64" si="39">IF(ISERROR(S37/$Y37),"-",S37/$Y37)</f>
        <v>8.0436063641720679E-2</v>
      </c>
      <c r="T64" s="73">
        <f t="shared" si="39"/>
        <v>8.4855627578078963E-2</v>
      </c>
      <c r="U64" s="73">
        <f t="shared" si="39"/>
        <v>0.24219210371243372</v>
      </c>
      <c r="V64" s="73">
        <f t="shared" si="39"/>
        <v>0.25456688273423689</v>
      </c>
      <c r="W64" s="73">
        <f t="shared" si="39"/>
        <v>0.199469652327637</v>
      </c>
      <c r="X64" s="73">
        <f t="shared" si="39"/>
        <v>0.13847967000589276</v>
      </c>
      <c r="Y64" s="74">
        <f t="shared" si="39"/>
        <v>1</v>
      </c>
    </row>
    <row r="65" spans="2:25" ht="15" thickBot="1">
      <c r="B65" s="16" t="s">
        <v>115</v>
      </c>
      <c r="C65" s="69">
        <f t="shared" ref="C65:I65" si="40">IF(ISERROR(C38/$I38),"-",C38/$I38)</f>
        <v>0.17374517374517376</v>
      </c>
      <c r="D65" s="70">
        <f t="shared" si="40"/>
        <v>0.22007722007722008</v>
      </c>
      <c r="E65" s="70">
        <f t="shared" si="40"/>
        <v>0.40926640926640928</v>
      </c>
      <c r="F65" s="70">
        <f t="shared" si="40"/>
        <v>0.14671814671814673</v>
      </c>
      <c r="G65" s="70">
        <f t="shared" si="40"/>
        <v>5.019305019305019E-2</v>
      </c>
      <c r="H65" s="70" t="str">
        <f t="shared" si="40"/>
        <v>-</v>
      </c>
      <c r="I65" s="71">
        <f t="shared" si="40"/>
        <v>1</v>
      </c>
      <c r="J65" s="9"/>
      <c r="K65" s="69">
        <f t="shared" ref="K65:Q65" si="41">IF(ISERROR(K38/$Q38),"-",K38/$Q38)</f>
        <v>0.23618090452261306</v>
      </c>
      <c r="L65" s="70">
        <f t="shared" si="41"/>
        <v>0.15075376884422109</v>
      </c>
      <c r="M65" s="70">
        <f t="shared" si="41"/>
        <v>0.37185929648241206</v>
      </c>
      <c r="N65" s="70">
        <f t="shared" si="41"/>
        <v>0.20603015075376885</v>
      </c>
      <c r="O65" s="70">
        <f t="shared" si="41"/>
        <v>3.5175879396984924E-2</v>
      </c>
      <c r="P65" s="70" t="str">
        <f t="shared" si="41"/>
        <v>-</v>
      </c>
      <c r="Q65" s="71">
        <f t="shared" si="41"/>
        <v>1</v>
      </c>
      <c r="R65" s="9"/>
      <c r="S65" s="69">
        <f t="shared" ref="S65:Y65" si="42">IF(ISERROR(S38/$Y38),"-",S38/$Y38)</f>
        <v>0.20087336244541484</v>
      </c>
      <c r="T65" s="70">
        <f t="shared" si="42"/>
        <v>0.18995633187772926</v>
      </c>
      <c r="U65" s="70">
        <f t="shared" si="42"/>
        <v>0.3930131004366812</v>
      </c>
      <c r="V65" s="70">
        <f t="shared" si="42"/>
        <v>0.17248908296943233</v>
      </c>
      <c r="W65" s="70">
        <f t="shared" si="42"/>
        <v>4.3668122270742356E-2</v>
      </c>
      <c r="X65" s="70" t="str">
        <f t="shared" si="42"/>
        <v>-</v>
      </c>
      <c r="Y65" s="71">
        <f t="shared" si="42"/>
        <v>1</v>
      </c>
    </row>
    <row r="66" spans="2:25" ht="15" thickBot="1">
      <c r="B66" s="16" t="s">
        <v>121</v>
      </c>
      <c r="C66" s="72">
        <f t="shared" ref="C66:I66" si="43">IF(ISERROR(C39/$I39),"-",C39/$I39)</f>
        <v>0.11463187325256291</v>
      </c>
      <c r="D66" s="73">
        <f t="shared" si="43"/>
        <v>0.10531220876048462</v>
      </c>
      <c r="E66" s="73">
        <f t="shared" si="43"/>
        <v>0.24417520969245107</v>
      </c>
      <c r="F66" s="73">
        <f t="shared" si="43"/>
        <v>0.28331780055917988</v>
      </c>
      <c r="G66" s="73">
        <f t="shared" si="43"/>
        <v>0.15470643056849953</v>
      </c>
      <c r="H66" s="73">
        <f t="shared" si="43"/>
        <v>9.7856477166821998E-2</v>
      </c>
      <c r="I66" s="74">
        <f t="shared" si="43"/>
        <v>1</v>
      </c>
      <c r="J66" s="9"/>
      <c r="K66" s="72">
        <f t="shared" ref="K66:Q66" si="44">IF(ISERROR(K39/$Q39),"-",K39/$Q39)</f>
        <v>0.13057324840764331</v>
      </c>
      <c r="L66" s="73">
        <f t="shared" si="44"/>
        <v>0.10191082802547771</v>
      </c>
      <c r="M66" s="73">
        <f t="shared" si="44"/>
        <v>0.26220806794055201</v>
      </c>
      <c r="N66" s="73">
        <f t="shared" si="44"/>
        <v>0.2505307855626327</v>
      </c>
      <c r="O66" s="73">
        <f t="shared" si="44"/>
        <v>0.16348195329087048</v>
      </c>
      <c r="P66" s="73">
        <f t="shared" si="44"/>
        <v>9.1295116772823773E-2</v>
      </c>
      <c r="Q66" s="74">
        <f t="shared" si="44"/>
        <v>1</v>
      </c>
      <c r="R66" s="9"/>
      <c r="S66" s="72">
        <f t="shared" ref="S66:Y66" si="45">IF(ISERROR(S39/$Y39),"-",S39/$Y39)</f>
        <v>0.12208436724565756</v>
      </c>
      <c r="T66" s="73">
        <f t="shared" si="45"/>
        <v>0.10372208436724566</v>
      </c>
      <c r="U66" s="73">
        <f t="shared" si="45"/>
        <v>0.25260545905707193</v>
      </c>
      <c r="V66" s="73">
        <f t="shared" si="45"/>
        <v>0.26799007444168732</v>
      </c>
      <c r="W66" s="73">
        <f t="shared" si="45"/>
        <v>0.15880893300248139</v>
      </c>
      <c r="X66" s="73">
        <f t="shared" si="45"/>
        <v>9.478908188585608E-2</v>
      </c>
      <c r="Y66" s="74">
        <f t="shared" si="45"/>
        <v>1</v>
      </c>
    </row>
    <row r="67" spans="2:25" ht="15" thickBot="1">
      <c r="B67" s="16" t="s">
        <v>127</v>
      </c>
      <c r="C67" s="69">
        <f t="shared" ref="C67:I67" si="46">IF(ISERROR(C40/$I40),"-",C40/$I40)</f>
        <v>0.31854838709677419</v>
      </c>
      <c r="D67" s="70">
        <f t="shared" si="46"/>
        <v>0.125</v>
      </c>
      <c r="E67" s="70">
        <f t="shared" si="46"/>
        <v>0.22177419354838709</v>
      </c>
      <c r="F67" s="70">
        <f t="shared" si="46"/>
        <v>0.22983870967741934</v>
      </c>
      <c r="G67" s="70">
        <f t="shared" si="46"/>
        <v>6.0483870967741937E-2</v>
      </c>
      <c r="H67" s="70">
        <f t="shared" si="46"/>
        <v>4.4354838709677422E-2</v>
      </c>
      <c r="I67" s="71">
        <f t="shared" si="46"/>
        <v>1</v>
      </c>
      <c r="J67" s="9"/>
      <c r="K67" s="69">
        <f t="shared" ref="K67:Q67" si="47">IF(ISERROR(K40/$Q40),"-",K40/$Q40)</f>
        <v>0.3716216216216216</v>
      </c>
      <c r="L67" s="70">
        <f t="shared" si="47"/>
        <v>0.10810810810810811</v>
      </c>
      <c r="M67" s="70">
        <f t="shared" si="47"/>
        <v>0.17567567567567569</v>
      </c>
      <c r="N67" s="70">
        <f t="shared" si="47"/>
        <v>0.1891891891891892</v>
      </c>
      <c r="O67" s="70">
        <f t="shared" si="47"/>
        <v>0.10135135135135136</v>
      </c>
      <c r="P67" s="70">
        <f t="shared" si="47"/>
        <v>5.4054054054054057E-2</v>
      </c>
      <c r="Q67" s="71">
        <f t="shared" si="47"/>
        <v>1</v>
      </c>
      <c r="R67" s="9"/>
      <c r="S67" s="69">
        <f t="shared" ref="S67:Y67" si="48">IF(ISERROR(S40/$Y40),"-",S40/$Y40)</f>
        <v>0.3383838383838384</v>
      </c>
      <c r="T67" s="70">
        <f t="shared" si="48"/>
        <v>0.11868686868686869</v>
      </c>
      <c r="U67" s="70">
        <f t="shared" si="48"/>
        <v>0.20454545454545456</v>
      </c>
      <c r="V67" s="70">
        <f t="shared" si="48"/>
        <v>0.21464646464646464</v>
      </c>
      <c r="W67" s="70">
        <f t="shared" si="48"/>
        <v>7.575757575757576E-2</v>
      </c>
      <c r="X67" s="70">
        <f t="shared" si="48"/>
        <v>4.7979797979797977E-2</v>
      </c>
      <c r="Y67" s="71">
        <f t="shared" si="48"/>
        <v>1</v>
      </c>
    </row>
    <row r="68" spans="2:25" ht="15" thickBot="1">
      <c r="B68" s="16" t="s">
        <v>131</v>
      </c>
      <c r="C68" s="72" t="str">
        <f t="shared" ref="C68:I68" si="49">IF(ISERROR(C41/$I41),"-",C41/$I41)</f>
        <v>-</v>
      </c>
      <c r="D68" s="73" t="str">
        <f t="shared" si="49"/>
        <v>-</v>
      </c>
      <c r="E68" s="73" t="str">
        <f t="shared" si="49"/>
        <v>-</v>
      </c>
      <c r="F68" s="73" t="str">
        <f t="shared" si="49"/>
        <v>-</v>
      </c>
      <c r="G68" s="73" t="str">
        <f t="shared" si="49"/>
        <v>-</v>
      </c>
      <c r="H68" s="73" t="str">
        <f t="shared" si="49"/>
        <v>-</v>
      </c>
      <c r="I68" s="74" t="str">
        <f t="shared" si="49"/>
        <v>-</v>
      </c>
      <c r="J68" s="9"/>
      <c r="K68" s="72">
        <f t="shared" ref="K68:Q68" si="50">IF(ISERROR(K41/$Q41),"-",K41/$Q41)</f>
        <v>0.13904761904761906</v>
      </c>
      <c r="L68" s="73">
        <f t="shared" si="50"/>
        <v>7.8095238095238093E-2</v>
      </c>
      <c r="M68" s="73">
        <f t="shared" si="50"/>
        <v>0.19904761904761906</v>
      </c>
      <c r="N68" s="73">
        <f t="shared" si="50"/>
        <v>0.23714285714285716</v>
      </c>
      <c r="O68" s="73">
        <f t="shared" si="50"/>
        <v>0.19333333333333333</v>
      </c>
      <c r="P68" s="73">
        <f t="shared" si="50"/>
        <v>0.15333333333333332</v>
      </c>
      <c r="Q68" s="74">
        <f t="shared" si="50"/>
        <v>1</v>
      </c>
      <c r="R68" s="9"/>
      <c r="S68" s="72">
        <f t="shared" ref="S68:Y68" si="51">IF(ISERROR(S41/$Y41),"-",S41/$Y41)</f>
        <v>0.13904761904761906</v>
      </c>
      <c r="T68" s="73">
        <f t="shared" si="51"/>
        <v>7.8095238095238093E-2</v>
      </c>
      <c r="U68" s="73">
        <f t="shared" si="51"/>
        <v>0.19904761904761906</v>
      </c>
      <c r="V68" s="73">
        <f t="shared" si="51"/>
        <v>0.23714285714285716</v>
      </c>
      <c r="W68" s="73">
        <f t="shared" si="51"/>
        <v>0.19333333333333333</v>
      </c>
      <c r="X68" s="73">
        <f t="shared" si="51"/>
        <v>0.15333333333333332</v>
      </c>
      <c r="Y68" s="74">
        <f t="shared" si="51"/>
        <v>1</v>
      </c>
    </row>
    <row r="69" spans="2:25" ht="15" thickBot="1">
      <c r="B69" s="16" t="s">
        <v>160</v>
      </c>
      <c r="C69" s="69">
        <f t="shared" ref="C69:I69" si="52">IF(ISERROR(C42/$I42),"-",C42/$I42)</f>
        <v>0.52054794520547942</v>
      </c>
      <c r="D69" s="70">
        <f t="shared" si="52"/>
        <v>0.15068493150684931</v>
      </c>
      <c r="E69" s="70">
        <f t="shared" si="52"/>
        <v>0.15068493150684931</v>
      </c>
      <c r="F69" s="70">
        <f t="shared" si="52"/>
        <v>8.2191780821917804E-2</v>
      </c>
      <c r="G69" s="70" t="str">
        <f t="shared" si="52"/>
        <v>-</v>
      </c>
      <c r="H69" s="70">
        <f t="shared" si="52"/>
        <v>9.5890410958904104E-2</v>
      </c>
      <c r="I69" s="71">
        <f t="shared" si="52"/>
        <v>1</v>
      </c>
      <c r="J69" s="9"/>
      <c r="K69" s="69">
        <f t="shared" ref="K69:Q69" si="53">IF(ISERROR(K42/$Q42),"-",K42/$Q42)</f>
        <v>0.58536585365853655</v>
      </c>
      <c r="L69" s="70">
        <f t="shared" si="53"/>
        <v>0.14634146341463414</v>
      </c>
      <c r="M69" s="70">
        <f t="shared" si="53"/>
        <v>6.097560975609756E-2</v>
      </c>
      <c r="N69" s="70">
        <f t="shared" si="53"/>
        <v>0.14634146341463414</v>
      </c>
      <c r="O69" s="70">
        <f t="shared" si="53"/>
        <v>6.097560975609756E-2</v>
      </c>
      <c r="P69" s="70" t="str">
        <f t="shared" si="53"/>
        <v>-</v>
      </c>
      <c r="Q69" s="71">
        <f t="shared" si="53"/>
        <v>1</v>
      </c>
      <c r="R69" s="9"/>
      <c r="S69" s="69">
        <f t="shared" ref="S69:Y69" si="54">IF(ISERROR(S42/$Y42),"-",S42/$Y42)</f>
        <v>0.55483870967741933</v>
      </c>
      <c r="T69" s="70">
        <f t="shared" si="54"/>
        <v>0.14838709677419354</v>
      </c>
      <c r="U69" s="70">
        <f t="shared" si="54"/>
        <v>0.1032258064516129</v>
      </c>
      <c r="V69" s="70">
        <f t="shared" si="54"/>
        <v>0.11612903225806452</v>
      </c>
      <c r="W69" s="70">
        <f t="shared" si="54"/>
        <v>3.2258064516129031E-2</v>
      </c>
      <c r="X69" s="70">
        <f t="shared" si="54"/>
        <v>4.5161290322580643E-2</v>
      </c>
      <c r="Y69" s="71">
        <f t="shared" si="54"/>
        <v>1</v>
      </c>
    </row>
    <row r="70" spans="2:25" ht="15" thickBot="1">
      <c r="B70" s="16" t="s">
        <v>163</v>
      </c>
      <c r="C70" s="72">
        <f t="shared" ref="C70:I70" si="55">IF(ISERROR(C43/$I43),"-",C43/$I43)</f>
        <v>0.128680479825518</v>
      </c>
      <c r="D70" s="73">
        <f t="shared" si="55"/>
        <v>0.11964480448668016</v>
      </c>
      <c r="E70" s="73">
        <f t="shared" si="55"/>
        <v>0.30783611154385421</v>
      </c>
      <c r="F70" s="73">
        <f t="shared" si="55"/>
        <v>0.30394142389780338</v>
      </c>
      <c r="G70" s="73">
        <f t="shared" si="55"/>
        <v>0.10375447889079296</v>
      </c>
      <c r="H70" s="73">
        <f t="shared" si="55"/>
        <v>3.6142701355351303E-2</v>
      </c>
      <c r="I70" s="74">
        <f t="shared" si="55"/>
        <v>1</v>
      </c>
      <c r="J70" s="9"/>
      <c r="K70" s="72" t="str">
        <f t="shared" ref="K70:Q70" si="56">IF(ISERROR(K43/$Q43),"-",K43/$Q43)</f>
        <v>-</v>
      </c>
      <c r="L70" s="73" t="str">
        <f t="shared" si="56"/>
        <v>-</v>
      </c>
      <c r="M70" s="73" t="str">
        <f t="shared" si="56"/>
        <v>-</v>
      </c>
      <c r="N70" s="73" t="str">
        <f t="shared" si="56"/>
        <v>-</v>
      </c>
      <c r="O70" s="73" t="str">
        <f t="shared" si="56"/>
        <v>-</v>
      </c>
      <c r="P70" s="73" t="str">
        <f t="shared" si="56"/>
        <v>-</v>
      </c>
      <c r="Q70" s="74" t="str">
        <f t="shared" si="56"/>
        <v>-</v>
      </c>
      <c r="R70" s="9"/>
      <c r="S70" s="72">
        <f t="shared" ref="S70:Y70" si="57">IF(ISERROR(S43/$Y43),"-",S43/$Y43)</f>
        <v>0.128680479825518</v>
      </c>
      <c r="T70" s="73">
        <f t="shared" si="57"/>
        <v>0.11964480448668016</v>
      </c>
      <c r="U70" s="73">
        <f t="shared" si="57"/>
        <v>0.30783611154385421</v>
      </c>
      <c r="V70" s="73">
        <f t="shared" si="57"/>
        <v>0.30394142389780338</v>
      </c>
      <c r="W70" s="73">
        <f t="shared" si="57"/>
        <v>0.10375447889079296</v>
      </c>
      <c r="X70" s="73">
        <f t="shared" si="57"/>
        <v>3.6142701355351303E-2</v>
      </c>
      <c r="Y70" s="74">
        <f t="shared" si="57"/>
        <v>1</v>
      </c>
    </row>
    <row r="71" spans="2:25" ht="15" thickBot="1">
      <c r="B71" s="16" t="s">
        <v>141</v>
      </c>
      <c r="C71" s="69">
        <f t="shared" ref="C71:I71" si="58">IF(ISERROR(C44/$I44),"-",C44/$I44)</f>
        <v>0.2264808362369338</v>
      </c>
      <c r="D71" s="70">
        <f t="shared" si="58"/>
        <v>0.11846689895470383</v>
      </c>
      <c r="E71" s="70">
        <f t="shared" si="58"/>
        <v>0.21951219512195122</v>
      </c>
      <c r="F71" s="70">
        <f t="shared" si="58"/>
        <v>0.20905923344947736</v>
      </c>
      <c r="G71" s="70">
        <f t="shared" si="58"/>
        <v>0.12195121951219512</v>
      </c>
      <c r="H71" s="70">
        <f t="shared" si="58"/>
        <v>0.10452961672473868</v>
      </c>
      <c r="I71" s="71">
        <f t="shared" si="58"/>
        <v>1</v>
      </c>
      <c r="J71" s="9"/>
      <c r="K71" s="69">
        <f t="shared" ref="K71:Q71" si="59">IF(ISERROR(K44/$Q44),"-",K44/$Q44)</f>
        <v>0.19553072625698323</v>
      </c>
      <c r="L71" s="70">
        <f t="shared" si="59"/>
        <v>8.3798882681564241E-2</v>
      </c>
      <c r="M71" s="70">
        <f t="shared" si="59"/>
        <v>0.18435754189944134</v>
      </c>
      <c r="N71" s="70">
        <f t="shared" si="59"/>
        <v>0.26256983240223464</v>
      </c>
      <c r="O71" s="70">
        <f t="shared" si="59"/>
        <v>0.16201117318435754</v>
      </c>
      <c r="P71" s="70">
        <f t="shared" si="59"/>
        <v>0.11173184357541899</v>
      </c>
      <c r="Q71" s="71">
        <f t="shared" si="59"/>
        <v>1</v>
      </c>
      <c r="R71" s="9"/>
      <c r="S71" s="69">
        <f t="shared" ref="S71:Y71" si="60">IF(ISERROR(S44/$Y44),"-",S44/$Y44)</f>
        <v>0.21459227467811159</v>
      </c>
      <c r="T71" s="70">
        <f t="shared" si="60"/>
        <v>0.10515021459227468</v>
      </c>
      <c r="U71" s="70">
        <f t="shared" si="60"/>
        <v>0.20600858369098712</v>
      </c>
      <c r="V71" s="70">
        <f t="shared" si="60"/>
        <v>0.2296137339055794</v>
      </c>
      <c r="W71" s="70">
        <f t="shared" si="60"/>
        <v>0.13733905579399142</v>
      </c>
      <c r="X71" s="70">
        <f t="shared" si="60"/>
        <v>0.1072961373390558</v>
      </c>
      <c r="Y71" s="71">
        <f t="shared" si="60"/>
        <v>1</v>
      </c>
    </row>
    <row r="72" spans="2:25" ht="15" thickBot="1">
      <c r="B72" s="16" t="s">
        <v>145</v>
      </c>
      <c r="C72" s="72" t="str">
        <f t="shared" ref="C72:I72" si="61">IF(ISERROR(C45/$I45),"-",C45/$I45)</f>
        <v>-</v>
      </c>
      <c r="D72" s="73" t="str">
        <f t="shared" si="61"/>
        <v>-</v>
      </c>
      <c r="E72" s="73" t="str">
        <f t="shared" si="61"/>
        <v>-</v>
      </c>
      <c r="F72" s="73" t="str">
        <f t="shared" si="61"/>
        <v>-</v>
      </c>
      <c r="G72" s="73" t="str">
        <f t="shared" si="61"/>
        <v>-</v>
      </c>
      <c r="H72" s="73" t="str">
        <f t="shared" si="61"/>
        <v>-</v>
      </c>
      <c r="I72" s="74" t="str">
        <f t="shared" si="61"/>
        <v>-</v>
      </c>
      <c r="J72" s="9"/>
      <c r="K72" s="72">
        <f t="shared" ref="K72:Q72" si="62">IF(ISERROR(K45/$Q45),"-",K45/$Q45)</f>
        <v>0.10153148043108338</v>
      </c>
      <c r="L72" s="73">
        <f t="shared" si="62"/>
        <v>8.9619965967101534E-2</v>
      </c>
      <c r="M72" s="73">
        <f t="shared" si="62"/>
        <v>0.2189449801474759</v>
      </c>
      <c r="N72" s="73">
        <f t="shared" si="62"/>
        <v>0.27963698241633578</v>
      </c>
      <c r="O72" s="73">
        <f t="shared" si="62"/>
        <v>0.18718094157685763</v>
      </c>
      <c r="P72" s="73">
        <f t="shared" si="62"/>
        <v>0.12308564946114578</v>
      </c>
      <c r="Q72" s="74">
        <f t="shared" si="62"/>
        <v>1</v>
      </c>
      <c r="R72" s="9"/>
      <c r="S72" s="72">
        <f t="shared" ref="S72:Y72" si="63">IF(ISERROR(S45/$Y45),"-",S45/$Y45)</f>
        <v>0.10153148043108338</v>
      </c>
      <c r="T72" s="73">
        <f t="shared" si="63"/>
        <v>8.9619965967101534E-2</v>
      </c>
      <c r="U72" s="73">
        <f t="shared" si="63"/>
        <v>0.2189449801474759</v>
      </c>
      <c r="V72" s="73">
        <f t="shared" si="63"/>
        <v>0.27963698241633578</v>
      </c>
      <c r="W72" s="73">
        <f t="shared" si="63"/>
        <v>0.18718094157685763</v>
      </c>
      <c r="X72" s="73">
        <f t="shared" si="63"/>
        <v>0.12308564946114578</v>
      </c>
      <c r="Y72" s="74">
        <f t="shared" si="63"/>
        <v>1</v>
      </c>
    </row>
    <row r="73" spans="2:25" ht="15">
      <c r="S73" s="124" t="s">
        <v>202</v>
      </c>
    </row>
    <row r="75" spans="2:25" ht="15">
      <c r="B75" s="43" t="s">
        <v>26</v>
      </c>
    </row>
    <row r="76" spans="2:25" ht="15">
      <c r="B76" s="156" t="s">
        <v>199</v>
      </c>
      <c r="C76" s="177" t="str">
        <f>"Males in "&amp;control!$D$8</f>
        <v>Males in South East of Scotland</v>
      </c>
      <c r="D76" s="177"/>
      <c r="E76" s="177"/>
      <c r="F76" s="177"/>
      <c r="G76" s="177"/>
      <c r="H76" s="177"/>
      <c r="I76" s="177"/>
      <c r="K76" s="177" t="str">
        <f>"Females in "&amp;control!$D$8</f>
        <v>Females in South East of Scotland</v>
      </c>
      <c r="L76" s="177"/>
      <c r="M76" s="177"/>
      <c r="N76" s="177"/>
      <c r="O76" s="177"/>
      <c r="P76" s="177"/>
      <c r="Q76" s="177"/>
      <c r="S76" s="177" t="str">
        <f>"All persons in "&amp;control!$D$8</f>
        <v>All persons in South East of Scotland</v>
      </c>
      <c r="T76" s="177"/>
      <c r="U76" s="177"/>
      <c r="V76" s="177"/>
      <c r="W76" s="177"/>
      <c r="X76" s="177"/>
      <c r="Y76" s="177"/>
    </row>
    <row r="77" spans="2:25">
      <c r="C77" s="178" t="s">
        <v>188</v>
      </c>
      <c r="D77" s="178"/>
      <c r="E77" s="178"/>
      <c r="F77" s="178"/>
      <c r="G77" s="178"/>
      <c r="H77" s="178"/>
      <c r="I77" s="178"/>
      <c r="K77" s="178" t="s">
        <v>188</v>
      </c>
      <c r="L77" s="178"/>
      <c r="M77" s="178"/>
      <c r="N77" s="178"/>
      <c r="O77" s="178"/>
      <c r="P77" s="178"/>
      <c r="Q77" s="178"/>
      <c r="S77" s="178" t="s">
        <v>188</v>
      </c>
      <c r="T77" s="178"/>
      <c r="U77" s="178"/>
      <c r="V77" s="178"/>
      <c r="W77" s="178"/>
      <c r="X77" s="178"/>
      <c r="Y77" s="178"/>
    </row>
    <row r="78" spans="2:25" s="10" customFormat="1" ht="25.5">
      <c r="C78" s="11" t="s">
        <v>189</v>
      </c>
      <c r="D78" s="11" t="s">
        <v>190</v>
      </c>
      <c r="E78" s="11" t="s">
        <v>191</v>
      </c>
      <c r="F78" s="11" t="s">
        <v>192</v>
      </c>
      <c r="G78" s="11" t="s">
        <v>193</v>
      </c>
      <c r="H78" s="11" t="s">
        <v>194</v>
      </c>
      <c r="I78" s="11" t="s">
        <v>195</v>
      </c>
      <c r="K78" s="11" t="s">
        <v>189</v>
      </c>
      <c r="L78" s="11" t="s">
        <v>190</v>
      </c>
      <c r="M78" s="11" t="s">
        <v>191</v>
      </c>
      <c r="N78" s="11" t="s">
        <v>192</v>
      </c>
      <c r="O78" s="11" t="s">
        <v>193</v>
      </c>
      <c r="P78" s="11" t="s">
        <v>194</v>
      </c>
      <c r="Q78" s="11" t="s">
        <v>195</v>
      </c>
      <c r="S78" s="11" t="s">
        <v>189</v>
      </c>
      <c r="T78" s="11" t="s">
        <v>190</v>
      </c>
      <c r="U78" s="11" t="s">
        <v>191</v>
      </c>
      <c r="V78" s="11" t="s">
        <v>192</v>
      </c>
      <c r="W78" s="11" t="s">
        <v>193</v>
      </c>
      <c r="X78" s="11" t="s">
        <v>194</v>
      </c>
      <c r="Y78" s="12" t="s">
        <v>195</v>
      </c>
    </row>
    <row r="79" spans="2:25" ht="15" thickBot="1">
      <c r="B79" s="15" t="s">
        <v>200</v>
      </c>
      <c r="C79" s="75">
        <f>IF(ISERROR(VLOOKUP(control!$B$4&amp;control!$D$8&amp;$B79,Data_RCN!$A$5:$U$178,Data_RCN!O$1,FALSE)),"-",VLOOKUP(control!$B$4&amp;control!$D$8&amp;$B79,Data_RCN!$A$5:$U$178,Data_RCN!O$1,FALSE))</f>
        <v>8.534713570882861</v>
      </c>
      <c r="D79" s="76">
        <f>IF(ISERROR(VLOOKUP(control!$B$4&amp;control!$D$8&amp;$B79,Data_RCN!$A$5:$U$178,Data_RCN!P$1,FALSE)),"-",VLOOKUP(control!$B$4&amp;control!$D$8&amp;$B79,Data_RCN!$A$5:$U$178,Data_RCN!P$1,FALSE))</f>
        <v>4.6803267969357627</v>
      </c>
      <c r="E79" s="76">
        <f>IF(ISERROR(VLOOKUP(control!$B$4&amp;control!$D$8&amp;$B79,Data_RCN!$A$5:$U$178,Data_RCN!Q$1,FALSE)),"-",VLOOKUP(control!$B$4&amp;control!$D$8&amp;$B79,Data_RCN!$A$5:$U$178,Data_RCN!Q$1,FALSE))</f>
        <v>11.838473662837517</v>
      </c>
      <c r="F79" s="76">
        <f>IF(ISERROR(VLOOKUP(control!$B$4&amp;control!$D$8&amp;$B79,Data_RCN!$A$5:$U$178,Data_RCN!R$1,FALSE)),"-",VLOOKUP(control!$B$4&amp;control!$D$8&amp;$B79,Data_RCN!$A$5:$U$178,Data_RCN!R$1,FALSE))</f>
        <v>14.178637061305396</v>
      </c>
      <c r="G79" s="76">
        <f>IF(ISERROR(VLOOKUP(control!$B$4&amp;control!$D$8&amp;$B79,Data_RCN!$A$5:$U$178,Data_RCN!S$1,FALSE)),"-",VLOOKUP(control!$B$4&amp;control!$D$8&amp;$B79,Data_RCN!$A$5:$U$178,Data_RCN!S$1,FALSE))</f>
        <v>14.040980390807288</v>
      </c>
      <c r="H79" s="76">
        <f>IF(ISERROR(VLOOKUP(control!$B$4&amp;control!$D$8&amp;$B79,Data_RCN!$A$5:$U$178,Data_RCN!T$1,FALSE)),"-",VLOOKUP(control!$B$4&amp;control!$D$8&amp;$B79,Data_RCN!$A$5:$U$178,Data_RCN!T$1,FALSE))</f>
        <v>15.555203766286505</v>
      </c>
      <c r="I79" s="77">
        <f>IF(ISERROR(VLOOKUP(control!$B$4&amp;control!$D$8&amp;$B79,Data_RCN!$A$5:$U$178,Data_RCN!U$1,FALSE)),"-",VLOOKUP(control!$B$4&amp;control!$D$8&amp;$B79,Data_RCN!$A$5:$U$178,Data_RCN!U$1,FALSE))</f>
        <v>68.828335249055328</v>
      </c>
      <c r="J79" s="9"/>
      <c r="K79" s="75">
        <f>IF(ISERROR(VLOOKUP(control!$B$5&amp;control!$D$8&amp;$B79,Data_RCN!$A$5:$U$178,Data_RCN!O$1,FALSE)),"-",VLOOKUP(control!$B$5&amp;control!$D$8&amp;$B79,Data_RCN!$A$5:$U$178,Data_RCN!O$1,FALSE))</f>
        <v>2.6843050747131576</v>
      </c>
      <c r="L79" s="76">
        <f>IF(ISERROR(VLOOKUP(control!$B$5&amp;control!$D$8&amp;$B79,Data_RCN!$A$5:$U$178,Data_RCN!P$1,FALSE)),"-",VLOOKUP(control!$B$5&amp;control!$D$8&amp;$B79,Data_RCN!$A$5:$U$178,Data_RCN!P$1,FALSE))</f>
        <v>2.8219617452112686</v>
      </c>
      <c r="M79" s="76">
        <f>IF(ISERROR(VLOOKUP(control!$B$5&amp;control!$D$8&amp;$B79,Data_RCN!$A$5:$U$178,Data_RCN!Q$1,FALSE)),"-",VLOOKUP(control!$B$5&amp;control!$D$8&amp;$B79,Data_RCN!$A$5:$U$178,Data_RCN!Q$1,FALSE))</f>
        <v>4.3361851206904864</v>
      </c>
      <c r="N79" s="76">
        <f>IF(ISERROR(VLOOKUP(control!$B$5&amp;control!$D$8&amp;$B79,Data_RCN!$A$5:$U$178,Data_RCN!R$1,FALSE)),"-",VLOOKUP(control!$B$5&amp;control!$D$8&amp;$B79,Data_RCN!$A$5:$U$178,Data_RCN!R$1,FALSE))</f>
        <v>5.9880651666678135</v>
      </c>
      <c r="O79" s="76">
        <f>IF(ISERROR(VLOOKUP(control!$B$5&amp;control!$D$8&amp;$B79,Data_RCN!$A$5:$U$178,Data_RCN!S$1,FALSE)),"-",VLOOKUP(control!$B$5&amp;control!$D$8&amp;$B79,Data_RCN!$A$5:$U$178,Data_RCN!S$1,FALSE))</f>
        <v>5.3686101494263152</v>
      </c>
      <c r="P79" s="76">
        <f>IF(ISERROR(VLOOKUP(control!$B$5&amp;control!$D$8&amp;$B79,Data_RCN!$A$5:$U$178,Data_RCN!T$1,FALSE)),"-",VLOOKUP(control!$B$5&amp;control!$D$8&amp;$B79,Data_RCN!$A$5:$U$178,Data_RCN!T$1,FALSE))</f>
        <v>7.2269752011508102</v>
      </c>
      <c r="Q79" s="77">
        <f>IF(ISERROR(VLOOKUP(control!$B$5&amp;control!$D$8&amp;$B79,Data_RCN!$A$5:$U$178,Data_RCN!U$1,FALSE)),"-",VLOOKUP(control!$B$5&amp;control!$D$8&amp;$B79,Data_RCN!$A$5:$U$178,Data_RCN!U$1,FALSE))</f>
        <v>28.426102457859848</v>
      </c>
      <c r="R79" s="9"/>
      <c r="S79" s="75">
        <f>IF(ISERROR(VLOOKUP("Persons"&amp;control!$D$8&amp;$B79,Data_RCN!$A$5:$U$178,Data_RCN!O$1,FALSE)),"-",VLOOKUP("Persons"&amp;control!$D$8&amp;$B79,Data_RCN!$A$5:$U$178,Data_RCN!O$1,FALSE))</f>
        <v>11.219018645596019</v>
      </c>
      <c r="T79" s="76">
        <f>IF(ISERROR(VLOOKUP("Persons"&amp;control!$D$8&amp;$B79,Data_RCN!$A$5:$U$178,Data_RCN!P$1,FALSE)),"-",VLOOKUP("Persons"&amp;control!$D$8&amp;$B79,Data_RCN!$A$5:$U$178,Data_RCN!P$1,FALSE))</f>
        <v>7.5022885421470313</v>
      </c>
      <c r="U79" s="76">
        <f>IF(ISERROR(VLOOKUP("Persons"&amp;control!$D$8&amp;$B79,Data_RCN!$A$5:$U$178,Data_RCN!Q$1,FALSE)),"-",VLOOKUP("Persons"&amp;control!$D$8&amp;$B79,Data_RCN!$A$5:$U$178,Data_RCN!Q$1,FALSE))</f>
        <v>16.174658783528002</v>
      </c>
      <c r="V79" s="76">
        <f>IF(ISERROR(VLOOKUP("Persons"&amp;control!$D$8&amp;$B79,Data_RCN!$A$5:$U$178,Data_RCN!R$1,FALSE)),"-",VLOOKUP("Persons"&amp;control!$D$8&amp;$B79,Data_RCN!$A$5:$U$178,Data_RCN!R$1,FALSE))</f>
        <v>20.166702227973211</v>
      </c>
      <c r="W79" s="76">
        <f>IF(ISERROR(VLOOKUP("Persons"&amp;control!$D$8&amp;$B79,Data_RCN!$A$5:$U$178,Data_RCN!S$1,FALSE)),"-",VLOOKUP("Persons"&amp;control!$D$8&amp;$B79,Data_RCN!$A$5:$U$178,Data_RCN!S$1,FALSE))</f>
        <v>19.409590540233605</v>
      </c>
      <c r="X79" s="76">
        <f>IF(ISERROR(VLOOKUP("Persons"&amp;control!$D$8&amp;$B79,Data_RCN!$A$5:$U$178,Data_RCN!T$1,FALSE)),"-",VLOOKUP("Persons"&amp;control!$D$8&amp;$B79,Data_RCN!$A$5:$U$178,Data_RCN!T$1,FALSE))</f>
        <v>22.782178967437314</v>
      </c>
      <c r="Y79" s="77">
        <f>IF(ISERROR(VLOOKUP("Persons"&amp;control!$D$8&amp;$B79,Data_RCN!$A$5:$U$178,Data_RCN!U$1,FALSE)),"-",VLOOKUP("Persons"&amp;control!$D$8&amp;$B79,Data_RCN!$A$5:$U$178,Data_RCN!U$1,FALSE))</f>
        <v>97.254437706915184</v>
      </c>
    </row>
    <row r="80" spans="2:25" ht="15" thickBot="1">
      <c r="B80" s="16" t="s">
        <v>53</v>
      </c>
      <c r="C80" s="78" t="str">
        <f>IF(ISERROR(VLOOKUP(control!$B$4&amp;control!$D$8&amp;$B80,Data_RCN!$A$5:$U$178,Data_RCN!O$1,FALSE)),"-",VLOOKUP(control!$B$4&amp;control!$D$8&amp;$B80,Data_RCN!$A$5:$U$178,Data_RCN!O$1,FALSE))</f>
        <v>-</v>
      </c>
      <c r="D80" s="79" t="str">
        <f>IF(ISERROR(VLOOKUP(control!$B$4&amp;control!$D$8&amp;$B80,Data_RCN!$A$5:$U$178,Data_RCN!P$1,FALSE)),"-",VLOOKUP(control!$B$4&amp;control!$D$8&amp;$B80,Data_RCN!$A$5:$U$178,Data_RCN!P$1,FALSE))</f>
        <v>-</v>
      </c>
      <c r="E80" s="79" t="str">
        <f>IF(ISERROR(VLOOKUP(control!$B$4&amp;control!$D$8&amp;$B80,Data_RCN!$A$5:$U$178,Data_RCN!Q$1,FALSE)),"-",VLOOKUP(control!$B$4&amp;control!$D$8&amp;$B80,Data_RCN!$A$5:$U$178,Data_RCN!Q$1,FALSE))</f>
        <v>-</v>
      </c>
      <c r="F80" s="79" t="str">
        <f>IF(ISERROR(VLOOKUP(control!$B$4&amp;control!$D$8&amp;$B80,Data_RCN!$A$5:$U$178,Data_RCN!R$1,FALSE)),"-",VLOOKUP(control!$B$4&amp;control!$D$8&amp;$B80,Data_RCN!$A$5:$U$178,Data_RCN!R$1,FALSE))</f>
        <v>-</v>
      </c>
      <c r="G80" s="79" t="str">
        <f>IF(ISERROR(VLOOKUP(control!$B$4&amp;control!$D$8&amp;$B80,Data_RCN!$A$5:$U$178,Data_RCN!S$1,FALSE)),"-",VLOOKUP(control!$B$4&amp;control!$D$8&amp;$B80,Data_RCN!$A$5:$U$178,Data_RCN!S$1,FALSE))</f>
        <v>-</v>
      </c>
      <c r="H80" s="79" t="str">
        <f>IF(ISERROR(VLOOKUP(control!$B$4&amp;control!$D$8&amp;$B80,Data_RCN!$A$5:$U$178,Data_RCN!T$1,FALSE)),"-",VLOOKUP(control!$B$4&amp;control!$D$8&amp;$B80,Data_RCN!$A$5:$U$178,Data_RCN!T$1,FALSE))</f>
        <v>-</v>
      </c>
      <c r="I80" s="80" t="str">
        <f>IF(ISERROR(VLOOKUP(control!$B$4&amp;control!$D$8&amp;$B80,Data_RCN!$A$5:$U$178,Data_RCN!U$1,FALSE)),"-",VLOOKUP(control!$B$4&amp;control!$D$8&amp;$B80,Data_RCN!$A$5:$U$178,Data_RCN!U$1,FALSE))</f>
        <v>-</v>
      </c>
      <c r="J80" s="9"/>
      <c r="K80" s="78">
        <f>IF(ISERROR(VLOOKUP(control!$B$5&amp;control!$D$8&amp;$B80,Data_RCN!$A$5:$U$178,Data_RCN!O$1,FALSE)),"-",VLOOKUP(control!$B$5&amp;control!$D$8&amp;$B80,Data_RCN!$A$5:$U$178,Data_RCN!O$1,FALSE))</f>
        <v>132.26735641643643</v>
      </c>
      <c r="L80" s="79">
        <f>IF(ISERROR(VLOOKUP(control!$B$5&amp;control!$D$8&amp;$B80,Data_RCN!$A$5:$U$178,Data_RCN!P$1,FALSE)),"-",VLOOKUP(control!$B$5&amp;control!$D$8&amp;$B80,Data_RCN!$A$5:$U$178,Data_RCN!P$1,FALSE))</f>
        <v>138.27950898081988</v>
      </c>
      <c r="M80" s="79">
        <f>IF(ISERROR(VLOOKUP(control!$B$5&amp;control!$D$8&amp;$B80,Data_RCN!$A$5:$U$178,Data_RCN!Q$1,FALSE)),"-",VLOOKUP(control!$B$5&amp;control!$D$8&amp;$B80,Data_RCN!$A$5:$U$178,Data_RCN!Q$1,FALSE))</f>
        <v>360.19474030172989</v>
      </c>
      <c r="N80" s="79">
        <f>IF(ISERROR(VLOOKUP(control!$B$5&amp;control!$D$8&amp;$B80,Data_RCN!$A$5:$U$178,Data_RCN!R$1,FALSE)),"-",VLOOKUP(control!$B$5&amp;control!$D$8&amp;$B80,Data_RCN!$A$5:$U$178,Data_RCN!R$1,FALSE))</f>
        <v>448.37297791268753</v>
      </c>
      <c r="O80" s="79">
        <f>IF(ISERROR(VLOOKUP(control!$B$5&amp;control!$D$8&amp;$B80,Data_RCN!$A$5:$U$178,Data_RCN!S$1,FALSE)),"-",VLOOKUP(control!$B$5&amp;control!$D$8&amp;$B80,Data_RCN!$A$5:$U$178,Data_RCN!S$1,FALSE))</f>
        <v>305.28374688036087</v>
      </c>
      <c r="P80" s="79">
        <f>IF(ISERROR(VLOOKUP(control!$B$5&amp;control!$D$8&amp;$B80,Data_RCN!$A$5:$U$178,Data_RCN!T$1,FALSE)),"-",VLOOKUP(control!$B$5&amp;control!$D$8&amp;$B80,Data_RCN!$A$5:$U$178,Data_RCN!T$1,FALSE))</f>
        <v>193.99212274410675</v>
      </c>
      <c r="Q80" s="80">
        <f>IF(ISERROR(VLOOKUP(control!$B$5&amp;control!$D$8&amp;$B80,Data_RCN!$A$5:$U$178,Data_RCN!U$1,FALSE)),"-",VLOOKUP(control!$B$5&amp;control!$D$8&amp;$B80,Data_RCN!$A$5:$U$178,Data_RCN!U$1,FALSE))</f>
        <v>1578.3904532361414</v>
      </c>
      <c r="R80" s="9"/>
      <c r="S80" s="78">
        <f>IF(ISERROR(VLOOKUP("Persons"&amp;control!$D$8&amp;$B80,Data_RCN!$A$5:$U$178,Data_RCN!O$1,FALSE)),"-",VLOOKUP("Persons"&amp;control!$D$8&amp;$B80,Data_RCN!$A$5:$U$178,Data_RCN!O$1,FALSE))</f>
        <v>132.26735641643643</v>
      </c>
      <c r="T80" s="79">
        <f>IF(ISERROR(VLOOKUP("Persons"&amp;control!$D$8&amp;$B80,Data_RCN!$A$5:$U$178,Data_RCN!P$1,FALSE)),"-",VLOOKUP("Persons"&amp;control!$D$8&amp;$B80,Data_RCN!$A$5:$U$178,Data_RCN!P$1,FALSE))</f>
        <v>138.27950898081988</v>
      </c>
      <c r="U80" s="79">
        <f>IF(ISERROR(VLOOKUP("Persons"&amp;control!$D$8&amp;$B80,Data_RCN!$A$5:$U$178,Data_RCN!Q$1,FALSE)),"-",VLOOKUP("Persons"&amp;control!$D$8&amp;$B80,Data_RCN!$A$5:$U$178,Data_RCN!Q$1,FALSE))</f>
        <v>360.19474030172989</v>
      </c>
      <c r="V80" s="79">
        <f>IF(ISERROR(VLOOKUP("Persons"&amp;control!$D$8&amp;$B80,Data_RCN!$A$5:$U$178,Data_RCN!R$1,FALSE)),"-",VLOOKUP("Persons"&amp;control!$D$8&amp;$B80,Data_RCN!$A$5:$U$178,Data_RCN!R$1,FALSE))</f>
        <v>448.37297791268753</v>
      </c>
      <c r="W80" s="79">
        <f>IF(ISERROR(VLOOKUP("Persons"&amp;control!$D$8&amp;$B80,Data_RCN!$A$5:$U$178,Data_RCN!S$1,FALSE)),"-",VLOOKUP("Persons"&amp;control!$D$8&amp;$B80,Data_RCN!$A$5:$U$178,Data_RCN!S$1,FALSE))</f>
        <v>305.28374688036087</v>
      </c>
      <c r="X80" s="79">
        <f>IF(ISERROR(VLOOKUP("Persons"&amp;control!$D$8&amp;$B80,Data_RCN!$A$5:$U$178,Data_RCN!T$1,FALSE)),"-",VLOOKUP("Persons"&amp;control!$D$8&amp;$B80,Data_RCN!$A$5:$U$178,Data_RCN!T$1,FALSE))</f>
        <v>193.99212274410675</v>
      </c>
      <c r="Y80" s="80">
        <f>IF(ISERROR(VLOOKUP("Persons"&amp;control!$D$8&amp;$B80,Data_RCN!$A$5:$U$178,Data_RCN!U$1,FALSE)),"-",VLOOKUP("Persons"&amp;control!$D$8&amp;$B80,Data_RCN!$A$5:$U$178,Data_RCN!U$1,FALSE))</f>
        <v>1578.3904532361414</v>
      </c>
    </row>
    <row r="81" spans="2:25" ht="15" thickBot="1">
      <c r="B81" s="16" t="s">
        <v>68</v>
      </c>
      <c r="C81" s="81" t="str">
        <f>IF(ISERROR(VLOOKUP(control!$B$4&amp;control!$D$8&amp;$B81,Data_RCN!$A$5:$U$178,Data_RCN!O$1,FALSE)),"-",VLOOKUP(control!$B$4&amp;control!$D$8&amp;$B81,Data_RCN!$A$5:$U$178,Data_RCN!O$1,FALSE))</f>
        <v>-</v>
      </c>
      <c r="D81" s="82" t="str">
        <f>IF(ISERROR(VLOOKUP(control!$B$4&amp;control!$D$8&amp;$B81,Data_RCN!$A$5:$U$178,Data_RCN!P$1,FALSE)),"-",VLOOKUP(control!$B$4&amp;control!$D$8&amp;$B81,Data_RCN!$A$5:$U$178,Data_RCN!P$1,FALSE))</f>
        <v>-</v>
      </c>
      <c r="E81" s="82" t="str">
        <f>IF(ISERROR(VLOOKUP(control!$B$4&amp;control!$D$8&amp;$B81,Data_RCN!$A$5:$U$178,Data_RCN!Q$1,FALSE)),"-",VLOOKUP(control!$B$4&amp;control!$D$8&amp;$B81,Data_RCN!$A$5:$U$178,Data_RCN!Q$1,FALSE))</f>
        <v>-</v>
      </c>
      <c r="F81" s="82" t="str">
        <f>IF(ISERROR(VLOOKUP(control!$B$4&amp;control!$D$8&amp;$B81,Data_RCN!$A$5:$U$178,Data_RCN!R$1,FALSE)),"-",VLOOKUP(control!$B$4&amp;control!$D$8&amp;$B81,Data_RCN!$A$5:$U$178,Data_RCN!R$1,FALSE))</f>
        <v>-</v>
      </c>
      <c r="G81" s="82" t="str">
        <f>IF(ISERROR(VLOOKUP(control!$B$4&amp;control!$D$8&amp;$B81,Data_RCN!$A$5:$U$178,Data_RCN!S$1,FALSE)),"-",VLOOKUP(control!$B$4&amp;control!$D$8&amp;$B81,Data_RCN!$A$5:$U$178,Data_RCN!S$1,FALSE))</f>
        <v>-</v>
      </c>
      <c r="H81" s="82" t="str">
        <f>IF(ISERROR(VLOOKUP(control!$B$4&amp;control!$D$8&amp;$B81,Data_RCN!$A$5:$U$178,Data_RCN!T$1,FALSE)),"-",VLOOKUP(control!$B$4&amp;control!$D$8&amp;$B81,Data_RCN!$A$5:$U$178,Data_RCN!T$1,FALSE))</f>
        <v>-</v>
      </c>
      <c r="I81" s="83" t="str">
        <f>IF(ISERROR(VLOOKUP(control!$B$4&amp;control!$D$8&amp;$B81,Data_RCN!$A$5:$U$178,Data_RCN!U$1,FALSE)),"-",VLOOKUP(control!$B$4&amp;control!$D$8&amp;$B81,Data_RCN!$A$5:$U$178,Data_RCN!U$1,FALSE))</f>
        <v>-</v>
      </c>
      <c r="J81" s="9"/>
      <c r="K81" s="81">
        <f>IF(ISERROR(VLOOKUP(control!$B$5&amp;control!$D$8&amp;$B81,Data_RCN!$A$5:$U$178,Data_RCN!O$1,FALSE)),"-",VLOOKUP(control!$B$5&amp;control!$D$8&amp;$B81,Data_RCN!$A$5:$U$178,Data_RCN!O$1,FALSE))</f>
        <v>8.1498068094975977</v>
      </c>
      <c r="L81" s="82">
        <f>IF(ISERROR(VLOOKUP(control!$B$5&amp;control!$D$8&amp;$B81,Data_RCN!$A$5:$U$178,Data_RCN!P$1,FALSE)),"-",VLOOKUP(control!$B$5&amp;control!$D$8&amp;$B81,Data_RCN!$A$5:$U$178,Data_RCN!P$1,FALSE))</f>
        <v>7.3481864675798017</v>
      </c>
      <c r="M81" s="82">
        <f>IF(ISERROR(VLOOKUP(control!$B$5&amp;control!$D$8&amp;$B81,Data_RCN!$A$5:$U$178,Data_RCN!Q$1,FALSE)),"-",VLOOKUP(control!$B$5&amp;control!$D$8&amp;$B81,Data_RCN!$A$5:$U$178,Data_RCN!Q$1,FALSE))</f>
        <v>19.372491596346752</v>
      </c>
      <c r="N81" s="82">
        <f>IF(ISERROR(VLOOKUP(control!$B$5&amp;control!$D$8&amp;$B81,Data_RCN!$A$5:$U$178,Data_RCN!R$1,FALSE)),"-",VLOOKUP(control!$B$5&amp;control!$D$8&amp;$B81,Data_RCN!$A$5:$U$178,Data_RCN!R$1,FALSE))</f>
        <v>28.59112552840141</v>
      </c>
      <c r="O81" s="82">
        <f>IF(ISERROR(VLOOKUP(control!$B$5&amp;control!$D$8&amp;$B81,Data_RCN!$A$5:$U$178,Data_RCN!S$1,FALSE)),"-",VLOOKUP(control!$B$5&amp;control!$D$8&amp;$B81,Data_RCN!$A$5:$U$178,Data_RCN!S$1,FALSE))</f>
        <v>29.659952650958473</v>
      </c>
      <c r="P81" s="82">
        <f>IF(ISERROR(VLOOKUP(control!$B$5&amp;control!$D$8&amp;$B81,Data_RCN!$A$5:$U$178,Data_RCN!T$1,FALSE)),"-",VLOOKUP(control!$B$5&amp;control!$D$8&amp;$B81,Data_RCN!$A$5:$U$178,Data_RCN!T$1,FALSE))</f>
        <v>32.064813676711864</v>
      </c>
      <c r="Q81" s="83">
        <f>IF(ISERROR(VLOOKUP(control!$B$5&amp;control!$D$8&amp;$B81,Data_RCN!$A$5:$U$178,Data_RCN!U$1,FALSE)),"-",VLOOKUP(control!$B$5&amp;control!$D$8&amp;$B81,Data_RCN!$A$5:$U$178,Data_RCN!U$1,FALSE))</f>
        <v>125.18637672949589</v>
      </c>
      <c r="R81" s="9"/>
      <c r="S81" s="81">
        <f>IF(ISERROR(VLOOKUP("Persons"&amp;control!$D$8&amp;$B81,Data_RCN!$A$5:$U$178,Data_RCN!O$1,FALSE)),"-",VLOOKUP("Persons"&amp;control!$D$8&amp;$B81,Data_RCN!$A$5:$U$178,Data_RCN!O$1,FALSE))</f>
        <v>8.1498068094975977</v>
      </c>
      <c r="T81" s="82">
        <f>IF(ISERROR(VLOOKUP("Persons"&amp;control!$D$8&amp;$B81,Data_RCN!$A$5:$U$178,Data_RCN!P$1,FALSE)),"-",VLOOKUP("Persons"&amp;control!$D$8&amp;$B81,Data_RCN!$A$5:$U$178,Data_RCN!P$1,FALSE))</f>
        <v>7.3481864675798017</v>
      </c>
      <c r="U81" s="82">
        <f>IF(ISERROR(VLOOKUP("Persons"&amp;control!$D$8&amp;$B81,Data_RCN!$A$5:$U$178,Data_RCN!Q$1,FALSE)),"-",VLOOKUP("Persons"&amp;control!$D$8&amp;$B81,Data_RCN!$A$5:$U$178,Data_RCN!Q$1,FALSE))</f>
        <v>19.372491596346752</v>
      </c>
      <c r="V81" s="82">
        <f>IF(ISERROR(VLOOKUP("Persons"&amp;control!$D$8&amp;$B81,Data_RCN!$A$5:$U$178,Data_RCN!R$1,FALSE)),"-",VLOOKUP("Persons"&amp;control!$D$8&amp;$B81,Data_RCN!$A$5:$U$178,Data_RCN!R$1,FALSE))</f>
        <v>28.59112552840141</v>
      </c>
      <c r="W81" s="82">
        <f>IF(ISERROR(VLOOKUP("Persons"&amp;control!$D$8&amp;$B81,Data_RCN!$A$5:$U$178,Data_RCN!S$1,FALSE)),"-",VLOOKUP("Persons"&amp;control!$D$8&amp;$B81,Data_RCN!$A$5:$U$178,Data_RCN!S$1,FALSE))</f>
        <v>29.659952650958473</v>
      </c>
      <c r="X81" s="82">
        <f>IF(ISERROR(VLOOKUP("Persons"&amp;control!$D$8&amp;$B81,Data_RCN!$A$5:$U$178,Data_RCN!T$1,FALSE)),"-",VLOOKUP("Persons"&amp;control!$D$8&amp;$B81,Data_RCN!$A$5:$U$178,Data_RCN!T$1,FALSE))</f>
        <v>32.064813676711864</v>
      </c>
      <c r="Y81" s="83">
        <f>IF(ISERROR(VLOOKUP("Persons"&amp;control!$D$8&amp;$B81,Data_RCN!$A$5:$U$178,Data_RCN!U$1,FALSE)),"-",VLOOKUP("Persons"&amp;control!$D$8&amp;$B81,Data_RCN!$A$5:$U$178,Data_RCN!U$1,FALSE))</f>
        <v>125.18637672949589</v>
      </c>
    </row>
    <row r="82" spans="2:25" ht="15" thickBot="1">
      <c r="B82" s="16" t="s">
        <v>59</v>
      </c>
      <c r="C82" s="78">
        <f>IF(ISERROR(VLOOKUP(control!$B$4&amp;control!$D$8&amp;$B82,Data_RCN!$A$5:$U$178,Data_RCN!O$1,FALSE)),"-",VLOOKUP(control!$B$4&amp;control!$D$8&amp;$B82,Data_RCN!$A$5:$U$178,Data_RCN!O$1,FALSE))</f>
        <v>5.5062668199244262</v>
      </c>
      <c r="D82" s="79">
        <f>IF(ISERROR(VLOOKUP(control!$B$4&amp;control!$D$8&amp;$B82,Data_RCN!$A$5:$U$178,Data_RCN!P$1,FALSE)),"-",VLOOKUP(control!$B$4&amp;control!$D$8&amp;$B82,Data_RCN!$A$5:$U$178,Data_RCN!P$1,FALSE))</f>
        <v>3.6479017681999326</v>
      </c>
      <c r="E82" s="79">
        <f>IF(ISERROR(VLOOKUP(control!$B$4&amp;control!$D$8&amp;$B82,Data_RCN!$A$5:$U$178,Data_RCN!Q$1,FALSE)),"-",VLOOKUP(control!$B$4&amp;control!$D$8&amp;$B82,Data_RCN!$A$5:$U$178,Data_RCN!Q$1,FALSE))</f>
        <v>10.048936946362078</v>
      </c>
      <c r="F82" s="79">
        <f>IF(ISERROR(VLOOKUP(control!$B$4&amp;control!$D$8&amp;$B82,Data_RCN!$A$5:$U$178,Data_RCN!R$1,FALSE)),"-",VLOOKUP(control!$B$4&amp;control!$D$8&amp;$B82,Data_RCN!$A$5:$U$178,Data_RCN!R$1,FALSE))</f>
        <v>13.559182044063899</v>
      </c>
      <c r="G82" s="79">
        <f>IF(ISERROR(VLOOKUP(control!$B$4&amp;control!$D$8&amp;$B82,Data_RCN!$A$5:$U$178,Data_RCN!S$1,FALSE)),"-",VLOOKUP(control!$B$4&amp;control!$D$8&amp;$B82,Data_RCN!$A$5:$U$178,Data_RCN!S$1,FALSE))</f>
        <v>3.6479017681999326</v>
      </c>
      <c r="H82" s="79">
        <f>IF(ISERROR(VLOOKUP(control!$B$4&amp;control!$D$8&amp;$B82,Data_RCN!$A$5:$U$178,Data_RCN!T$1,FALSE)),"-",VLOOKUP(control!$B$4&amp;control!$D$8&amp;$B82,Data_RCN!$A$5:$U$178,Data_RCN!T$1,FALSE))</f>
        <v>2.6154767394641025</v>
      </c>
      <c r="I82" s="80">
        <f>IF(ISERROR(VLOOKUP(control!$B$4&amp;control!$D$8&amp;$B82,Data_RCN!$A$5:$U$178,Data_RCN!U$1,FALSE)),"-",VLOOKUP(control!$B$4&amp;control!$D$8&amp;$B82,Data_RCN!$A$5:$U$178,Data_RCN!U$1,FALSE))</f>
        <v>39.025666086214372</v>
      </c>
      <c r="J82" s="9"/>
      <c r="K82" s="78">
        <f>IF(ISERROR(VLOOKUP(control!$B$5&amp;control!$D$8&amp;$B82,Data_RCN!$A$5:$U$178,Data_RCN!O$1,FALSE)),"-",VLOOKUP(control!$B$5&amp;control!$D$8&amp;$B82,Data_RCN!$A$5:$U$178,Data_RCN!O$1,FALSE))</f>
        <v>7.0204901954036441</v>
      </c>
      <c r="L82" s="79">
        <f>IF(ISERROR(VLOOKUP(control!$B$5&amp;control!$D$8&amp;$B82,Data_RCN!$A$5:$U$178,Data_RCN!P$1,FALSE)),"-",VLOOKUP(control!$B$5&amp;control!$D$8&amp;$B82,Data_RCN!$A$5:$U$178,Data_RCN!P$1,FALSE))</f>
        <v>4.9556401379319839</v>
      </c>
      <c r="M82" s="79">
        <f>IF(ISERROR(VLOOKUP(control!$B$5&amp;control!$D$8&amp;$B82,Data_RCN!$A$5:$U$178,Data_RCN!Q$1,FALSE)),"-",VLOOKUP(control!$B$5&amp;control!$D$8&amp;$B82,Data_RCN!$A$5:$U$178,Data_RCN!Q$1,FALSE))</f>
        <v>13.559182044063899</v>
      </c>
      <c r="N82" s="79">
        <f>IF(ISERROR(VLOOKUP(control!$B$5&amp;control!$D$8&amp;$B82,Data_RCN!$A$5:$U$178,Data_RCN!R$1,FALSE)),"-",VLOOKUP(control!$B$5&amp;control!$D$8&amp;$B82,Data_RCN!$A$5:$U$178,Data_RCN!R$1,FALSE))</f>
        <v>13.834495385060123</v>
      </c>
      <c r="O82" s="79">
        <f>IF(ISERROR(VLOOKUP(control!$B$5&amp;control!$D$8&amp;$B82,Data_RCN!$A$5:$U$178,Data_RCN!S$1,FALSE)),"-",VLOOKUP(control!$B$5&amp;control!$D$8&amp;$B82,Data_RCN!$A$5:$U$178,Data_RCN!S$1,FALSE))</f>
        <v>5.3686101494263152</v>
      </c>
      <c r="P82" s="79">
        <f>IF(ISERROR(VLOOKUP(control!$B$5&amp;control!$D$8&amp;$B82,Data_RCN!$A$5:$U$178,Data_RCN!T$1,FALSE)),"-",VLOOKUP(control!$B$5&amp;control!$D$8&amp;$B82,Data_RCN!$A$5:$U$178,Data_RCN!T$1,FALSE))</f>
        <v>2.7531334099622131</v>
      </c>
      <c r="Q82" s="80">
        <f>IF(ISERROR(VLOOKUP(control!$B$5&amp;control!$D$8&amp;$B82,Data_RCN!$A$5:$U$178,Data_RCN!U$1,FALSE)),"-",VLOOKUP(control!$B$5&amp;control!$D$8&amp;$B82,Data_RCN!$A$5:$U$178,Data_RCN!U$1,FALSE))</f>
        <v>47.491551321848178</v>
      </c>
      <c r="R82" s="9"/>
      <c r="S82" s="78">
        <f>IF(ISERROR(VLOOKUP("Persons"&amp;control!$D$8&amp;$B82,Data_RCN!$A$5:$U$178,Data_RCN!O$1,FALSE)),"-",VLOOKUP("Persons"&amp;control!$D$8&amp;$B82,Data_RCN!$A$5:$U$178,Data_RCN!O$1,FALSE))</f>
        <v>12.526757015328071</v>
      </c>
      <c r="T82" s="79">
        <f>IF(ISERROR(VLOOKUP("Persons"&amp;control!$D$8&amp;$B82,Data_RCN!$A$5:$U$178,Data_RCN!P$1,FALSE)),"-",VLOOKUP("Persons"&amp;control!$D$8&amp;$B82,Data_RCN!$A$5:$U$178,Data_RCN!P$1,FALSE))</f>
        <v>8.6035419061319161</v>
      </c>
      <c r="U82" s="79">
        <f>IF(ISERROR(VLOOKUP("Persons"&amp;control!$D$8&amp;$B82,Data_RCN!$A$5:$U$178,Data_RCN!Q$1,FALSE)),"-",VLOOKUP("Persons"&amp;control!$D$8&amp;$B82,Data_RCN!$A$5:$U$178,Data_RCN!Q$1,FALSE))</f>
        <v>23.608118990425979</v>
      </c>
      <c r="V82" s="79">
        <f>IF(ISERROR(VLOOKUP("Persons"&amp;control!$D$8&amp;$B82,Data_RCN!$A$5:$U$178,Data_RCN!R$1,FALSE)),"-",VLOOKUP("Persons"&amp;control!$D$8&amp;$B82,Data_RCN!$A$5:$U$178,Data_RCN!R$1,FALSE))</f>
        <v>27.393677429124025</v>
      </c>
      <c r="W82" s="79">
        <f>IF(ISERROR(VLOOKUP("Persons"&amp;control!$D$8&amp;$B82,Data_RCN!$A$5:$U$178,Data_RCN!S$1,FALSE)),"-",VLOOKUP("Persons"&amp;control!$D$8&amp;$B82,Data_RCN!$A$5:$U$178,Data_RCN!S$1,FALSE))</f>
        <v>9.0165119176262483</v>
      </c>
      <c r="X82" s="79">
        <f>IF(ISERROR(VLOOKUP("Persons"&amp;control!$D$8&amp;$B82,Data_RCN!$A$5:$U$178,Data_RCN!T$1,FALSE)),"-",VLOOKUP("Persons"&amp;control!$D$8&amp;$B82,Data_RCN!$A$5:$U$178,Data_RCN!T$1,FALSE))</f>
        <v>5.3686101494263152</v>
      </c>
      <c r="Y82" s="80">
        <f>IF(ISERROR(VLOOKUP("Persons"&amp;control!$D$8&amp;$B82,Data_RCN!$A$5:$U$178,Data_RCN!U$1,FALSE)),"-",VLOOKUP("Persons"&amp;control!$D$8&amp;$B82,Data_RCN!$A$5:$U$178,Data_RCN!U$1,FALSE))</f>
        <v>86.51721740806255</v>
      </c>
    </row>
    <row r="83" spans="2:25" ht="15" thickBot="1">
      <c r="B83" s="16" t="s">
        <v>63</v>
      </c>
      <c r="C83" s="81">
        <f>IF(ISERROR(VLOOKUP(control!$B$4&amp;control!$D$8&amp;$B83,Data_RCN!$A$5:$U$178,Data_RCN!O$1,FALSE)),"-",VLOOKUP(control!$B$4&amp;control!$D$8&amp;$B83,Data_RCN!$A$5:$U$178,Data_RCN!O$1,FALSE))</f>
        <v>34.964794306520112</v>
      </c>
      <c r="D83" s="82">
        <f>IF(ISERROR(VLOOKUP(control!$B$4&amp;control!$D$8&amp;$B83,Data_RCN!$A$5:$U$178,Data_RCN!P$1,FALSE)),"-",VLOOKUP(control!$B$4&amp;control!$D$8&amp;$B83,Data_RCN!$A$5:$U$178,Data_RCN!P$1,FALSE))</f>
        <v>28.426102457859848</v>
      </c>
      <c r="E83" s="82">
        <f>IF(ISERROR(VLOOKUP(control!$B$4&amp;control!$D$8&amp;$B83,Data_RCN!$A$5:$U$178,Data_RCN!Q$1,FALSE)),"-",VLOOKUP(control!$B$4&amp;control!$D$8&amp;$B83,Data_RCN!$A$5:$U$178,Data_RCN!Q$1,FALSE))</f>
        <v>55.819779886983873</v>
      </c>
      <c r="F83" s="82">
        <f>IF(ISERROR(VLOOKUP(control!$B$4&amp;control!$D$8&amp;$B83,Data_RCN!$A$5:$U$178,Data_RCN!R$1,FALSE)),"-",VLOOKUP(control!$B$4&amp;control!$D$8&amp;$B83,Data_RCN!$A$5:$U$178,Data_RCN!R$1,FALSE))</f>
        <v>58.228771620700812</v>
      </c>
      <c r="G83" s="82">
        <f>IF(ISERROR(VLOOKUP(control!$B$4&amp;control!$D$8&amp;$B83,Data_RCN!$A$5:$U$178,Data_RCN!S$1,FALSE)),"-",VLOOKUP(control!$B$4&amp;control!$D$8&amp;$B83,Data_RCN!$A$5:$U$178,Data_RCN!S$1,FALSE))</f>
        <v>35.721905994259714</v>
      </c>
      <c r="H83" s="82">
        <f>IF(ISERROR(VLOOKUP(control!$B$4&amp;control!$D$8&amp;$B83,Data_RCN!$A$5:$U$178,Data_RCN!T$1,FALSE)),"-",VLOOKUP(control!$B$4&amp;control!$D$8&amp;$B83,Data_RCN!$A$5:$U$178,Data_RCN!T$1,FALSE))</f>
        <v>18.239508840999662</v>
      </c>
      <c r="I83" s="83">
        <f>IF(ISERROR(VLOOKUP(control!$B$4&amp;control!$D$8&amp;$B83,Data_RCN!$A$5:$U$178,Data_RCN!U$1,FALSE)),"-",VLOOKUP(control!$B$4&amp;control!$D$8&amp;$B83,Data_RCN!$A$5:$U$178,Data_RCN!U$1,FALSE))</f>
        <v>231.40086310732403</v>
      </c>
      <c r="J83" s="9"/>
      <c r="K83" s="81">
        <f>IF(ISERROR(VLOOKUP(control!$B$5&amp;control!$D$8&amp;$B83,Data_RCN!$A$5:$U$178,Data_RCN!O$1,FALSE)),"-",VLOOKUP(control!$B$5&amp;control!$D$8&amp;$B83,Data_RCN!$A$5:$U$178,Data_RCN!O$1,FALSE))</f>
        <v>29.252042480848516</v>
      </c>
      <c r="L83" s="82">
        <f>IF(ISERROR(VLOOKUP(control!$B$5&amp;control!$D$8&amp;$B83,Data_RCN!$A$5:$U$178,Data_RCN!P$1,FALSE)),"-",VLOOKUP(control!$B$5&amp;control!$D$8&amp;$B83,Data_RCN!$A$5:$U$178,Data_RCN!P$1,FALSE))</f>
        <v>22.162723950195815</v>
      </c>
      <c r="M83" s="82">
        <f>IF(ISERROR(VLOOKUP(control!$B$5&amp;control!$D$8&amp;$B83,Data_RCN!$A$5:$U$178,Data_RCN!Q$1,FALSE)),"-",VLOOKUP(control!$B$5&amp;control!$D$8&amp;$B83,Data_RCN!$A$5:$U$178,Data_RCN!Q$1,FALSE))</f>
        <v>46.321469622614238</v>
      </c>
      <c r="N83" s="82">
        <f>IF(ISERROR(VLOOKUP(control!$B$5&amp;control!$D$8&amp;$B83,Data_RCN!$A$5:$U$178,Data_RCN!R$1,FALSE)),"-",VLOOKUP(control!$B$5&amp;control!$D$8&amp;$B83,Data_RCN!$A$5:$U$178,Data_RCN!R$1,FALSE))</f>
        <v>51.208281425297166</v>
      </c>
      <c r="O83" s="82">
        <f>IF(ISERROR(VLOOKUP(control!$B$5&amp;control!$D$8&amp;$B83,Data_RCN!$A$5:$U$178,Data_RCN!S$1,FALSE)),"-",VLOOKUP(control!$B$5&amp;control!$D$8&amp;$B83,Data_RCN!$A$5:$U$178,Data_RCN!S$1,FALSE))</f>
        <v>37.098472699240823</v>
      </c>
      <c r="P83" s="82">
        <f>IF(ISERROR(VLOOKUP(control!$B$5&amp;control!$D$8&amp;$B83,Data_RCN!$A$5:$U$178,Data_RCN!T$1,FALSE)),"-",VLOOKUP(control!$B$5&amp;control!$D$8&amp;$B83,Data_RCN!$A$5:$U$178,Data_RCN!T$1,FALSE))</f>
        <v>22.575693961690149</v>
      </c>
      <c r="Q83" s="83">
        <f>IF(ISERROR(VLOOKUP(control!$B$5&amp;control!$D$8&amp;$B83,Data_RCN!$A$5:$U$178,Data_RCN!U$1,FALSE)),"-",VLOOKUP(control!$B$5&amp;control!$D$8&amp;$B83,Data_RCN!$A$5:$U$178,Data_RCN!U$1,FALSE))</f>
        <v>208.61868413988671</v>
      </c>
      <c r="R83" s="9"/>
      <c r="S83" s="81">
        <f>IF(ISERROR(VLOOKUP("Persons"&amp;control!$D$8&amp;$B83,Data_RCN!$A$5:$U$178,Data_RCN!O$1,FALSE)),"-",VLOOKUP("Persons"&amp;control!$D$8&amp;$B83,Data_RCN!$A$5:$U$178,Data_RCN!O$1,FALSE))</f>
        <v>64.216836787368621</v>
      </c>
      <c r="T83" s="82">
        <f>IF(ISERROR(VLOOKUP("Persons"&amp;control!$D$8&amp;$B83,Data_RCN!$A$5:$U$178,Data_RCN!P$1,FALSE)),"-",VLOOKUP("Persons"&amp;control!$D$8&amp;$B83,Data_RCN!$A$5:$U$178,Data_RCN!P$1,FALSE))</f>
        <v>50.588826408055674</v>
      </c>
      <c r="U83" s="82">
        <f>IF(ISERROR(VLOOKUP("Persons"&amp;control!$D$8&amp;$B83,Data_RCN!$A$5:$U$178,Data_RCN!Q$1,FALSE)),"-",VLOOKUP("Persons"&amp;control!$D$8&amp;$B83,Data_RCN!$A$5:$U$178,Data_RCN!Q$1,FALSE))</f>
        <v>102.14124950959811</v>
      </c>
      <c r="V83" s="82">
        <f>IF(ISERROR(VLOOKUP("Persons"&amp;control!$D$8&amp;$B83,Data_RCN!$A$5:$U$178,Data_RCN!R$1,FALSE)),"-",VLOOKUP("Persons"&amp;control!$D$8&amp;$B83,Data_RCN!$A$5:$U$178,Data_RCN!R$1,FALSE))</f>
        <v>109.43705304599798</v>
      </c>
      <c r="W83" s="82">
        <f>IF(ISERROR(VLOOKUP("Persons"&amp;control!$D$8&amp;$B83,Data_RCN!$A$5:$U$178,Data_RCN!S$1,FALSE)),"-",VLOOKUP("Persons"&amp;control!$D$8&amp;$B83,Data_RCN!$A$5:$U$178,Data_RCN!S$1,FALSE))</f>
        <v>72.820378693500544</v>
      </c>
      <c r="X83" s="82">
        <f>IF(ISERROR(VLOOKUP("Persons"&amp;control!$D$8&amp;$B83,Data_RCN!$A$5:$U$178,Data_RCN!T$1,FALSE)),"-",VLOOKUP("Persons"&amp;control!$D$8&amp;$B83,Data_RCN!$A$5:$U$178,Data_RCN!T$1,FALSE))</f>
        <v>40.815202802689811</v>
      </c>
      <c r="Y83" s="83">
        <f>IF(ISERROR(VLOOKUP("Persons"&amp;control!$D$8&amp;$B83,Data_RCN!$A$5:$U$178,Data_RCN!U$1,FALSE)),"-",VLOOKUP("Persons"&amp;control!$D$8&amp;$B83,Data_RCN!$A$5:$U$178,Data_RCN!U$1,FALSE))</f>
        <v>440.01954724721077</v>
      </c>
    </row>
    <row r="84" spans="2:25" ht="15" thickBot="1">
      <c r="B84" s="16" t="s">
        <v>76</v>
      </c>
      <c r="C84" s="78">
        <f>IF(ISERROR(VLOOKUP(control!$B$4&amp;control!$D$8&amp;$B84,Data_RCN!$A$5:$U$178,Data_RCN!O$1,FALSE)),"-",VLOOKUP(control!$B$4&amp;control!$D$8&amp;$B84,Data_RCN!$A$5:$U$178,Data_RCN!O$1,FALSE))</f>
        <v>11.012533639848852</v>
      </c>
      <c r="D84" s="79">
        <f>IF(ISERROR(VLOOKUP(control!$B$4&amp;control!$D$8&amp;$B84,Data_RCN!$A$5:$U$178,Data_RCN!P$1,FALSE)),"-",VLOOKUP(control!$B$4&amp;control!$D$8&amp;$B84,Data_RCN!$A$5:$U$178,Data_RCN!P$1,FALSE))</f>
        <v>10.117765281611133</v>
      </c>
      <c r="E84" s="79">
        <f>IF(ISERROR(VLOOKUP(control!$B$4&amp;control!$D$8&amp;$B84,Data_RCN!$A$5:$U$178,Data_RCN!Q$1,FALSE)),"-",VLOOKUP(control!$B$4&amp;control!$D$8&amp;$B84,Data_RCN!$A$5:$U$178,Data_RCN!Q$1,FALSE))</f>
        <v>22.782178967437314</v>
      </c>
      <c r="F84" s="79">
        <f>IF(ISERROR(VLOOKUP(control!$B$4&amp;control!$D$8&amp;$B84,Data_RCN!$A$5:$U$178,Data_RCN!R$1,FALSE)),"-",VLOOKUP(control!$B$4&amp;control!$D$8&amp;$B84,Data_RCN!$A$5:$U$178,Data_RCN!R$1,FALSE))</f>
        <v>25.259999036403308</v>
      </c>
      <c r="G84" s="79">
        <f>IF(ISERROR(VLOOKUP(control!$B$4&amp;control!$D$8&amp;$B84,Data_RCN!$A$5:$U$178,Data_RCN!S$1,FALSE)),"-",VLOOKUP(control!$B$4&amp;control!$D$8&amp;$B84,Data_RCN!$A$5:$U$178,Data_RCN!S$1,FALSE))</f>
        <v>14.729263743297841</v>
      </c>
      <c r="H84" s="79">
        <f>IF(ISERROR(VLOOKUP(control!$B$4&amp;control!$D$8&amp;$B84,Data_RCN!$A$5:$U$178,Data_RCN!T$1,FALSE)),"-",VLOOKUP(control!$B$4&amp;control!$D$8&amp;$B84,Data_RCN!$A$5:$U$178,Data_RCN!T$1,FALSE))</f>
        <v>7.4334602068979754</v>
      </c>
      <c r="I84" s="80">
        <f>IF(ISERROR(VLOOKUP(control!$B$4&amp;control!$D$8&amp;$B84,Data_RCN!$A$5:$U$178,Data_RCN!U$1,FALSE)),"-",VLOOKUP(control!$B$4&amp;control!$D$8&amp;$B84,Data_RCN!$A$5:$U$178,Data_RCN!U$1,FALSE))</f>
        <v>91.335200875496426</v>
      </c>
      <c r="J84" s="9"/>
      <c r="K84" s="78">
        <f>IF(ISERROR(VLOOKUP(control!$B$5&amp;control!$D$8&amp;$B84,Data_RCN!$A$5:$U$178,Data_RCN!O$1,FALSE)),"-",VLOOKUP(control!$B$5&amp;control!$D$8&amp;$B84,Data_RCN!$A$5:$U$178,Data_RCN!O$1,FALSE))</f>
        <v>6.1257218371659246</v>
      </c>
      <c r="L84" s="79">
        <f>IF(ISERROR(VLOOKUP(control!$B$5&amp;control!$D$8&amp;$B84,Data_RCN!$A$5:$U$178,Data_RCN!P$1,FALSE)),"-",VLOOKUP(control!$B$5&amp;control!$D$8&amp;$B84,Data_RCN!$A$5:$U$178,Data_RCN!P$1,FALSE))</f>
        <v>5.2309534789282051</v>
      </c>
      <c r="M84" s="79">
        <f>IF(ISERROR(VLOOKUP(control!$B$5&amp;control!$D$8&amp;$B84,Data_RCN!$A$5:$U$178,Data_RCN!Q$1,FALSE)),"-",VLOOKUP(control!$B$5&amp;control!$D$8&amp;$B84,Data_RCN!$A$5:$U$178,Data_RCN!Q$1,FALSE))</f>
        <v>9.0853402528753033</v>
      </c>
      <c r="N84" s="79">
        <f>IF(ISERROR(VLOOKUP(control!$B$5&amp;control!$D$8&amp;$B84,Data_RCN!$A$5:$U$178,Data_RCN!R$1,FALSE)),"-",VLOOKUP(control!$B$5&amp;control!$D$8&amp;$B84,Data_RCN!$A$5:$U$178,Data_RCN!R$1,FALSE))</f>
        <v>11.150190310346964</v>
      </c>
      <c r="O84" s="79">
        <f>IF(ISERROR(VLOOKUP(control!$B$5&amp;control!$D$8&amp;$B84,Data_RCN!$A$5:$U$178,Data_RCN!S$1,FALSE)),"-",VLOOKUP(control!$B$5&amp;control!$D$8&amp;$B84,Data_RCN!$A$5:$U$178,Data_RCN!S$1,FALSE))</f>
        <v>7.0893185306526982</v>
      </c>
      <c r="P84" s="79">
        <f>IF(ISERROR(VLOOKUP(control!$B$5&amp;control!$D$8&amp;$B84,Data_RCN!$A$5:$U$178,Data_RCN!T$1,FALSE)),"-",VLOOKUP(control!$B$5&amp;control!$D$8&amp;$B84,Data_RCN!$A$5:$U$178,Data_RCN!T$1,FALSE))</f>
        <v>3.5790734329508775</v>
      </c>
      <c r="Q84" s="80">
        <f>IF(ISERROR(VLOOKUP(control!$B$5&amp;control!$D$8&amp;$B84,Data_RCN!$A$5:$U$178,Data_RCN!U$1,FALSE)),"-",VLOOKUP(control!$B$5&amp;control!$D$8&amp;$B84,Data_RCN!$A$5:$U$178,Data_RCN!U$1,FALSE))</f>
        <v>42.260597842919978</v>
      </c>
      <c r="R84" s="9"/>
      <c r="S84" s="78">
        <f>IF(ISERROR(VLOOKUP("Persons"&amp;control!$D$8&amp;$B84,Data_RCN!$A$5:$U$178,Data_RCN!O$1,FALSE)),"-",VLOOKUP("Persons"&amp;control!$D$8&amp;$B84,Data_RCN!$A$5:$U$178,Data_RCN!O$1,FALSE))</f>
        <v>17.138255477014777</v>
      </c>
      <c r="T84" s="79">
        <f>IF(ISERROR(VLOOKUP("Persons"&amp;control!$D$8&amp;$B84,Data_RCN!$A$5:$U$178,Data_RCN!P$1,FALSE)),"-",VLOOKUP("Persons"&amp;control!$D$8&amp;$B84,Data_RCN!$A$5:$U$178,Data_RCN!P$1,FALSE))</f>
        <v>15.348718760539338</v>
      </c>
      <c r="U84" s="79">
        <f>IF(ISERROR(VLOOKUP("Persons"&amp;control!$D$8&amp;$B84,Data_RCN!$A$5:$U$178,Data_RCN!Q$1,FALSE)),"-",VLOOKUP("Persons"&amp;control!$D$8&amp;$B84,Data_RCN!$A$5:$U$178,Data_RCN!Q$1,FALSE))</f>
        <v>31.867519220312616</v>
      </c>
      <c r="V84" s="79">
        <f>IF(ISERROR(VLOOKUP("Persons"&amp;control!$D$8&amp;$B84,Data_RCN!$A$5:$U$178,Data_RCN!R$1,FALSE)),"-",VLOOKUP("Persons"&amp;control!$D$8&amp;$B84,Data_RCN!$A$5:$U$178,Data_RCN!R$1,FALSE))</f>
        <v>36.410189346750272</v>
      </c>
      <c r="W84" s="79">
        <f>IF(ISERROR(VLOOKUP("Persons"&amp;control!$D$8&amp;$B84,Data_RCN!$A$5:$U$178,Data_RCN!S$1,FALSE)),"-",VLOOKUP("Persons"&amp;control!$D$8&amp;$B84,Data_RCN!$A$5:$U$178,Data_RCN!S$1,FALSE))</f>
        <v>21.81858227395054</v>
      </c>
      <c r="X84" s="79">
        <f>IF(ISERROR(VLOOKUP("Persons"&amp;control!$D$8&amp;$B84,Data_RCN!$A$5:$U$178,Data_RCN!T$1,FALSE)),"-",VLOOKUP("Persons"&amp;control!$D$8&amp;$B84,Data_RCN!$A$5:$U$178,Data_RCN!T$1,FALSE))</f>
        <v>11.012533639848852</v>
      </c>
      <c r="Y84" s="80">
        <f>IF(ISERROR(VLOOKUP("Persons"&amp;control!$D$8&amp;$B84,Data_RCN!$A$5:$U$178,Data_RCN!U$1,FALSE)),"-",VLOOKUP("Persons"&amp;control!$D$8&amp;$B84,Data_RCN!$A$5:$U$178,Data_RCN!U$1,FALSE))</f>
        <v>133.59579871841638</v>
      </c>
    </row>
    <row r="85" spans="2:25" ht="15" thickBot="1">
      <c r="B85" s="16" t="s">
        <v>82</v>
      </c>
      <c r="C85" s="81">
        <f>IF(ISERROR(VLOOKUP(control!$B$4&amp;control!$D$8&amp;$B85,Data_RCN!$A$5:$U$178,Data_RCN!O$1,FALSE)),"-",VLOOKUP(control!$B$4&amp;control!$D$8&amp;$B85,Data_RCN!$A$5:$U$178,Data_RCN!O$1,FALSE))</f>
        <v>2.1336783927207152</v>
      </c>
      <c r="D85" s="82">
        <f>IF(ISERROR(VLOOKUP(control!$B$4&amp;control!$D$8&amp;$B85,Data_RCN!$A$5:$U$178,Data_RCN!P$1,FALSE)),"-",VLOOKUP(control!$B$4&amp;control!$D$8&amp;$B85,Data_RCN!$A$5:$U$178,Data_RCN!P$1,FALSE))</f>
        <v>1.3077383697320513</v>
      </c>
      <c r="E85" s="82">
        <f>IF(ISERROR(VLOOKUP(control!$B$4&amp;control!$D$8&amp;$B85,Data_RCN!$A$5:$U$178,Data_RCN!Q$1,FALSE)),"-",VLOOKUP(control!$B$4&amp;control!$D$8&amp;$B85,Data_RCN!$A$5:$U$178,Data_RCN!Q$1,FALSE))</f>
        <v>4.2673567854414305</v>
      </c>
      <c r="F85" s="82">
        <f>IF(ISERROR(VLOOKUP(control!$B$4&amp;control!$D$8&amp;$B85,Data_RCN!$A$5:$U$178,Data_RCN!R$1,FALSE)),"-",VLOOKUP(control!$B$4&amp;control!$D$8&amp;$B85,Data_RCN!$A$5:$U$178,Data_RCN!R$1,FALSE))</f>
        <v>6.4698635134112008</v>
      </c>
      <c r="G85" s="82">
        <f>IF(ISERROR(VLOOKUP(control!$B$4&amp;control!$D$8&amp;$B85,Data_RCN!$A$5:$U$178,Data_RCN!S$1,FALSE)),"-",VLOOKUP(control!$B$4&amp;control!$D$8&amp;$B85,Data_RCN!$A$5:$U$178,Data_RCN!S$1,FALSE))</f>
        <v>3.7855584386980432</v>
      </c>
      <c r="H85" s="82">
        <f>IF(ISERROR(VLOOKUP(control!$B$4&amp;control!$D$8&amp;$B85,Data_RCN!$A$5:$U$178,Data_RCN!T$1,FALSE)),"-",VLOOKUP(control!$B$4&amp;control!$D$8&amp;$B85,Data_RCN!$A$5:$U$178,Data_RCN!T$1,FALSE))</f>
        <v>3.6479017681999326</v>
      </c>
      <c r="I85" s="83">
        <f>IF(ISERROR(VLOOKUP(control!$B$4&amp;control!$D$8&amp;$B85,Data_RCN!$A$5:$U$178,Data_RCN!U$1,FALSE)),"-",VLOOKUP(control!$B$4&amp;control!$D$8&amp;$B85,Data_RCN!$A$5:$U$178,Data_RCN!U$1,FALSE))</f>
        <v>21.612097268203375</v>
      </c>
      <c r="J85" s="9"/>
      <c r="K85" s="81">
        <f>IF(ISERROR(VLOOKUP(control!$B$5&amp;control!$D$8&amp;$B85,Data_RCN!$A$5:$U$178,Data_RCN!O$1,FALSE)),"-",VLOOKUP(control!$B$5&amp;control!$D$8&amp;$B85,Data_RCN!$A$5:$U$178,Data_RCN!O$1,FALSE))</f>
        <v>1.1700816992339407</v>
      </c>
      <c r="L85" s="82">
        <f>IF(ISERROR(VLOOKUP(control!$B$5&amp;control!$D$8&amp;$B85,Data_RCN!$A$5:$U$178,Data_RCN!P$1,FALSE)),"-",VLOOKUP(control!$B$5&amp;control!$D$8&amp;$B85,Data_RCN!$A$5:$U$178,Data_RCN!P$1,FALSE))</f>
        <v>1.4453950402301619</v>
      </c>
      <c r="M85" s="82">
        <f>IF(ISERROR(VLOOKUP(control!$B$5&amp;control!$D$8&amp;$B85,Data_RCN!$A$5:$U$178,Data_RCN!Q$1,FALSE)),"-",VLOOKUP(control!$B$5&amp;control!$D$8&amp;$B85,Data_RCN!$A$5:$U$178,Data_RCN!Q$1,FALSE))</f>
        <v>2.2025067279697708</v>
      </c>
      <c r="N85" s="82">
        <f>IF(ISERROR(VLOOKUP(control!$B$5&amp;control!$D$8&amp;$B85,Data_RCN!$A$5:$U$178,Data_RCN!R$1,FALSE)),"-",VLOOKUP(control!$B$5&amp;control!$D$8&amp;$B85,Data_RCN!$A$5:$U$178,Data_RCN!R$1,FALSE))</f>
        <v>4.6114984616867067</v>
      </c>
      <c r="O85" s="82">
        <f>IF(ISERROR(VLOOKUP(control!$B$5&amp;control!$D$8&amp;$B85,Data_RCN!$A$5:$U$178,Data_RCN!S$1,FALSE)),"-",VLOOKUP(control!$B$5&amp;control!$D$8&amp;$B85,Data_RCN!$A$5:$U$178,Data_RCN!S$1,FALSE))</f>
        <v>4.1985284501923754</v>
      </c>
      <c r="P85" s="82">
        <f>IF(ISERROR(VLOOKUP(control!$B$5&amp;control!$D$8&amp;$B85,Data_RCN!$A$5:$U$178,Data_RCN!T$1,FALSE)),"-",VLOOKUP(control!$B$5&amp;control!$D$8&amp;$B85,Data_RCN!$A$5:$U$178,Data_RCN!T$1,FALSE))</f>
        <v>2.8907900804603237</v>
      </c>
      <c r="Q85" s="83">
        <f>IF(ISERROR(VLOOKUP(control!$B$5&amp;control!$D$8&amp;$B85,Data_RCN!$A$5:$U$178,Data_RCN!U$1,FALSE)),"-",VLOOKUP(control!$B$5&amp;control!$D$8&amp;$B85,Data_RCN!$A$5:$U$178,Data_RCN!U$1,FALSE))</f>
        <v>16.518800459773278</v>
      </c>
      <c r="R85" s="9"/>
      <c r="S85" s="81">
        <f>IF(ISERROR(VLOOKUP("Persons"&amp;control!$D$8&amp;$B85,Data_RCN!$A$5:$U$178,Data_RCN!O$1,FALSE)),"-",VLOOKUP("Persons"&amp;control!$D$8&amp;$B85,Data_RCN!$A$5:$U$178,Data_RCN!O$1,FALSE))</f>
        <v>3.3037600919546559</v>
      </c>
      <c r="T85" s="82">
        <f>IF(ISERROR(VLOOKUP("Persons"&amp;control!$D$8&amp;$B85,Data_RCN!$A$5:$U$178,Data_RCN!P$1,FALSE)),"-",VLOOKUP("Persons"&amp;control!$D$8&amp;$B85,Data_RCN!$A$5:$U$178,Data_RCN!P$1,FALSE))</f>
        <v>2.7531334099622131</v>
      </c>
      <c r="U85" s="82">
        <f>IF(ISERROR(VLOOKUP("Persons"&amp;control!$D$8&amp;$B85,Data_RCN!$A$5:$U$178,Data_RCN!Q$1,FALSE)),"-",VLOOKUP("Persons"&amp;control!$D$8&amp;$B85,Data_RCN!$A$5:$U$178,Data_RCN!Q$1,FALSE))</f>
        <v>6.4698635134112008</v>
      </c>
      <c r="V85" s="82">
        <f>IF(ISERROR(VLOOKUP("Persons"&amp;control!$D$8&amp;$B85,Data_RCN!$A$5:$U$178,Data_RCN!R$1,FALSE)),"-",VLOOKUP("Persons"&amp;control!$D$8&amp;$B85,Data_RCN!$A$5:$U$178,Data_RCN!R$1,FALSE))</f>
        <v>11.081361975097908</v>
      </c>
      <c r="W85" s="82">
        <f>IF(ISERROR(VLOOKUP("Persons"&amp;control!$D$8&amp;$B85,Data_RCN!$A$5:$U$178,Data_RCN!S$1,FALSE)),"-",VLOOKUP("Persons"&amp;control!$D$8&amp;$B85,Data_RCN!$A$5:$U$178,Data_RCN!S$1,FALSE))</f>
        <v>7.9840868888904177</v>
      </c>
      <c r="X85" s="82">
        <f>IF(ISERROR(VLOOKUP("Persons"&amp;control!$D$8&amp;$B85,Data_RCN!$A$5:$U$178,Data_RCN!T$1,FALSE)),"-",VLOOKUP("Persons"&amp;control!$D$8&amp;$B85,Data_RCN!$A$5:$U$178,Data_RCN!T$1,FALSE))</f>
        <v>6.5386918486602568</v>
      </c>
      <c r="Y85" s="83">
        <f>IF(ISERROR(VLOOKUP("Persons"&amp;control!$D$8&amp;$B85,Data_RCN!$A$5:$U$178,Data_RCN!U$1,FALSE)),"-",VLOOKUP("Persons"&amp;control!$D$8&amp;$B85,Data_RCN!$A$5:$U$178,Data_RCN!U$1,FALSE))</f>
        <v>38.130897727976652</v>
      </c>
    </row>
    <row r="86" spans="2:25" ht="15" thickBot="1">
      <c r="B86" s="16" t="s">
        <v>201</v>
      </c>
      <c r="C86" s="78">
        <f>IF(ISERROR(VLOOKUP(control!$B$4&amp;control!$D$8&amp;$B86,Data_RCN!$A$5:$U$178,Data_RCN!O$1,FALSE)),"-",VLOOKUP(control!$B$4&amp;control!$D$8&amp;$B86,Data_RCN!$A$5:$U$178,Data_RCN!O$1,FALSE))</f>
        <v>7.6399452126451415</v>
      </c>
      <c r="D86" s="79">
        <f>IF(ISERROR(VLOOKUP(control!$B$4&amp;control!$D$8&amp;$B86,Data_RCN!$A$5:$U$178,Data_RCN!P$1,FALSE)),"-",VLOOKUP(control!$B$4&amp;control!$D$8&amp;$B86,Data_RCN!$A$5:$U$178,Data_RCN!P$1,FALSE))</f>
        <v>5.6439234904225373</v>
      </c>
      <c r="E86" s="79">
        <f>IF(ISERROR(VLOOKUP(control!$B$4&amp;control!$D$8&amp;$B86,Data_RCN!$A$5:$U$178,Data_RCN!Q$1,FALSE)),"-",VLOOKUP(control!$B$4&amp;control!$D$8&amp;$B86,Data_RCN!$A$5:$U$178,Data_RCN!Q$1,FALSE))</f>
        <v>13.146212032569569</v>
      </c>
      <c r="F86" s="79">
        <f>IF(ISERROR(VLOOKUP(control!$B$4&amp;control!$D$8&amp;$B86,Data_RCN!$A$5:$U$178,Data_RCN!R$1,FALSE)),"-",VLOOKUP(control!$B$4&amp;control!$D$8&amp;$B86,Data_RCN!$A$5:$U$178,Data_RCN!R$1,FALSE))</f>
        <v>11.976130333335627</v>
      </c>
      <c r="G86" s="79">
        <f>IF(ISERROR(VLOOKUP(control!$B$4&amp;control!$D$8&amp;$B86,Data_RCN!$A$5:$U$178,Data_RCN!S$1,FALSE)),"-",VLOOKUP(control!$B$4&amp;control!$D$8&amp;$B86,Data_RCN!$A$5:$U$178,Data_RCN!S$1,FALSE))</f>
        <v>7.5711168773960864</v>
      </c>
      <c r="H86" s="79">
        <f>IF(ISERROR(VLOOKUP(control!$B$4&amp;control!$D$8&amp;$B86,Data_RCN!$A$5:$U$178,Data_RCN!T$1,FALSE)),"-",VLOOKUP(control!$B$4&amp;control!$D$8&amp;$B86,Data_RCN!$A$5:$U$178,Data_RCN!T$1,FALSE))</f>
        <v>4.1985284501923754</v>
      </c>
      <c r="I86" s="80">
        <f>IF(ISERROR(VLOOKUP(control!$B$4&amp;control!$D$8&amp;$B86,Data_RCN!$A$5:$U$178,Data_RCN!U$1,FALSE)),"-",VLOOKUP(control!$B$4&amp;control!$D$8&amp;$B86,Data_RCN!$A$5:$U$178,Data_RCN!U$1,FALSE))</f>
        <v>50.175856396561343</v>
      </c>
      <c r="J86" s="9"/>
      <c r="K86" s="78">
        <f>IF(ISERROR(VLOOKUP(control!$B$5&amp;control!$D$8&amp;$B86,Data_RCN!$A$5:$U$178,Data_RCN!O$1,FALSE)),"-",VLOOKUP(control!$B$5&amp;control!$D$8&amp;$B86,Data_RCN!$A$5:$U$178,Data_RCN!O$1,FALSE))</f>
        <v>6.2633785076640356</v>
      </c>
      <c r="L86" s="79">
        <f>IF(ISERROR(VLOOKUP(control!$B$5&amp;control!$D$8&amp;$B86,Data_RCN!$A$5:$U$178,Data_RCN!P$1,FALSE)),"-",VLOOKUP(control!$B$5&amp;control!$D$8&amp;$B86,Data_RCN!$A$5:$U$178,Data_RCN!P$1,FALSE))</f>
        <v>4.1985284501923754</v>
      </c>
      <c r="M86" s="79">
        <f>IF(ISERROR(VLOOKUP(control!$B$5&amp;control!$D$8&amp;$B86,Data_RCN!$A$5:$U$178,Data_RCN!Q$1,FALSE)),"-",VLOOKUP(control!$B$5&amp;control!$D$8&amp;$B86,Data_RCN!$A$5:$U$178,Data_RCN!Q$1,FALSE))</f>
        <v>8.6035419061319161</v>
      </c>
      <c r="N86" s="79">
        <f>IF(ISERROR(VLOOKUP(control!$B$5&amp;control!$D$8&amp;$B86,Data_RCN!$A$5:$U$178,Data_RCN!R$1,FALSE)),"-",VLOOKUP(control!$B$5&amp;control!$D$8&amp;$B86,Data_RCN!$A$5:$U$178,Data_RCN!R$1,FALSE))</f>
        <v>8.2594002298866389</v>
      </c>
      <c r="O86" s="79">
        <f>IF(ISERROR(VLOOKUP(control!$B$5&amp;control!$D$8&amp;$B86,Data_RCN!$A$5:$U$178,Data_RCN!S$1,FALSE)),"-",VLOOKUP(control!$B$5&amp;control!$D$8&amp;$B86,Data_RCN!$A$5:$U$178,Data_RCN!S$1,FALSE))</f>
        <v>6.4698635134112008</v>
      </c>
      <c r="P86" s="79">
        <f>IF(ISERROR(VLOOKUP(control!$B$5&amp;control!$D$8&amp;$B86,Data_RCN!$A$5:$U$178,Data_RCN!T$1,FALSE)),"-",VLOOKUP(control!$B$5&amp;control!$D$8&amp;$B86,Data_RCN!$A$5:$U$178,Data_RCN!T$1,FALSE))</f>
        <v>2.6154767394641025</v>
      </c>
      <c r="Q86" s="80">
        <f>IF(ISERROR(VLOOKUP(control!$B$5&amp;control!$D$8&amp;$B86,Data_RCN!$A$5:$U$178,Data_RCN!U$1,FALSE)),"-",VLOOKUP(control!$B$5&amp;control!$D$8&amp;$B86,Data_RCN!$A$5:$U$178,Data_RCN!U$1,FALSE))</f>
        <v>36.410189346750272</v>
      </c>
      <c r="R86" s="9"/>
      <c r="S86" s="78">
        <f>IF(ISERROR(VLOOKUP("Persons"&amp;control!$D$8&amp;$B86,Data_RCN!$A$5:$U$178,Data_RCN!O$1,FALSE)),"-",VLOOKUP("Persons"&amp;control!$D$8&amp;$B86,Data_RCN!$A$5:$U$178,Data_RCN!O$1,FALSE))</f>
        <v>13.903323720309178</v>
      </c>
      <c r="T86" s="79">
        <f>IF(ISERROR(VLOOKUP("Persons"&amp;control!$D$8&amp;$B86,Data_RCN!$A$5:$U$178,Data_RCN!P$1,FALSE)),"-",VLOOKUP("Persons"&amp;control!$D$8&amp;$B86,Data_RCN!$A$5:$U$178,Data_RCN!P$1,FALSE))</f>
        <v>9.8424519406149127</v>
      </c>
      <c r="U86" s="79">
        <f>IF(ISERROR(VLOOKUP("Persons"&amp;control!$D$8&amp;$B86,Data_RCN!$A$5:$U$178,Data_RCN!Q$1,FALSE)),"-",VLOOKUP("Persons"&amp;control!$D$8&amp;$B86,Data_RCN!$A$5:$U$178,Data_RCN!Q$1,FALSE))</f>
        <v>21.749753938701485</v>
      </c>
      <c r="V86" s="79">
        <f>IF(ISERROR(VLOOKUP("Persons"&amp;control!$D$8&amp;$B86,Data_RCN!$A$5:$U$178,Data_RCN!R$1,FALSE)),"-",VLOOKUP("Persons"&amp;control!$D$8&amp;$B86,Data_RCN!$A$5:$U$178,Data_RCN!R$1,FALSE))</f>
        <v>20.235530563222266</v>
      </c>
      <c r="W86" s="79">
        <f>IF(ISERROR(VLOOKUP("Persons"&amp;control!$D$8&amp;$B86,Data_RCN!$A$5:$U$178,Data_RCN!S$1,FALSE)),"-",VLOOKUP("Persons"&amp;control!$D$8&amp;$B86,Data_RCN!$A$5:$U$178,Data_RCN!S$1,FALSE))</f>
        <v>14.040980390807288</v>
      </c>
      <c r="X86" s="79">
        <f>IF(ISERROR(VLOOKUP("Persons"&amp;control!$D$8&amp;$B86,Data_RCN!$A$5:$U$178,Data_RCN!T$1,FALSE)),"-",VLOOKUP("Persons"&amp;control!$D$8&amp;$B86,Data_RCN!$A$5:$U$178,Data_RCN!T$1,FALSE))</f>
        <v>6.8140051896564771</v>
      </c>
      <c r="Y86" s="80">
        <f>IF(ISERROR(VLOOKUP("Persons"&amp;control!$D$8&amp;$B86,Data_RCN!$A$5:$U$178,Data_RCN!U$1,FALSE)),"-",VLOOKUP("Persons"&amp;control!$D$8&amp;$B86,Data_RCN!$A$5:$U$178,Data_RCN!U$1,FALSE))</f>
        <v>86.586045743311615</v>
      </c>
    </row>
    <row r="87" spans="2:25" ht="15" thickBot="1">
      <c r="B87" s="16" t="s">
        <v>150</v>
      </c>
      <c r="C87" s="81">
        <f>IF(ISERROR(VLOOKUP(control!$B$4&amp;control!$D$8&amp;$B87,Data_RCN!$A$5:$U$178,Data_RCN!O$1,FALSE)),"-",VLOOKUP(control!$B$4&amp;control!$D$8&amp;$B87,Data_RCN!$A$5:$U$178,Data_RCN!O$1,FALSE))</f>
        <v>1.0324250287358299</v>
      </c>
      <c r="D87" s="82">
        <f>IF(ISERROR(VLOOKUP(control!$B$4&amp;control!$D$8&amp;$B87,Data_RCN!$A$5:$U$178,Data_RCN!P$1,FALSE)),"-",VLOOKUP(control!$B$4&amp;control!$D$8&amp;$B87,Data_RCN!$A$5:$U$178,Data_RCN!P$1,FALSE))</f>
        <v>0.55062668199244269</v>
      </c>
      <c r="E87" s="82">
        <f>IF(ISERROR(VLOOKUP(control!$B$4&amp;control!$D$8&amp;$B87,Data_RCN!$A$5:$U$178,Data_RCN!Q$1,FALSE)),"-",VLOOKUP(control!$B$4&amp;control!$D$8&amp;$B87,Data_RCN!$A$5:$U$178,Data_RCN!Q$1,FALSE))</f>
        <v>0.82594002298866398</v>
      </c>
      <c r="F87" s="82">
        <f>IF(ISERROR(VLOOKUP(control!$B$4&amp;control!$D$8&amp;$B87,Data_RCN!$A$5:$U$178,Data_RCN!R$1,FALSE)),"-",VLOOKUP(control!$B$4&amp;control!$D$8&amp;$B87,Data_RCN!$A$5:$U$178,Data_RCN!R$1,FALSE))</f>
        <v>1.3765667049811066</v>
      </c>
      <c r="G87" s="82">
        <f>IF(ISERROR(VLOOKUP(control!$B$4&amp;control!$D$8&amp;$B87,Data_RCN!$A$5:$U$178,Data_RCN!S$1,FALSE)),"-",VLOOKUP(control!$B$4&amp;control!$D$8&amp;$B87,Data_RCN!$A$5:$U$178,Data_RCN!S$1,FALSE))</f>
        <v>0.68828335249055328</v>
      </c>
      <c r="H87" s="82">
        <f>IF(ISERROR(VLOOKUP(control!$B$4&amp;control!$D$8&amp;$B87,Data_RCN!$A$5:$U$178,Data_RCN!T$1,FALSE)),"-",VLOOKUP(control!$B$4&amp;control!$D$8&amp;$B87,Data_RCN!$A$5:$U$178,Data_RCN!T$1,FALSE))</f>
        <v>0.61945501724149798</v>
      </c>
      <c r="I87" s="83">
        <f>IF(ISERROR(VLOOKUP(control!$B$4&amp;control!$D$8&amp;$B87,Data_RCN!$A$5:$U$178,Data_RCN!U$1,FALSE)),"-",VLOOKUP(control!$B$4&amp;control!$D$8&amp;$B87,Data_RCN!$A$5:$U$178,Data_RCN!U$1,FALSE))</f>
        <v>5.0932968084300949</v>
      </c>
      <c r="J87" s="9"/>
      <c r="K87" s="81">
        <f>IF(ISERROR(VLOOKUP(control!$B$5&amp;control!$D$8&amp;$B87,Data_RCN!$A$5:$U$178,Data_RCN!O$1,FALSE)),"-",VLOOKUP(control!$B$5&amp;control!$D$8&amp;$B87,Data_RCN!$A$5:$U$178,Data_RCN!O$1,FALSE))</f>
        <v>0.89476835823771939</v>
      </c>
      <c r="L87" s="82">
        <f>IF(ISERROR(VLOOKUP(control!$B$5&amp;control!$D$8&amp;$B87,Data_RCN!$A$5:$U$178,Data_RCN!P$1,FALSE)),"-",VLOOKUP(control!$B$5&amp;control!$D$8&amp;$B87,Data_RCN!$A$5:$U$178,Data_RCN!P$1,FALSE))</f>
        <v>0.61945501724149798</v>
      </c>
      <c r="M87" s="82">
        <f>IF(ISERROR(VLOOKUP(control!$B$5&amp;control!$D$8&amp;$B87,Data_RCN!$A$5:$U$178,Data_RCN!Q$1,FALSE)),"-",VLOOKUP(control!$B$5&amp;control!$D$8&amp;$B87,Data_RCN!$A$5:$U$178,Data_RCN!Q$1,FALSE))</f>
        <v>1.1012533639848854</v>
      </c>
      <c r="N87" s="82">
        <f>IF(ISERROR(VLOOKUP(control!$B$5&amp;control!$D$8&amp;$B87,Data_RCN!$A$5:$U$178,Data_RCN!R$1,FALSE)),"-",VLOOKUP(control!$B$5&amp;control!$D$8&amp;$B87,Data_RCN!$A$5:$U$178,Data_RCN!R$1,FALSE))</f>
        <v>1.3765667049811066</v>
      </c>
      <c r="O87" s="82">
        <f>IF(ISERROR(VLOOKUP(control!$B$5&amp;control!$D$8&amp;$B87,Data_RCN!$A$5:$U$178,Data_RCN!S$1,FALSE)),"-",VLOOKUP(control!$B$5&amp;control!$D$8&amp;$B87,Data_RCN!$A$5:$U$178,Data_RCN!S$1,FALSE))</f>
        <v>1.1012533639848854</v>
      </c>
      <c r="P87" s="82">
        <f>IF(ISERROR(VLOOKUP(control!$B$5&amp;control!$D$8&amp;$B87,Data_RCN!$A$5:$U$178,Data_RCN!T$1,FALSE)),"-",VLOOKUP(control!$B$5&amp;control!$D$8&amp;$B87,Data_RCN!$A$5:$U$178,Data_RCN!T$1,FALSE))</f>
        <v>0.55062668199244269</v>
      </c>
      <c r="Q87" s="83">
        <f>IF(ISERROR(VLOOKUP(control!$B$5&amp;control!$D$8&amp;$B87,Data_RCN!$A$5:$U$178,Data_RCN!U$1,FALSE)),"-",VLOOKUP(control!$B$5&amp;control!$D$8&amp;$B87,Data_RCN!$A$5:$U$178,Data_RCN!U$1,FALSE))</f>
        <v>5.6439234904225373</v>
      </c>
      <c r="R87" s="9"/>
      <c r="S87" s="81">
        <f>IF(ISERROR(VLOOKUP("Persons"&amp;control!$D$8&amp;$B87,Data_RCN!$A$5:$U$178,Data_RCN!O$1,FALSE)),"-",VLOOKUP("Persons"&amp;control!$D$8&amp;$B87,Data_RCN!$A$5:$U$178,Data_RCN!O$1,FALSE))</f>
        <v>1.9271933869735491</v>
      </c>
      <c r="T87" s="82">
        <f>IF(ISERROR(VLOOKUP("Persons"&amp;control!$D$8&amp;$B87,Data_RCN!$A$5:$U$178,Data_RCN!P$1,FALSE)),"-",VLOOKUP("Persons"&amp;control!$D$8&amp;$B87,Data_RCN!$A$5:$U$178,Data_RCN!P$1,FALSE))</f>
        <v>1.1700816992339407</v>
      </c>
      <c r="U87" s="82">
        <f>IF(ISERROR(VLOOKUP("Persons"&amp;control!$D$8&amp;$B87,Data_RCN!$A$5:$U$178,Data_RCN!Q$1,FALSE)),"-",VLOOKUP("Persons"&amp;control!$D$8&amp;$B87,Data_RCN!$A$5:$U$178,Data_RCN!Q$1,FALSE))</f>
        <v>1.9271933869735491</v>
      </c>
      <c r="V87" s="82">
        <f>IF(ISERROR(VLOOKUP("Persons"&amp;control!$D$8&amp;$B87,Data_RCN!$A$5:$U$178,Data_RCN!R$1,FALSE)),"-",VLOOKUP("Persons"&amp;control!$D$8&amp;$B87,Data_RCN!$A$5:$U$178,Data_RCN!R$1,FALSE))</f>
        <v>2.7531334099622131</v>
      </c>
      <c r="W87" s="82">
        <f>IF(ISERROR(VLOOKUP("Persons"&amp;control!$D$8&amp;$B87,Data_RCN!$A$5:$U$178,Data_RCN!S$1,FALSE)),"-",VLOOKUP("Persons"&amp;control!$D$8&amp;$B87,Data_RCN!$A$5:$U$178,Data_RCN!S$1,FALSE))</f>
        <v>1.7895367164754388</v>
      </c>
      <c r="X87" s="82">
        <f>IF(ISERROR(VLOOKUP("Persons"&amp;control!$D$8&amp;$B87,Data_RCN!$A$5:$U$178,Data_RCN!T$1,FALSE)),"-",VLOOKUP("Persons"&amp;control!$D$8&amp;$B87,Data_RCN!$A$5:$U$178,Data_RCN!T$1,FALSE))</f>
        <v>1.1700816992339407</v>
      </c>
      <c r="Y87" s="83">
        <f>IF(ISERROR(VLOOKUP("Persons"&amp;control!$D$8&amp;$B87,Data_RCN!$A$5:$U$178,Data_RCN!U$1,FALSE)),"-",VLOOKUP("Persons"&amp;control!$D$8&amp;$B87,Data_RCN!$A$5:$U$178,Data_RCN!U$1,FALSE))</f>
        <v>10.73722029885263</v>
      </c>
    </row>
    <row r="88" spans="2:25" ht="15" thickBot="1">
      <c r="B88" s="16" t="s">
        <v>94</v>
      </c>
      <c r="C88" s="78">
        <f>IF(ISERROR(VLOOKUP(control!$B$4&amp;control!$D$8&amp;$B88,Data_RCN!$A$5:$U$178,Data_RCN!O$1,FALSE)),"-",VLOOKUP(control!$B$4&amp;control!$D$8&amp;$B88,Data_RCN!$A$5:$U$178,Data_RCN!O$1,FALSE))</f>
        <v>3.441416762452767</v>
      </c>
      <c r="D88" s="79">
        <f>IF(ISERROR(VLOOKUP(control!$B$4&amp;control!$D$8&amp;$B88,Data_RCN!$A$5:$U$178,Data_RCN!P$1,FALSE)),"-",VLOOKUP(control!$B$4&amp;control!$D$8&amp;$B88,Data_RCN!$A$5:$U$178,Data_RCN!P$1,FALSE))</f>
        <v>2.4778200689659919</v>
      </c>
      <c r="E88" s="79">
        <f>IF(ISERROR(VLOOKUP(control!$B$4&amp;control!$D$8&amp;$B88,Data_RCN!$A$5:$U$178,Data_RCN!Q$1,FALSE)),"-",VLOOKUP(control!$B$4&amp;control!$D$8&amp;$B88,Data_RCN!$A$5:$U$178,Data_RCN!Q$1,FALSE))</f>
        <v>9.1541685881243584</v>
      </c>
      <c r="F88" s="79">
        <f>IF(ISERROR(VLOOKUP(control!$B$4&amp;control!$D$8&amp;$B88,Data_RCN!$A$5:$U$178,Data_RCN!R$1,FALSE)),"-",VLOOKUP(control!$B$4&amp;control!$D$8&amp;$B88,Data_RCN!$A$5:$U$178,Data_RCN!R$1,FALSE))</f>
        <v>7.9840868888904177</v>
      </c>
      <c r="G88" s="79">
        <f>IF(ISERROR(VLOOKUP(control!$B$4&amp;control!$D$8&amp;$B88,Data_RCN!$A$5:$U$178,Data_RCN!S$1,FALSE)),"-",VLOOKUP(control!$B$4&amp;control!$D$8&amp;$B88,Data_RCN!$A$5:$U$178,Data_RCN!S$1,FALSE))</f>
        <v>3.9920434444452089</v>
      </c>
      <c r="H88" s="79">
        <f>IF(ISERROR(VLOOKUP(control!$B$4&amp;control!$D$8&amp;$B88,Data_RCN!$A$5:$U$178,Data_RCN!T$1,FALSE)),"-",VLOOKUP(control!$B$4&amp;control!$D$8&amp;$B88,Data_RCN!$A$5:$U$178,Data_RCN!T$1,FALSE))</f>
        <v>1.5830517107282727</v>
      </c>
      <c r="I88" s="80">
        <f>IF(ISERROR(VLOOKUP(control!$B$4&amp;control!$D$8&amp;$B88,Data_RCN!$A$5:$U$178,Data_RCN!U$1,FALSE)),"-",VLOOKUP(control!$B$4&amp;control!$D$8&amp;$B88,Data_RCN!$A$5:$U$178,Data_RCN!U$1,FALSE))</f>
        <v>28.63258746360702</v>
      </c>
      <c r="J88" s="9"/>
      <c r="K88" s="78">
        <f>IF(ISERROR(VLOOKUP(control!$B$5&amp;control!$D$8&amp;$B88,Data_RCN!$A$5:$U$178,Data_RCN!O$1,FALSE)),"-",VLOOKUP(control!$B$5&amp;control!$D$8&amp;$B88,Data_RCN!$A$5:$U$178,Data_RCN!O$1,FALSE))</f>
        <v>1.9960217222226044</v>
      </c>
      <c r="L88" s="79">
        <f>IF(ISERROR(VLOOKUP(control!$B$5&amp;control!$D$8&amp;$B88,Data_RCN!$A$5:$U$178,Data_RCN!P$1,FALSE)),"-",VLOOKUP(control!$B$5&amp;control!$D$8&amp;$B88,Data_RCN!$A$5:$U$178,Data_RCN!P$1,FALSE))</f>
        <v>1.9271933869735491</v>
      </c>
      <c r="M88" s="79">
        <f>IF(ISERROR(VLOOKUP(control!$B$5&amp;control!$D$8&amp;$B88,Data_RCN!$A$5:$U$178,Data_RCN!Q$1,FALSE)),"-",VLOOKUP(control!$B$5&amp;control!$D$8&amp;$B88,Data_RCN!$A$5:$U$178,Data_RCN!Q$1,FALSE))</f>
        <v>4.6114984616867067</v>
      </c>
      <c r="N88" s="79">
        <f>IF(ISERROR(VLOOKUP(control!$B$5&amp;control!$D$8&amp;$B88,Data_RCN!$A$5:$U$178,Data_RCN!R$1,FALSE)),"-",VLOOKUP(control!$B$5&amp;control!$D$8&amp;$B88,Data_RCN!$A$5:$U$178,Data_RCN!R$1,FALSE))</f>
        <v>5.5750951551734822</v>
      </c>
      <c r="O88" s="79">
        <f>IF(ISERROR(VLOOKUP(control!$B$5&amp;control!$D$8&amp;$B88,Data_RCN!$A$5:$U$178,Data_RCN!S$1,FALSE)),"-",VLOOKUP(control!$B$5&amp;control!$D$8&amp;$B88,Data_RCN!$A$5:$U$178,Data_RCN!S$1,FALSE))</f>
        <v>2.8219617452112686</v>
      </c>
      <c r="P88" s="79">
        <f>IF(ISERROR(VLOOKUP(control!$B$5&amp;control!$D$8&amp;$B88,Data_RCN!$A$5:$U$178,Data_RCN!T$1,FALSE)),"-",VLOOKUP(control!$B$5&amp;control!$D$8&amp;$B88,Data_RCN!$A$5:$U$178,Data_RCN!T$1,FALSE))</f>
        <v>1.7895367164754388</v>
      </c>
      <c r="Q88" s="80">
        <f>IF(ISERROR(VLOOKUP(control!$B$5&amp;control!$D$8&amp;$B88,Data_RCN!$A$5:$U$178,Data_RCN!U$1,FALSE)),"-",VLOOKUP(control!$B$5&amp;control!$D$8&amp;$B88,Data_RCN!$A$5:$U$178,Data_RCN!U$1,FALSE))</f>
        <v>18.721307187743051</v>
      </c>
      <c r="R88" s="9"/>
      <c r="S88" s="78">
        <f>IF(ISERROR(VLOOKUP("Persons"&amp;control!$D$8&amp;$B88,Data_RCN!$A$5:$U$178,Data_RCN!O$1,FALSE)),"-",VLOOKUP("Persons"&amp;control!$D$8&amp;$B88,Data_RCN!$A$5:$U$178,Data_RCN!O$1,FALSE))</f>
        <v>5.4374384846753712</v>
      </c>
      <c r="T88" s="79">
        <f>IF(ISERROR(VLOOKUP("Persons"&amp;control!$D$8&amp;$B88,Data_RCN!$A$5:$U$178,Data_RCN!P$1,FALSE)),"-",VLOOKUP("Persons"&amp;control!$D$8&amp;$B88,Data_RCN!$A$5:$U$178,Data_RCN!P$1,FALSE))</f>
        <v>4.4050134559395415</v>
      </c>
      <c r="U88" s="79">
        <f>IF(ISERROR(VLOOKUP("Persons"&amp;control!$D$8&amp;$B88,Data_RCN!$A$5:$U$178,Data_RCN!Q$1,FALSE)),"-",VLOOKUP("Persons"&amp;control!$D$8&amp;$B88,Data_RCN!$A$5:$U$178,Data_RCN!Q$1,FALSE))</f>
        <v>13.765667049811068</v>
      </c>
      <c r="V88" s="79">
        <f>IF(ISERROR(VLOOKUP("Persons"&amp;control!$D$8&amp;$B88,Data_RCN!$A$5:$U$178,Data_RCN!R$1,FALSE)),"-",VLOOKUP("Persons"&amp;control!$D$8&amp;$B88,Data_RCN!$A$5:$U$178,Data_RCN!R$1,FALSE))</f>
        <v>13.559182044063899</v>
      </c>
      <c r="W88" s="79">
        <f>IF(ISERROR(VLOOKUP("Persons"&amp;control!$D$8&amp;$B88,Data_RCN!$A$5:$U$178,Data_RCN!S$1,FALSE)),"-",VLOOKUP("Persons"&amp;control!$D$8&amp;$B88,Data_RCN!$A$5:$U$178,Data_RCN!S$1,FALSE))</f>
        <v>6.8140051896564771</v>
      </c>
      <c r="X88" s="79">
        <f>IF(ISERROR(VLOOKUP("Persons"&amp;control!$D$8&amp;$B88,Data_RCN!$A$5:$U$178,Data_RCN!T$1,FALSE)),"-",VLOOKUP("Persons"&amp;control!$D$8&amp;$B88,Data_RCN!$A$5:$U$178,Data_RCN!T$1,FALSE))</f>
        <v>3.372588427203711</v>
      </c>
      <c r="Y88" s="80">
        <f>IF(ISERROR(VLOOKUP("Persons"&amp;control!$D$8&amp;$B88,Data_RCN!$A$5:$U$178,Data_RCN!U$1,FALSE)),"-",VLOOKUP("Persons"&amp;control!$D$8&amp;$B88,Data_RCN!$A$5:$U$178,Data_RCN!U$1,FALSE))</f>
        <v>47.353894651350068</v>
      </c>
    </row>
    <row r="89" spans="2:25" ht="15" thickBot="1">
      <c r="B89" s="16" t="s">
        <v>153</v>
      </c>
      <c r="C89" s="81">
        <f>IF(ISERROR(VLOOKUP(control!$B$4&amp;control!$D$8&amp;$B89,Data_RCN!$A$5:$U$178,Data_RCN!O$1,FALSE)),"-",VLOOKUP(control!$B$4&amp;control!$D$8&amp;$B89,Data_RCN!$A$5:$U$178,Data_RCN!O$1,FALSE))</f>
        <v>3.372588427203711</v>
      </c>
      <c r="D89" s="82">
        <f>IF(ISERROR(VLOOKUP(control!$B$4&amp;control!$D$8&amp;$B89,Data_RCN!$A$5:$U$178,Data_RCN!P$1,FALSE)),"-",VLOOKUP(control!$B$4&amp;control!$D$8&amp;$B89,Data_RCN!$A$5:$U$178,Data_RCN!P$1,FALSE))</f>
        <v>1.5142233754792174</v>
      </c>
      <c r="E89" s="82">
        <f>IF(ISERROR(VLOOKUP(control!$B$4&amp;control!$D$8&amp;$B89,Data_RCN!$A$5:$U$178,Data_RCN!Q$1,FALSE)),"-",VLOOKUP(control!$B$4&amp;control!$D$8&amp;$B89,Data_RCN!$A$5:$U$178,Data_RCN!Q$1,FALSE))</f>
        <v>1.5830517107282727</v>
      </c>
      <c r="F89" s="82">
        <f>IF(ISERROR(VLOOKUP(control!$B$4&amp;control!$D$8&amp;$B89,Data_RCN!$A$5:$U$178,Data_RCN!R$1,FALSE)),"-",VLOOKUP(control!$B$4&amp;control!$D$8&amp;$B89,Data_RCN!$A$5:$U$178,Data_RCN!R$1,FALSE))</f>
        <v>0.89476835823771939</v>
      </c>
      <c r="G89" s="82">
        <f>IF(ISERROR(VLOOKUP(control!$B$4&amp;control!$D$8&amp;$B89,Data_RCN!$A$5:$U$178,Data_RCN!S$1,FALSE)),"-",VLOOKUP(control!$B$4&amp;control!$D$8&amp;$B89,Data_RCN!$A$5:$U$178,Data_RCN!S$1,FALSE))</f>
        <v>0.41297001149433199</v>
      </c>
      <c r="H89" s="82" t="str">
        <f>IF(ISERROR(VLOOKUP(control!$B$4&amp;control!$D$8&amp;$B89,Data_RCN!$A$5:$U$178,Data_RCN!T$1,FALSE)),"-",VLOOKUP(control!$B$4&amp;control!$D$8&amp;$B89,Data_RCN!$A$5:$U$178,Data_RCN!T$1,FALSE))</f>
        <v>-</v>
      </c>
      <c r="I89" s="83">
        <f>IF(ISERROR(VLOOKUP(control!$B$4&amp;control!$D$8&amp;$B89,Data_RCN!$A$5:$U$178,Data_RCN!U$1,FALSE)),"-",VLOOKUP(control!$B$4&amp;control!$D$8&amp;$B89,Data_RCN!$A$5:$U$178,Data_RCN!U$1,FALSE))</f>
        <v>7.7776018831432525</v>
      </c>
      <c r="J89" s="9"/>
      <c r="K89" s="81">
        <f>IF(ISERROR(VLOOKUP(control!$B$5&amp;control!$D$8&amp;$B89,Data_RCN!$A$5:$U$178,Data_RCN!O$1,FALSE)),"-",VLOOKUP(control!$B$5&amp;control!$D$8&amp;$B89,Data_RCN!$A$5:$U$178,Data_RCN!O$1,FALSE))</f>
        <v>1.1700816992339407</v>
      </c>
      <c r="L89" s="82">
        <f>IF(ISERROR(VLOOKUP(control!$B$5&amp;control!$D$8&amp;$B89,Data_RCN!$A$5:$U$178,Data_RCN!P$1,FALSE)),"-",VLOOKUP(control!$B$5&amp;control!$D$8&amp;$B89,Data_RCN!$A$5:$U$178,Data_RCN!P$1,FALSE))</f>
        <v>0.48179834674338728</v>
      </c>
      <c r="M89" s="82">
        <f>IF(ISERROR(VLOOKUP(control!$B$5&amp;control!$D$8&amp;$B89,Data_RCN!$A$5:$U$178,Data_RCN!Q$1,FALSE)),"-",VLOOKUP(control!$B$5&amp;control!$D$8&amp;$B89,Data_RCN!$A$5:$U$178,Data_RCN!Q$1,FALSE))</f>
        <v>0.96359669348677457</v>
      </c>
      <c r="N89" s="82">
        <f>IF(ISERROR(VLOOKUP(control!$B$5&amp;control!$D$8&amp;$B89,Data_RCN!$A$5:$U$178,Data_RCN!R$1,FALSE)),"-",VLOOKUP(control!$B$5&amp;control!$D$8&amp;$B89,Data_RCN!$A$5:$U$178,Data_RCN!R$1,FALSE))</f>
        <v>0.61945501724149798</v>
      </c>
      <c r="O89" s="82">
        <f>IF(ISERROR(VLOOKUP(control!$B$5&amp;control!$D$8&amp;$B89,Data_RCN!$A$5:$U$178,Data_RCN!S$1,FALSE)),"-",VLOOKUP(control!$B$5&amp;control!$D$8&amp;$B89,Data_RCN!$A$5:$U$178,Data_RCN!S$1,FALSE))</f>
        <v>0.34414167624527664</v>
      </c>
      <c r="P89" s="82" t="str">
        <f>IF(ISERROR(VLOOKUP(control!$B$5&amp;control!$D$8&amp;$B89,Data_RCN!$A$5:$U$178,Data_RCN!T$1,FALSE)),"-",VLOOKUP(control!$B$5&amp;control!$D$8&amp;$B89,Data_RCN!$A$5:$U$178,Data_RCN!T$1,FALSE))</f>
        <v>-</v>
      </c>
      <c r="Q89" s="83">
        <f>IF(ISERROR(VLOOKUP(control!$B$5&amp;control!$D$8&amp;$B89,Data_RCN!$A$5:$U$178,Data_RCN!U$1,FALSE)),"-",VLOOKUP(control!$B$5&amp;control!$D$8&amp;$B89,Data_RCN!$A$5:$U$178,Data_RCN!U$1,FALSE))</f>
        <v>3.5790734329508775</v>
      </c>
      <c r="R89" s="9"/>
      <c r="S89" s="81">
        <f>IF(ISERROR(VLOOKUP("Persons"&amp;control!$D$8&amp;$B89,Data_RCN!$A$5:$U$178,Data_RCN!O$1,FALSE)),"-",VLOOKUP("Persons"&amp;control!$D$8&amp;$B89,Data_RCN!$A$5:$U$178,Data_RCN!O$1,FALSE))</f>
        <v>4.5426701264376517</v>
      </c>
      <c r="T89" s="82">
        <f>IF(ISERROR(VLOOKUP("Persons"&amp;control!$D$8&amp;$B89,Data_RCN!$A$5:$U$178,Data_RCN!P$1,FALSE)),"-",VLOOKUP("Persons"&amp;control!$D$8&amp;$B89,Data_RCN!$A$5:$U$178,Data_RCN!P$1,FALSE))</f>
        <v>1.9960217222226044</v>
      </c>
      <c r="U89" s="82">
        <f>IF(ISERROR(VLOOKUP("Persons"&amp;control!$D$8&amp;$B89,Data_RCN!$A$5:$U$178,Data_RCN!Q$1,FALSE)),"-",VLOOKUP("Persons"&amp;control!$D$8&amp;$B89,Data_RCN!$A$5:$U$178,Data_RCN!Q$1,FALSE))</f>
        <v>2.5466484042150475</v>
      </c>
      <c r="V89" s="82">
        <f>IF(ISERROR(VLOOKUP("Persons"&amp;control!$D$8&amp;$B89,Data_RCN!$A$5:$U$178,Data_RCN!R$1,FALSE)),"-",VLOOKUP("Persons"&amp;control!$D$8&amp;$B89,Data_RCN!$A$5:$U$178,Data_RCN!R$1,FALSE))</f>
        <v>1.5142233754792174</v>
      </c>
      <c r="W89" s="82">
        <f>IF(ISERROR(VLOOKUP("Persons"&amp;control!$D$8&amp;$B89,Data_RCN!$A$5:$U$178,Data_RCN!S$1,FALSE)),"-",VLOOKUP("Persons"&amp;control!$D$8&amp;$B89,Data_RCN!$A$5:$U$178,Data_RCN!S$1,FALSE))</f>
        <v>0.75711168773960869</v>
      </c>
      <c r="X89" s="82" t="str">
        <f>IF(ISERROR(VLOOKUP("Persons"&amp;control!$D$8&amp;$B89,Data_RCN!$A$5:$U$178,Data_RCN!T$1,FALSE)),"-",VLOOKUP("Persons"&amp;control!$D$8&amp;$B89,Data_RCN!$A$5:$U$178,Data_RCN!T$1,FALSE))</f>
        <v>-</v>
      </c>
      <c r="Y89" s="83">
        <f>IF(ISERROR(VLOOKUP("Persons"&amp;control!$D$8&amp;$B89,Data_RCN!$A$5:$U$178,Data_RCN!U$1,FALSE)),"-",VLOOKUP("Persons"&amp;control!$D$8&amp;$B89,Data_RCN!$A$5:$U$178,Data_RCN!U$1,FALSE))</f>
        <v>11.35667531609413</v>
      </c>
    </row>
    <row r="90" spans="2:25" ht="15" thickBot="1">
      <c r="B90" s="16" t="s">
        <v>154</v>
      </c>
      <c r="C90" s="78">
        <f>IF(ISERROR(VLOOKUP(control!$B$4&amp;control!$D$8&amp;$B90,Data_RCN!$A$5:$U$178,Data_RCN!O$1,FALSE)),"-",VLOOKUP(control!$B$4&amp;control!$D$8&amp;$B90,Data_RCN!$A$5:$U$178,Data_RCN!O$1,FALSE))</f>
        <v>22.851007302686369</v>
      </c>
      <c r="D90" s="79">
        <f>IF(ISERROR(VLOOKUP(control!$B$4&amp;control!$D$8&amp;$B90,Data_RCN!$A$5:$U$178,Data_RCN!P$1,FALSE)),"-",VLOOKUP(control!$B$4&amp;control!$D$8&amp;$B90,Data_RCN!$A$5:$U$178,Data_RCN!P$1,FALSE))</f>
        <v>11.219018645596019</v>
      </c>
      <c r="E90" s="79">
        <f>IF(ISERROR(VLOOKUP(control!$B$4&amp;control!$D$8&amp;$B90,Data_RCN!$A$5:$U$178,Data_RCN!Q$1,FALSE)),"-",VLOOKUP(control!$B$4&amp;control!$D$8&amp;$B90,Data_RCN!$A$5:$U$178,Data_RCN!Q$1,FALSE))</f>
        <v>15.073405419543118</v>
      </c>
      <c r="F90" s="79">
        <f>IF(ISERROR(VLOOKUP(control!$B$4&amp;control!$D$8&amp;$B90,Data_RCN!$A$5:$U$178,Data_RCN!R$1,FALSE)),"-",VLOOKUP(control!$B$4&amp;control!$D$8&amp;$B90,Data_RCN!$A$5:$U$178,Data_RCN!R$1,FALSE))</f>
        <v>9.9801086111130228</v>
      </c>
      <c r="G90" s="79">
        <f>IF(ISERROR(VLOOKUP(control!$B$4&amp;control!$D$8&amp;$B90,Data_RCN!$A$5:$U$178,Data_RCN!S$1,FALSE)),"-",VLOOKUP(control!$B$4&amp;control!$D$8&amp;$B90,Data_RCN!$A$5:$U$178,Data_RCN!S$1,FALSE))</f>
        <v>5.3686101494263152</v>
      </c>
      <c r="H90" s="79">
        <f>IF(ISERROR(VLOOKUP(control!$B$4&amp;control!$D$8&amp;$B90,Data_RCN!$A$5:$U$178,Data_RCN!T$1,FALSE)),"-",VLOOKUP(control!$B$4&amp;control!$D$8&amp;$B90,Data_RCN!$A$5:$U$178,Data_RCN!T$1,FALSE))</f>
        <v>3.441416762452767</v>
      </c>
      <c r="I90" s="80">
        <f>IF(ISERROR(VLOOKUP(control!$B$4&amp;control!$D$8&amp;$B90,Data_RCN!$A$5:$U$178,Data_RCN!U$1,FALSE)),"-",VLOOKUP(control!$B$4&amp;control!$D$8&amp;$B90,Data_RCN!$A$5:$U$178,Data_RCN!U$1,FALSE))</f>
        <v>67.933566890817616</v>
      </c>
      <c r="J90" s="9"/>
      <c r="K90" s="78">
        <f>IF(ISERROR(VLOOKUP(control!$B$5&amp;control!$D$8&amp;$B90,Data_RCN!$A$5:$U$178,Data_RCN!O$1,FALSE)),"-",VLOOKUP(control!$B$5&amp;control!$D$8&amp;$B90,Data_RCN!$A$5:$U$178,Data_RCN!O$1,FALSE))</f>
        <v>22.300380620693929</v>
      </c>
      <c r="L90" s="79">
        <f>IF(ISERROR(VLOOKUP(control!$B$5&amp;control!$D$8&amp;$B90,Data_RCN!$A$5:$U$178,Data_RCN!P$1,FALSE)),"-",VLOOKUP(control!$B$5&amp;control!$D$8&amp;$B90,Data_RCN!$A$5:$U$178,Data_RCN!P$1,FALSE))</f>
        <v>10.73722029885263</v>
      </c>
      <c r="M90" s="79">
        <f>IF(ISERROR(VLOOKUP(control!$B$5&amp;control!$D$8&amp;$B90,Data_RCN!$A$5:$U$178,Data_RCN!Q$1,FALSE)),"-",VLOOKUP(control!$B$5&amp;control!$D$8&amp;$B90,Data_RCN!$A$5:$U$178,Data_RCN!Q$1,FALSE))</f>
        <v>16.105830448278947</v>
      </c>
      <c r="N90" s="79">
        <f>IF(ISERROR(VLOOKUP(control!$B$5&amp;control!$D$8&amp;$B90,Data_RCN!$A$5:$U$178,Data_RCN!R$1,FALSE)),"-",VLOOKUP(control!$B$5&amp;control!$D$8&amp;$B90,Data_RCN!$A$5:$U$178,Data_RCN!R$1,FALSE))</f>
        <v>10.943705304599797</v>
      </c>
      <c r="O90" s="79">
        <f>IF(ISERROR(VLOOKUP(control!$B$5&amp;control!$D$8&amp;$B90,Data_RCN!$A$5:$U$178,Data_RCN!S$1,FALSE)),"-",VLOOKUP(control!$B$5&amp;control!$D$8&amp;$B90,Data_RCN!$A$5:$U$178,Data_RCN!S$1,FALSE))</f>
        <v>5.4374384846753712</v>
      </c>
      <c r="P90" s="79">
        <f>IF(ISERROR(VLOOKUP(control!$B$5&amp;control!$D$8&amp;$B90,Data_RCN!$A$5:$U$178,Data_RCN!T$1,FALSE)),"-",VLOOKUP(control!$B$5&amp;control!$D$8&amp;$B90,Data_RCN!$A$5:$U$178,Data_RCN!T$1,FALSE))</f>
        <v>2.1336783927207152</v>
      </c>
      <c r="Q90" s="80">
        <f>IF(ISERROR(VLOOKUP(control!$B$5&amp;control!$D$8&amp;$B90,Data_RCN!$A$5:$U$178,Data_RCN!U$1,FALSE)),"-",VLOOKUP(control!$B$5&amp;control!$D$8&amp;$B90,Data_RCN!$A$5:$U$178,Data_RCN!U$1,FALSE))</f>
        <v>67.658253549821396</v>
      </c>
      <c r="R90" s="9"/>
      <c r="S90" s="78">
        <f>IF(ISERROR(VLOOKUP("Persons"&amp;control!$D$8&amp;$B90,Data_RCN!$A$5:$U$178,Data_RCN!O$1,FALSE)),"-",VLOOKUP("Persons"&amp;control!$D$8&amp;$B90,Data_RCN!$A$5:$U$178,Data_RCN!O$1,FALSE))</f>
        <v>45.151387923380298</v>
      </c>
      <c r="T90" s="79">
        <f>IF(ISERROR(VLOOKUP("Persons"&amp;control!$D$8&amp;$B90,Data_RCN!$A$5:$U$178,Data_RCN!P$1,FALSE)),"-",VLOOKUP("Persons"&amp;control!$D$8&amp;$B90,Data_RCN!$A$5:$U$178,Data_RCN!P$1,FALSE))</f>
        <v>21.95623894444865</v>
      </c>
      <c r="U90" s="79">
        <f>IF(ISERROR(VLOOKUP("Persons"&amp;control!$D$8&amp;$B90,Data_RCN!$A$5:$U$178,Data_RCN!Q$1,FALSE)),"-",VLOOKUP("Persons"&amp;control!$D$8&amp;$B90,Data_RCN!$A$5:$U$178,Data_RCN!Q$1,FALSE))</f>
        <v>31.179235867822065</v>
      </c>
      <c r="V90" s="79">
        <f>IF(ISERROR(VLOOKUP("Persons"&amp;control!$D$8&amp;$B90,Data_RCN!$A$5:$U$178,Data_RCN!R$1,FALSE)),"-",VLOOKUP("Persons"&amp;control!$D$8&amp;$B90,Data_RCN!$A$5:$U$178,Data_RCN!R$1,FALSE))</f>
        <v>20.92381391571282</v>
      </c>
      <c r="W90" s="79">
        <f>IF(ISERROR(VLOOKUP("Persons"&amp;control!$D$8&amp;$B90,Data_RCN!$A$5:$U$178,Data_RCN!S$1,FALSE)),"-",VLOOKUP("Persons"&amp;control!$D$8&amp;$B90,Data_RCN!$A$5:$U$178,Data_RCN!S$1,FALSE))</f>
        <v>10.806048634101687</v>
      </c>
      <c r="X90" s="79">
        <f>IF(ISERROR(VLOOKUP("Persons"&amp;control!$D$8&amp;$B90,Data_RCN!$A$5:$U$178,Data_RCN!T$1,FALSE)),"-",VLOOKUP("Persons"&amp;control!$D$8&amp;$B90,Data_RCN!$A$5:$U$178,Data_RCN!T$1,FALSE))</f>
        <v>5.5750951551734822</v>
      </c>
      <c r="Y90" s="80">
        <f>IF(ISERROR(VLOOKUP("Persons"&amp;control!$D$8&amp;$B90,Data_RCN!$A$5:$U$178,Data_RCN!U$1,FALSE)),"-",VLOOKUP("Persons"&amp;control!$D$8&amp;$B90,Data_RCN!$A$5:$U$178,Data_RCN!U$1,FALSE))</f>
        <v>135.591820440639</v>
      </c>
    </row>
    <row r="91" spans="2:25" ht="15" thickBot="1">
      <c r="B91" s="16" t="s">
        <v>98</v>
      </c>
      <c r="C91" s="81">
        <f>IF(ISERROR(VLOOKUP(control!$B$4&amp;control!$D$8&amp;$B91,Data_RCN!$A$5:$U$178,Data_RCN!O$1,FALSE)),"-",VLOOKUP(control!$B$4&amp;control!$D$8&amp;$B91,Data_RCN!$A$5:$U$178,Data_RCN!O$1,FALSE))</f>
        <v>9.4983102643696355</v>
      </c>
      <c r="D91" s="82">
        <f>IF(ISERROR(VLOOKUP(control!$B$4&amp;control!$D$8&amp;$B91,Data_RCN!$A$5:$U$178,Data_RCN!P$1,FALSE)),"-",VLOOKUP(control!$B$4&amp;control!$D$8&amp;$B91,Data_RCN!$A$5:$U$178,Data_RCN!P$1,FALSE))</f>
        <v>9.0165119176262483</v>
      </c>
      <c r="E91" s="82">
        <f>IF(ISERROR(VLOOKUP(control!$B$4&amp;control!$D$8&amp;$B91,Data_RCN!$A$5:$U$178,Data_RCN!Q$1,FALSE)),"-",VLOOKUP(control!$B$4&amp;control!$D$8&amp;$B91,Data_RCN!$A$5:$U$178,Data_RCN!Q$1,FALSE))</f>
        <v>22.09389561494676</v>
      </c>
      <c r="F91" s="82">
        <f>IF(ISERROR(VLOOKUP(control!$B$4&amp;control!$D$8&amp;$B91,Data_RCN!$A$5:$U$178,Data_RCN!R$1,FALSE)),"-",VLOOKUP(control!$B$4&amp;control!$D$8&amp;$B91,Data_RCN!$A$5:$U$178,Data_RCN!R$1,FALSE))</f>
        <v>22.162723950195815</v>
      </c>
      <c r="G91" s="82">
        <f>IF(ISERROR(VLOOKUP(control!$B$4&amp;control!$D$8&amp;$B91,Data_RCN!$A$5:$U$178,Data_RCN!S$1,FALSE)),"-",VLOOKUP(control!$B$4&amp;control!$D$8&amp;$B91,Data_RCN!$A$5:$U$178,Data_RCN!S$1,FALSE))</f>
        <v>16.794113800769502</v>
      </c>
      <c r="H91" s="82">
        <f>IF(ISERROR(VLOOKUP(control!$B$4&amp;control!$D$8&amp;$B91,Data_RCN!$A$5:$U$178,Data_RCN!T$1,FALSE)),"-",VLOOKUP(control!$B$4&amp;control!$D$8&amp;$B91,Data_RCN!$A$5:$U$178,Data_RCN!T$1,FALSE))</f>
        <v>10.18659361686019</v>
      </c>
      <c r="I91" s="83">
        <f>IF(ISERROR(VLOOKUP(control!$B$4&amp;control!$D$8&amp;$B91,Data_RCN!$A$5:$U$178,Data_RCN!U$1,FALSE)),"-",VLOOKUP(control!$B$4&amp;control!$D$8&amp;$B91,Data_RCN!$A$5:$U$178,Data_RCN!U$1,FALSE))</f>
        <v>89.752149164768156</v>
      </c>
      <c r="J91" s="9"/>
      <c r="K91" s="81">
        <f>IF(ISERROR(VLOOKUP(control!$B$5&amp;control!$D$8&amp;$B91,Data_RCN!$A$5:$U$178,Data_RCN!O$1,FALSE)),"-",VLOOKUP(control!$B$5&amp;control!$D$8&amp;$B91,Data_RCN!$A$5:$U$178,Data_RCN!O$1,FALSE))</f>
        <v>9.2918252586224703</v>
      </c>
      <c r="L91" s="82">
        <f>IF(ISERROR(VLOOKUP(control!$B$5&amp;control!$D$8&amp;$B91,Data_RCN!$A$5:$U$178,Data_RCN!P$1,FALSE)),"-",VLOOKUP(control!$B$5&amp;control!$D$8&amp;$B91,Data_RCN!$A$5:$U$178,Data_RCN!P$1,FALSE))</f>
        <v>10.806048634101687</v>
      </c>
      <c r="M91" s="82">
        <f>IF(ISERROR(VLOOKUP(control!$B$5&amp;control!$D$8&amp;$B91,Data_RCN!$A$5:$U$178,Data_RCN!Q$1,FALSE)),"-",VLOOKUP(control!$B$5&amp;control!$D$8&amp;$B91,Data_RCN!$A$5:$U$178,Data_RCN!Q$1,FALSE))</f>
        <v>34.482995959776716</v>
      </c>
      <c r="N91" s="82">
        <f>IF(ISERROR(VLOOKUP(control!$B$5&amp;control!$D$8&amp;$B91,Data_RCN!$A$5:$U$178,Data_RCN!R$1,FALSE)),"-",VLOOKUP(control!$B$5&amp;control!$D$8&amp;$B91,Data_RCN!$A$5:$U$178,Data_RCN!R$1,FALSE))</f>
        <v>37.304957704987991</v>
      </c>
      <c r="O91" s="82">
        <f>IF(ISERROR(VLOOKUP(control!$B$5&amp;control!$D$8&amp;$B91,Data_RCN!$A$5:$U$178,Data_RCN!S$1,FALSE)),"-",VLOOKUP(control!$B$5&amp;control!$D$8&amp;$B91,Data_RCN!$A$5:$U$178,Data_RCN!S$1,FALSE))</f>
        <v>29.80266916284096</v>
      </c>
      <c r="P91" s="82">
        <f>IF(ISERROR(VLOOKUP(control!$B$5&amp;control!$D$8&amp;$B91,Data_RCN!$A$5:$U$178,Data_RCN!T$1,FALSE)),"-",VLOOKUP(control!$B$5&amp;control!$D$8&amp;$B91,Data_RCN!$A$5:$U$178,Data_RCN!T$1,FALSE))</f>
        <v>22.162723950195815</v>
      </c>
      <c r="Q91" s="83">
        <f>IF(ISERROR(VLOOKUP(control!$B$5&amp;control!$D$8&amp;$B91,Data_RCN!$A$5:$U$178,Data_RCN!U$1,FALSE)),"-",VLOOKUP(control!$B$5&amp;control!$D$8&amp;$B91,Data_RCN!$A$5:$U$178,Data_RCN!U$1,FALSE))</f>
        <v>143.85122067052566</v>
      </c>
      <c r="R91" s="9"/>
      <c r="S91" s="81">
        <f>IF(ISERROR(VLOOKUP("Persons"&amp;control!$D$8&amp;$B91,Data_RCN!$A$5:$U$178,Data_RCN!O$1,FALSE)),"-",VLOOKUP("Persons"&amp;control!$D$8&amp;$B91,Data_RCN!$A$5:$U$178,Data_RCN!O$1,FALSE))</f>
        <v>18.790135522992106</v>
      </c>
      <c r="T91" s="82">
        <f>IF(ISERROR(VLOOKUP("Persons"&amp;control!$D$8&amp;$B91,Data_RCN!$A$5:$U$178,Data_RCN!P$1,FALSE)),"-",VLOOKUP("Persons"&amp;control!$D$8&amp;$B91,Data_RCN!$A$5:$U$178,Data_RCN!P$1,FALSE))</f>
        <v>19.822560551727936</v>
      </c>
      <c r="U91" s="82">
        <f>IF(ISERROR(VLOOKUP("Persons"&amp;control!$D$8&amp;$B91,Data_RCN!$A$5:$U$178,Data_RCN!Q$1,FALSE)),"-",VLOOKUP("Persons"&amp;control!$D$8&amp;$B91,Data_RCN!$A$5:$U$178,Data_RCN!Q$1,FALSE))</f>
        <v>56.576891574723476</v>
      </c>
      <c r="V91" s="82">
        <f>IF(ISERROR(VLOOKUP("Persons"&amp;control!$D$8&amp;$B91,Data_RCN!$A$5:$U$178,Data_RCN!R$1,FALSE)),"-",VLOOKUP("Persons"&amp;control!$D$8&amp;$B91,Data_RCN!$A$5:$U$178,Data_RCN!R$1,FALSE))</f>
        <v>59.467681655183803</v>
      </c>
      <c r="W91" s="82">
        <f>IF(ISERROR(VLOOKUP("Persons"&amp;control!$D$8&amp;$B91,Data_RCN!$A$5:$U$178,Data_RCN!S$1,FALSE)),"-",VLOOKUP("Persons"&amp;control!$D$8&amp;$B91,Data_RCN!$A$5:$U$178,Data_RCN!S$1,FALSE))</f>
        <v>46.596782963610458</v>
      </c>
      <c r="X91" s="82">
        <f>IF(ISERROR(VLOOKUP("Persons"&amp;control!$D$8&amp;$B91,Data_RCN!$A$5:$U$178,Data_RCN!T$1,FALSE)),"-",VLOOKUP("Persons"&amp;control!$D$8&amp;$B91,Data_RCN!$A$5:$U$178,Data_RCN!T$1,FALSE))</f>
        <v>32.349317567056005</v>
      </c>
      <c r="Y91" s="83">
        <f>IF(ISERROR(VLOOKUP("Persons"&amp;control!$D$8&amp;$B91,Data_RCN!$A$5:$U$178,Data_RCN!U$1,FALSE)),"-",VLOOKUP("Persons"&amp;control!$D$8&amp;$B91,Data_RCN!$A$5:$U$178,Data_RCN!U$1,FALSE))</f>
        <v>233.60336983529379</v>
      </c>
    </row>
    <row r="92" spans="2:25" ht="15" thickBot="1">
      <c r="B92" s="16" t="s">
        <v>115</v>
      </c>
      <c r="C92" s="78">
        <f>IF(ISERROR(VLOOKUP(control!$B$4&amp;control!$D$8&amp;$B92,Data_RCN!$A$5:$U$178,Data_RCN!O$1,FALSE)),"-",VLOOKUP(control!$B$4&amp;control!$D$8&amp;$B92,Data_RCN!$A$5:$U$178,Data_RCN!O$1,FALSE))</f>
        <v>3.0972750862074898</v>
      </c>
      <c r="D92" s="79">
        <f>IF(ISERROR(VLOOKUP(control!$B$4&amp;control!$D$8&amp;$B92,Data_RCN!$A$5:$U$178,Data_RCN!P$1,FALSE)),"-",VLOOKUP(control!$B$4&amp;control!$D$8&amp;$B92,Data_RCN!$A$5:$U$178,Data_RCN!P$1,FALSE))</f>
        <v>3.9232151091961538</v>
      </c>
      <c r="E92" s="79">
        <f>IF(ISERROR(VLOOKUP(control!$B$4&amp;control!$D$8&amp;$B92,Data_RCN!$A$5:$U$178,Data_RCN!Q$1,FALSE)),"-",VLOOKUP(control!$B$4&amp;control!$D$8&amp;$B92,Data_RCN!$A$5:$U$178,Data_RCN!Q$1,FALSE))</f>
        <v>7.2958035363998652</v>
      </c>
      <c r="F92" s="79">
        <f>IF(ISERROR(VLOOKUP(control!$B$4&amp;control!$D$8&amp;$B92,Data_RCN!$A$5:$U$178,Data_RCN!R$1,FALSE)),"-",VLOOKUP(control!$B$4&amp;control!$D$8&amp;$B92,Data_RCN!$A$5:$U$178,Data_RCN!R$1,FALSE))</f>
        <v>2.6154767394641025</v>
      </c>
      <c r="G92" s="79">
        <f>IF(ISERROR(VLOOKUP(control!$B$4&amp;control!$D$8&amp;$B92,Data_RCN!$A$5:$U$178,Data_RCN!S$1,FALSE)),"-",VLOOKUP(control!$B$4&amp;control!$D$8&amp;$B92,Data_RCN!$A$5:$U$178,Data_RCN!S$1,FALSE))</f>
        <v>0.89476835823771939</v>
      </c>
      <c r="H92" s="79" t="str">
        <f>IF(ISERROR(VLOOKUP(control!$B$4&amp;control!$D$8&amp;$B92,Data_RCN!$A$5:$U$178,Data_RCN!T$1,FALSE)),"-",VLOOKUP(control!$B$4&amp;control!$D$8&amp;$B92,Data_RCN!$A$5:$U$178,Data_RCN!T$1,FALSE))</f>
        <v>-</v>
      </c>
      <c r="I92" s="80">
        <f>IF(ISERROR(VLOOKUP(control!$B$4&amp;control!$D$8&amp;$B92,Data_RCN!$A$5:$U$178,Data_RCN!U$1,FALSE)),"-",VLOOKUP(control!$B$4&amp;control!$D$8&amp;$B92,Data_RCN!$A$5:$U$178,Data_RCN!U$1,FALSE))</f>
        <v>17.826538829505331</v>
      </c>
      <c r="J92" s="9"/>
      <c r="K92" s="78">
        <f>IF(ISERROR(VLOOKUP(control!$B$5&amp;control!$D$8&amp;$B92,Data_RCN!$A$5:$U$178,Data_RCN!O$1,FALSE)),"-",VLOOKUP(control!$B$5&amp;control!$D$8&amp;$B92,Data_RCN!$A$5:$U$178,Data_RCN!O$1,FALSE))</f>
        <v>3.2349317567056004</v>
      </c>
      <c r="L92" s="79">
        <f>IF(ISERROR(VLOOKUP(control!$B$5&amp;control!$D$8&amp;$B92,Data_RCN!$A$5:$U$178,Data_RCN!P$1,FALSE)),"-",VLOOKUP(control!$B$5&amp;control!$D$8&amp;$B92,Data_RCN!$A$5:$U$178,Data_RCN!P$1,FALSE))</f>
        <v>2.0648500574716597</v>
      </c>
      <c r="M92" s="79">
        <f>IF(ISERROR(VLOOKUP(control!$B$5&amp;control!$D$8&amp;$B92,Data_RCN!$A$5:$U$178,Data_RCN!Q$1,FALSE)),"-",VLOOKUP(control!$B$5&amp;control!$D$8&amp;$B92,Data_RCN!$A$5:$U$178,Data_RCN!Q$1,FALSE))</f>
        <v>5.0932968084300949</v>
      </c>
      <c r="N92" s="79">
        <f>IF(ISERROR(VLOOKUP(control!$B$5&amp;control!$D$8&amp;$B92,Data_RCN!$A$5:$U$178,Data_RCN!R$1,FALSE)),"-",VLOOKUP(control!$B$5&amp;control!$D$8&amp;$B92,Data_RCN!$A$5:$U$178,Data_RCN!R$1,FALSE))</f>
        <v>2.8219617452112686</v>
      </c>
      <c r="O92" s="79">
        <f>IF(ISERROR(VLOOKUP(control!$B$5&amp;control!$D$8&amp;$B92,Data_RCN!$A$5:$U$178,Data_RCN!S$1,FALSE)),"-",VLOOKUP(control!$B$5&amp;control!$D$8&amp;$B92,Data_RCN!$A$5:$U$178,Data_RCN!S$1,FALSE))</f>
        <v>0.48179834674338728</v>
      </c>
      <c r="P92" s="79" t="str">
        <f>IF(ISERROR(VLOOKUP(control!$B$5&amp;control!$D$8&amp;$B92,Data_RCN!$A$5:$U$178,Data_RCN!T$1,FALSE)),"-",VLOOKUP(control!$B$5&amp;control!$D$8&amp;$B92,Data_RCN!$A$5:$U$178,Data_RCN!T$1,FALSE))</f>
        <v>-</v>
      </c>
      <c r="Q92" s="80">
        <f>IF(ISERROR(VLOOKUP(control!$B$5&amp;control!$D$8&amp;$B92,Data_RCN!$A$5:$U$178,Data_RCN!U$1,FALSE)),"-",VLOOKUP(control!$B$5&amp;control!$D$8&amp;$B92,Data_RCN!$A$5:$U$178,Data_RCN!U$1,FALSE))</f>
        <v>13.696838714562013</v>
      </c>
      <c r="R92" s="9"/>
      <c r="S92" s="78">
        <f>IF(ISERROR(VLOOKUP("Persons"&amp;control!$D$8&amp;$B92,Data_RCN!$A$5:$U$178,Data_RCN!O$1,FALSE)),"-",VLOOKUP("Persons"&amp;control!$D$8&amp;$B92,Data_RCN!$A$5:$U$178,Data_RCN!O$1,FALSE))</f>
        <v>6.3322068429130907</v>
      </c>
      <c r="T92" s="79">
        <f>IF(ISERROR(VLOOKUP("Persons"&amp;control!$D$8&amp;$B92,Data_RCN!$A$5:$U$178,Data_RCN!P$1,FALSE)),"-",VLOOKUP("Persons"&amp;control!$D$8&amp;$B92,Data_RCN!$A$5:$U$178,Data_RCN!P$1,FALSE))</f>
        <v>5.9880651666678135</v>
      </c>
      <c r="U92" s="79">
        <f>IF(ISERROR(VLOOKUP("Persons"&amp;control!$D$8&amp;$B92,Data_RCN!$A$5:$U$178,Data_RCN!Q$1,FALSE)),"-",VLOOKUP("Persons"&amp;control!$D$8&amp;$B92,Data_RCN!$A$5:$U$178,Data_RCN!Q$1,FALSE))</f>
        <v>12.389100344829959</v>
      </c>
      <c r="V92" s="79">
        <f>IF(ISERROR(VLOOKUP("Persons"&amp;control!$D$8&amp;$B92,Data_RCN!$A$5:$U$178,Data_RCN!R$1,FALSE)),"-",VLOOKUP("Persons"&amp;control!$D$8&amp;$B92,Data_RCN!$A$5:$U$178,Data_RCN!R$1,FALSE))</f>
        <v>5.4374384846753712</v>
      </c>
      <c r="W92" s="79">
        <f>IF(ISERROR(VLOOKUP("Persons"&amp;control!$D$8&amp;$B92,Data_RCN!$A$5:$U$178,Data_RCN!S$1,FALSE)),"-",VLOOKUP("Persons"&amp;control!$D$8&amp;$B92,Data_RCN!$A$5:$U$178,Data_RCN!S$1,FALSE))</f>
        <v>1.3765667049811066</v>
      </c>
      <c r="X92" s="79" t="str">
        <f>IF(ISERROR(VLOOKUP("Persons"&amp;control!$D$8&amp;$B92,Data_RCN!$A$5:$U$178,Data_RCN!T$1,FALSE)),"-",VLOOKUP("Persons"&amp;control!$D$8&amp;$B92,Data_RCN!$A$5:$U$178,Data_RCN!T$1,FALSE))</f>
        <v>-</v>
      </c>
      <c r="Y92" s="80">
        <f>IF(ISERROR(VLOOKUP("Persons"&amp;control!$D$8&amp;$B92,Data_RCN!$A$5:$U$178,Data_RCN!U$1,FALSE)),"-",VLOOKUP("Persons"&amp;control!$D$8&amp;$B92,Data_RCN!$A$5:$U$178,Data_RCN!U$1,FALSE))</f>
        <v>31.52337754406734</v>
      </c>
    </row>
    <row r="93" spans="2:25" ht="15" thickBot="1">
      <c r="B93" s="16" t="s">
        <v>121</v>
      </c>
      <c r="C93" s="81">
        <f>IF(ISERROR(VLOOKUP(control!$B$4&amp;control!$D$8&amp;$B93,Data_RCN!$A$5:$U$178,Data_RCN!O$1,FALSE)),"-",VLOOKUP(control!$B$4&amp;control!$D$8&amp;$B93,Data_RCN!$A$5:$U$178,Data_RCN!O$1,FALSE))</f>
        <v>8.4658852356338059</v>
      </c>
      <c r="D93" s="82">
        <f>IF(ISERROR(VLOOKUP(control!$B$4&amp;control!$D$8&amp;$B93,Data_RCN!$A$5:$U$178,Data_RCN!P$1,FALSE)),"-",VLOOKUP(control!$B$4&amp;control!$D$8&amp;$B93,Data_RCN!$A$5:$U$178,Data_RCN!P$1,FALSE))</f>
        <v>7.7776018831432525</v>
      </c>
      <c r="E93" s="82">
        <f>IF(ISERROR(VLOOKUP(control!$B$4&amp;control!$D$8&amp;$B93,Data_RCN!$A$5:$U$178,Data_RCN!Q$1,FALSE)),"-",VLOOKUP(control!$B$4&amp;control!$D$8&amp;$B93,Data_RCN!$A$5:$U$178,Data_RCN!Q$1,FALSE))</f>
        <v>18.033023835252497</v>
      </c>
      <c r="F93" s="82">
        <f>IF(ISERROR(VLOOKUP(control!$B$4&amp;control!$D$8&amp;$B93,Data_RCN!$A$5:$U$178,Data_RCN!R$1,FALSE)),"-",VLOOKUP(control!$B$4&amp;control!$D$8&amp;$B93,Data_RCN!$A$5:$U$178,Data_RCN!R$1,FALSE))</f>
        <v>20.92381391571282</v>
      </c>
      <c r="G93" s="82">
        <f>IF(ISERROR(VLOOKUP(control!$B$4&amp;control!$D$8&amp;$B93,Data_RCN!$A$5:$U$178,Data_RCN!S$1,FALSE)),"-",VLOOKUP(control!$B$4&amp;control!$D$8&amp;$B93,Data_RCN!$A$5:$U$178,Data_RCN!S$1,FALSE))</f>
        <v>11.425503651343185</v>
      </c>
      <c r="H93" s="82">
        <f>IF(ISERROR(VLOOKUP(control!$B$4&amp;control!$D$8&amp;$B93,Data_RCN!$A$5:$U$178,Data_RCN!T$1,FALSE)),"-",VLOOKUP(control!$B$4&amp;control!$D$8&amp;$B93,Data_RCN!$A$5:$U$178,Data_RCN!T$1,FALSE))</f>
        <v>7.2269752011508102</v>
      </c>
      <c r="I93" s="83">
        <f>IF(ISERROR(VLOOKUP(control!$B$4&amp;control!$D$8&amp;$B93,Data_RCN!$A$5:$U$178,Data_RCN!U$1,FALSE)),"-",VLOOKUP(control!$B$4&amp;control!$D$8&amp;$B93,Data_RCN!$A$5:$U$178,Data_RCN!U$1,FALSE))</f>
        <v>73.852803722236359</v>
      </c>
      <c r="J93" s="9"/>
      <c r="K93" s="81">
        <f>IF(ISERROR(VLOOKUP(control!$B$5&amp;control!$D$8&amp;$B93,Data_RCN!$A$5:$U$178,Data_RCN!O$1,FALSE)),"-",VLOOKUP(control!$B$5&amp;control!$D$8&amp;$B93,Data_RCN!$A$5:$U$178,Data_RCN!O$1,FALSE))</f>
        <v>8.4658852356338059</v>
      </c>
      <c r="L93" s="82">
        <f>IF(ISERROR(VLOOKUP(control!$B$5&amp;control!$D$8&amp;$B93,Data_RCN!$A$5:$U$178,Data_RCN!P$1,FALSE)),"-",VLOOKUP(control!$B$5&amp;control!$D$8&amp;$B93,Data_RCN!$A$5:$U$178,Data_RCN!P$1,FALSE))</f>
        <v>6.6075201839093118</v>
      </c>
      <c r="M93" s="82">
        <f>IF(ISERROR(VLOOKUP(control!$B$5&amp;control!$D$8&amp;$B93,Data_RCN!$A$5:$U$178,Data_RCN!Q$1,FALSE)),"-",VLOOKUP(control!$B$5&amp;control!$D$8&amp;$B93,Data_RCN!$A$5:$U$178,Data_RCN!Q$1,FALSE))</f>
        <v>17.000598806516667</v>
      </c>
      <c r="N93" s="82">
        <f>IF(ISERROR(VLOOKUP(control!$B$5&amp;control!$D$8&amp;$B93,Data_RCN!$A$5:$U$178,Data_RCN!R$1,FALSE)),"-",VLOOKUP(control!$B$5&amp;control!$D$8&amp;$B93,Data_RCN!$A$5:$U$178,Data_RCN!R$1,FALSE))</f>
        <v>16.243487118777058</v>
      </c>
      <c r="O93" s="82">
        <f>IF(ISERROR(VLOOKUP(control!$B$5&amp;control!$D$8&amp;$B93,Data_RCN!$A$5:$U$178,Data_RCN!S$1,FALSE)),"-",VLOOKUP(control!$B$5&amp;control!$D$8&amp;$B93,Data_RCN!$A$5:$U$178,Data_RCN!S$1,FALSE))</f>
        <v>10.59956362835452</v>
      </c>
      <c r="P93" s="82">
        <f>IF(ISERROR(VLOOKUP(control!$B$5&amp;control!$D$8&amp;$B93,Data_RCN!$A$5:$U$178,Data_RCN!T$1,FALSE)),"-",VLOOKUP(control!$B$5&amp;control!$D$8&amp;$B93,Data_RCN!$A$5:$U$178,Data_RCN!T$1,FALSE))</f>
        <v>5.9192368314187584</v>
      </c>
      <c r="Q93" s="83">
        <f>IF(ISERROR(VLOOKUP(control!$B$5&amp;control!$D$8&amp;$B93,Data_RCN!$A$5:$U$178,Data_RCN!U$1,FALSE)),"-",VLOOKUP(control!$B$5&amp;control!$D$8&amp;$B93,Data_RCN!$A$5:$U$178,Data_RCN!U$1,FALSE))</f>
        <v>64.836291804610127</v>
      </c>
      <c r="R93" s="9"/>
      <c r="S93" s="81">
        <f>IF(ISERROR(VLOOKUP("Persons"&amp;control!$D$8&amp;$B93,Data_RCN!$A$5:$U$178,Data_RCN!O$1,FALSE)),"-",VLOOKUP("Persons"&amp;control!$D$8&amp;$B93,Data_RCN!$A$5:$U$178,Data_RCN!O$1,FALSE))</f>
        <v>16.931770471267612</v>
      </c>
      <c r="T93" s="82">
        <f>IF(ISERROR(VLOOKUP("Persons"&amp;control!$D$8&amp;$B93,Data_RCN!$A$5:$U$178,Data_RCN!P$1,FALSE)),"-",VLOOKUP("Persons"&amp;control!$D$8&amp;$B93,Data_RCN!$A$5:$U$178,Data_RCN!P$1,FALSE))</f>
        <v>14.385122067052565</v>
      </c>
      <c r="U93" s="82">
        <f>IF(ISERROR(VLOOKUP("Persons"&amp;control!$D$8&amp;$B93,Data_RCN!$A$5:$U$178,Data_RCN!Q$1,FALSE)),"-",VLOOKUP("Persons"&amp;control!$D$8&amp;$B93,Data_RCN!$A$5:$U$178,Data_RCN!Q$1,FALSE))</f>
        <v>35.033622641769163</v>
      </c>
      <c r="V93" s="82">
        <f>IF(ISERROR(VLOOKUP("Persons"&amp;control!$D$8&amp;$B93,Data_RCN!$A$5:$U$178,Data_RCN!R$1,FALSE)),"-",VLOOKUP("Persons"&amp;control!$D$8&amp;$B93,Data_RCN!$A$5:$U$178,Data_RCN!R$1,FALSE))</f>
        <v>37.167301034489881</v>
      </c>
      <c r="W93" s="82">
        <f>IF(ISERROR(VLOOKUP("Persons"&amp;control!$D$8&amp;$B93,Data_RCN!$A$5:$U$178,Data_RCN!S$1,FALSE)),"-",VLOOKUP("Persons"&amp;control!$D$8&amp;$B93,Data_RCN!$A$5:$U$178,Data_RCN!S$1,FALSE))</f>
        <v>22.025067279697705</v>
      </c>
      <c r="X93" s="82">
        <f>IF(ISERROR(VLOOKUP("Persons"&amp;control!$D$8&amp;$B93,Data_RCN!$A$5:$U$178,Data_RCN!T$1,FALSE)),"-",VLOOKUP("Persons"&amp;control!$D$8&amp;$B93,Data_RCN!$A$5:$U$178,Data_RCN!T$1,FALSE))</f>
        <v>13.146212032569569</v>
      </c>
      <c r="Y93" s="83">
        <f>IF(ISERROR(VLOOKUP("Persons"&amp;control!$D$8&amp;$B93,Data_RCN!$A$5:$U$178,Data_RCN!U$1,FALSE)),"-",VLOOKUP("Persons"&amp;control!$D$8&amp;$B93,Data_RCN!$A$5:$U$178,Data_RCN!U$1,FALSE))</f>
        <v>138.6890955268465</v>
      </c>
    </row>
    <row r="94" spans="2:25" ht="15" thickBot="1">
      <c r="B94" s="16" t="s">
        <v>127</v>
      </c>
      <c r="C94" s="78">
        <f>IF(ISERROR(VLOOKUP(control!$B$4&amp;control!$D$8&amp;$B94,Data_RCN!$A$5:$U$178,Data_RCN!O$1,FALSE)),"-",VLOOKUP(control!$B$4&amp;control!$D$8&amp;$B94,Data_RCN!$A$5:$U$178,Data_RCN!O$1,FALSE))</f>
        <v>5.4374384846753712</v>
      </c>
      <c r="D94" s="79">
        <f>IF(ISERROR(VLOOKUP(control!$B$4&amp;control!$D$8&amp;$B94,Data_RCN!$A$5:$U$178,Data_RCN!P$1,FALSE)),"-",VLOOKUP(control!$B$4&amp;control!$D$8&amp;$B94,Data_RCN!$A$5:$U$178,Data_RCN!P$1,FALSE))</f>
        <v>2.1336783927207152</v>
      </c>
      <c r="E94" s="79">
        <f>IF(ISERROR(VLOOKUP(control!$B$4&amp;control!$D$8&amp;$B94,Data_RCN!$A$5:$U$178,Data_RCN!Q$1,FALSE)),"-",VLOOKUP(control!$B$4&amp;control!$D$8&amp;$B94,Data_RCN!$A$5:$U$178,Data_RCN!Q$1,FALSE))</f>
        <v>3.7855584386980432</v>
      </c>
      <c r="F94" s="79">
        <f>IF(ISERROR(VLOOKUP(control!$B$4&amp;control!$D$8&amp;$B94,Data_RCN!$A$5:$U$178,Data_RCN!R$1,FALSE)),"-",VLOOKUP(control!$B$4&amp;control!$D$8&amp;$B94,Data_RCN!$A$5:$U$178,Data_RCN!R$1,FALSE))</f>
        <v>3.9232151091961538</v>
      </c>
      <c r="G94" s="79">
        <f>IF(ISERROR(VLOOKUP(control!$B$4&amp;control!$D$8&amp;$B94,Data_RCN!$A$5:$U$178,Data_RCN!S$1,FALSE)),"-",VLOOKUP(control!$B$4&amp;control!$D$8&amp;$B94,Data_RCN!$A$5:$U$178,Data_RCN!S$1,FALSE))</f>
        <v>1.0324250287358299</v>
      </c>
      <c r="H94" s="79">
        <f>IF(ISERROR(VLOOKUP(control!$B$4&amp;control!$D$8&amp;$B94,Data_RCN!$A$5:$U$178,Data_RCN!T$1,FALSE)),"-",VLOOKUP(control!$B$4&amp;control!$D$8&amp;$B94,Data_RCN!$A$5:$U$178,Data_RCN!T$1,FALSE))</f>
        <v>0.75711168773960869</v>
      </c>
      <c r="I94" s="80">
        <f>IF(ISERROR(VLOOKUP(control!$B$4&amp;control!$D$8&amp;$B94,Data_RCN!$A$5:$U$178,Data_RCN!U$1,FALSE)),"-",VLOOKUP(control!$B$4&amp;control!$D$8&amp;$B94,Data_RCN!$A$5:$U$178,Data_RCN!U$1,FALSE))</f>
        <v>17.069427141765722</v>
      </c>
      <c r="J94" s="9"/>
      <c r="K94" s="78">
        <f>IF(ISERROR(VLOOKUP(control!$B$5&amp;control!$D$8&amp;$B94,Data_RCN!$A$5:$U$178,Data_RCN!O$1,FALSE)),"-",VLOOKUP(control!$B$5&amp;control!$D$8&amp;$B94,Data_RCN!$A$5:$U$178,Data_RCN!O$1,FALSE))</f>
        <v>3.7855584386980432</v>
      </c>
      <c r="L94" s="79">
        <f>IF(ISERROR(VLOOKUP(control!$B$5&amp;control!$D$8&amp;$B94,Data_RCN!$A$5:$U$178,Data_RCN!P$1,FALSE)),"-",VLOOKUP(control!$B$5&amp;control!$D$8&amp;$B94,Data_RCN!$A$5:$U$178,Data_RCN!P$1,FALSE))</f>
        <v>1.1012533639848854</v>
      </c>
      <c r="M94" s="79">
        <f>IF(ISERROR(VLOOKUP(control!$B$5&amp;control!$D$8&amp;$B94,Data_RCN!$A$5:$U$178,Data_RCN!Q$1,FALSE)),"-",VLOOKUP(control!$B$5&amp;control!$D$8&amp;$B94,Data_RCN!$A$5:$U$178,Data_RCN!Q$1,FALSE))</f>
        <v>1.7895367164754388</v>
      </c>
      <c r="N94" s="79">
        <f>IF(ISERROR(VLOOKUP(control!$B$5&amp;control!$D$8&amp;$B94,Data_RCN!$A$5:$U$178,Data_RCN!R$1,FALSE)),"-",VLOOKUP(control!$B$5&amp;control!$D$8&amp;$B94,Data_RCN!$A$5:$U$178,Data_RCN!R$1,FALSE))</f>
        <v>1.9271933869735491</v>
      </c>
      <c r="O94" s="79">
        <f>IF(ISERROR(VLOOKUP(control!$B$5&amp;control!$D$8&amp;$B94,Data_RCN!$A$5:$U$178,Data_RCN!S$1,FALSE)),"-",VLOOKUP(control!$B$5&amp;control!$D$8&amp;$B94,Data_RCN!$A$5:$U$178,Data_RCN!S$1,FALSE))</f>
        <v>1.0324250287358299</v>
      </c>
      <c r="P94" s="79">
        <f>IF(ISERROR(VLOOKUP(control!$B$5&amp;control!$D$8&amp;$B94,Data_RCN!$A$5:$U$178,Data_RCN!T$1,FALSE)),"-",VLOOKUP(control!$B$5&amp;control!$D$8&amp;$B94,Data_RCN!$A$5:$U$178,Data_RCN!T$1,FALSE))</f>
        <v>0.55062668199244269</v>
      </c>
      <c r="Q94" s="80">
        <f>IF(ISERROR(VLOOKUP(control!$B$5&amp;control!$D$8&amp;$B94,Data_RCN!$A$5:$U$178,Data_RCN!U$1,FALSE)),"-",VLOOKUP(control!$B$5&amp;control!$D$8&amp;$B94,Data_RCN!$A$5:$U$178,Data_RCN!U$1,FALSE))</f>
        <v>10.18659361686019</v>
      </c>
      <c r="R94" s="9"/>
      <c r="S94" s="78">
        <f>IF(ISERROR(VLOOKUP("Persons"&amp;control!$D$8&amp;$B94,Data_RCN!$A$5:$U$178,Data_RCN!O$1,FALSE)),"-",VLOOKUP("Persons"&amp;control!$D$8&amp;$B94,Data_RCN!$A$5:$U$178,Data_RCN!O$1,FALSE))</f>
        <v>9.2229969233734135</v>
      </c>
      <c r="T94" s="79">
        <f>IF(ISERROR(VLOOKUP("Persons"&amp;control!$D$8&amp;$B94,Data_RCN!$A$5:$U$178,Data_RCN!P$1,FALSE)),"-",VLOOKUP("Persons"&amp;control!$D$8&amp;$B94,Data_RCN!$A$5:$U$178,Data_RCN!P$1,FALSE))</f>
        <v>3.2349317567056004</v>
      </c>
      <c r="U94" s="79">
        <f>IF(ISERROR(VLOOKUP("Persons"&amp;control!$D$8&amp;$B94,Data_RCN!$A$5:$U$178,Data_RCN!Q$1,FALSE)),"-",VLOOKUP("Persons"&amp;control!$D$8&amp;$B94,Data_RCN!$A$5:$U$178,Data_RCN!Q$1,FALSE))</f>
        <v>5.5750951551734822</v>
      </c>
      <c r="V94" s="79">
        <f>IF(ISERROR(VLOOKUP("Persons"&amp;control!$D$8&amp;$B94,Data_RCN!$A$5:$U$178,Data_RCN!R$1,FALSE)),"-",VLOOKUP("Persons"&amp;control!$D$8&amp;$B94,Data_RCN!$A$5:$U$178,Data_RCN!R$1,FALSE))</f>
        <v>5.8504084961697034</v>
      </c>
      <c r="W94" s="79">
        <f>IF(ISERROR(VLOOKUP("Persons"&amp;control!$D$8&amp;$B94,Data_RCN!$A$5:$U$178,Data_RCN!S$1,FALSE)),"-",VLOOKUP("Persons"&amp;control!$D$8&amp;$B94,Data_RCN!$A$5:$U$178,Data_RCN!S$1,FALSE))</f>
        <v>2.0648500574716597</v>
      </c>
      <c r="X94" s="79">
        <f>IF(ISERROR(VLOOKUP("Persons"&amp;control!$D$8&amp;$B94,Data_RCN!$A$5:$U$178,Data_RCN!T$1,FALSE)),"-",VLOOKUP("Persons"&amp;control!$D$8&amp;$B94,Data_RCN!$A$5:$U$178,Data_RCN!T$1,FALSE))</f>
        <v>1.3077383697320513</v>
      </c>
      <c r="Y94" s="80">
        <f>IF(ISERROR(VLOOKUP("Persons"&amp;control!$D$8&amp;$B94,Data_RCN!$A$5:$U$178,Data_RCN!U$1,FALSE)),"-",VLOOKUP("Persons"&amp;control!$D$8&amp;$B94,Data_RCN!$A$5:$U$178,Data_RCN!U$1,FALSE))</f>
        <v>27.256020758625908</v>
      </c>
    </row>
    <row r="95" spans="2:25" ht="15" thickBot="1">
      <c r="B95" s="16" t="s">
        <v>131</v>
      </c>
      <c r="C95" s="81" t="str">
        <f>IF(ISERROR(VLOOKUP(control!$B$4&amp;control!$D$8&amp;$B95,Data_RCN!$A$5:$U$178,Data_RCN!O$1,FALSE)),"-",VLOOKUP(control!$B$4&amp;control!$D$8&amp;$B95,Data_RCN!$A$5:$U$178,Data_RCN!O$1,FALSE))</f>
        <v>-</v>
      </c>
      <c r="D95" s="82" t="str">
        <f>IF(ISERROR(VLOOKUP(control!$B$4&amp;control!$D$8&amp;$B95,Data_RCN!$A$5:$U$178,Data_RCN!P$1,FALSE)),"-",VLOOKUP(control!$B$4&amp;control!$D$8&amp;$B95,Data_RCN!$A$5:$U$178,Data_RCN!P$1,FALSE))</f>
        <v>-</v>
      </c>
      <c r="E95" s="82" t="str">
        <f>IF(ISERROR(VLOOKUP(control!$B$4&amp;control!$D$8&amp;$B95,Data_RCN!$A$5:$U$178,Data_RCN!Q$1,FALSE)),"-",VLOOKUP(control!$B$4&amp;control!$D$8&amp;$B95,Data_RCN!$A$5:$U$178,Data_RCN!Q$1,FALSE))</f>
        <v>-</v>
      </c>
      <c r="F95" s="82" t="str">
        <f>IF(ISERROR(VLOOKUP(control!$B$4&amp;control!$D$8&amp;$B95,Data_RCN!$A$5:$U$178,Data_RCN!R$1,FALSE)),"-",VLOOKUP(control!$B$4&amp;control!$D$8&amp;$B95,Data_RCN!$A$5:$U$178,Data_RCN!R$1,FALSE))</f>
        <v>-</v>
      </c>
      <c r="G95" s="82" t="str">
        <f>IF(ISERROR(VLOOKUP(control!$B$4&amp;control!$D$8&amp;$B95,Data_RCN!$A$5:$U$178,Data_RCN!S$1,FALSE)),"-",VLOOKUP(control!$B$4&amp;control!$D$8&amp;$B95,Data_RCN!$A$5:$U$178,Data_RCN!S$1,FALSE))</f>
        <v>-</v>
      </c>
      <c r="H95" s="82" t="str">
        <f>IF(ISERROR(VLOOKUP(control!$B$4&amp;control!$D$8&amp;$B95,Data_RCN!$A$5:$U$178,Data_RCN!T$1,FALSE)),"-",VLOOKUP(control!$B$4&amp;control!$D$8&amp;$B95,Data_RCN!$A$5:$U$178,Data_RCN!T$1,FALSE))</f>
        <v>-</v>
      </c>
      <c r="I95" s="83" t="str">
        <f>IF(ISERROR(VLOOKUP(control!$B$4&amp;control!$D$8&amp;$B95,Data_RCN!$A$5:$U$178,Data_RCN!U$1,FALSE)),"-",VLOOKUP(control!$B$4&amp;control!$D$8&amp;$B95,Data_RCN!$A$5:$U$178,Data_RCN!U$1,FALSE))</f>
        <v>-</v>
      </c>
      <c r="J95" s="9"/>
      <c r="K95" s="81">
        <f>IF(ISERROR(VLOOKUP(control!$B$5&amp;control!$D$8&amp;$B95,Data_RCN!$A$5:$U$178,Data_RCN!O$1,FALSE)),"-",VLOOKUP(control!$B$5&amp;control!$D$8&amp;$B95,Data_RCN!$A$5:$U$178,Data_RCN!O$1,FALSE))</f>
        <v>19.50609498666638</v>
      </c>
      <c r="L95" s="82">
        <f>IF(ISERROR(VLOOKUP(control!$B$5&amp;control!$D$8&amp;$B95,Data_RCN!$A$5:$U$178,Data_RCN!P$1,FALSE)),"-",VLOOKUP(control!$B$5&amp;control!$D$8&amp;$B95,Data_RCN!$A$5:$U$178,Data_RCN!P$1,FALSE))</f>
        <v>10.955478006209885</v>
      </c>
      <c r="M95" s="82">
        <f>IF(ISERROR(VLOOKUP(control!$B$5&amp;control!$D$8&amp;$B95,Data_RCN!$A$5:$U$178,Data_RCN!Q$1,FALSE)),"-",VLOOKUP(control!$B$5&amp;control!$D$8&amp;$B95,Data_RCN!$A$5:$U$178,Data_RCN!Q$1,FALSE))</f>
        <v>27.923108576803244</v>
      </c>
      <c r="N95" s="82">
        <f>IF(ISERROR(VLOOKUP(control!$B$5&amp;control!$D$8&amp;$B95,Data_RCN!$A$5:$U$178,Data_RCN!R$1,FALSE)),"-",VLOOKUP(control!$B$5&amp;control!$D$8&amp;$B95,Data_RCN!$A$5:$U$178,Data_RCN!R$1,FALSE))</f>
        <v>33.267244189588553</v>
      </c>
      <c r="O95" s="82">
        <f>IF(ISERROR(VLOOKUP(control!$B$5&amp;control!$D$8&amp;$B95,Data_RCN!$A$5:$U$178,Data_RCN!S$1,FALSE)),"-",VLOOKUP(control!$B$5&amp;control!$D$8&amp;$B95,Data_RCN!$A$5:$U$178,Data_RCN!S$1,FALSE))</f>
        <v>27.121488234885451</v>
      </c>
      <c r="P95" s="82">
        <f>IF(ISERROR(VLOOKUP(control!$B$5&amp;control!$D$8&amp;$B95,Data_RCN!$A$5:$U$178,Data_RCN!T$1,FALSE)),"-",VLOOKUP(control!$B$5&amp;control!$D$8&amp;$B95,Data_RCN!$A$5:$U$178,Data_RCN!T$1,FALSE))</f>
        <v>21.510145841460872</v>
      </c>
      <c r="Q95" s="83">
        <f>IF(ISERROR(VLOOKUP(control!$B$5&amp;control!$D$8&amp;$B95,Data_RCN!$A$5:$U$178,Data_RCN!U$1,FALSE)),"-",VLOOKUP(control!$B$5&amp;control!$D$8&amp;$B95,Data_RCN!$A$5:$U$178,Data_RCN!U$1,FALSE))</f>
        <v>140.2835598356144</v>
      </c>
      <c r="R95" s="9"/>
      <c r="S95" s="81">
        <f>IF(ISERROR(VLOOKUP("Persons"&amp;control!$D$8&amp;$B95,Data_RCN!$A$5:$U$178,Data_RCN!O$1,FALSE)),"-",VLOOKUP("Persons"&amp;control!$D$8&amp;$B95,Data_RCN!$A$5:$U$178,Data_RCN!O$1,FALSE))</f>
        <v>19.50609498666638</v>
      </c>
      <c r="T95" s="82">
        <f>IF(ISERROR(VLOOKUP("Persons"&amp;control!$D$8&amp;$B95,Data_RCN!$A$5:$U$178,Data_RCN!P$1,FALSE)),"-",VLOOKUP("Persons"&amp;control!$D$8&amp;$B95,Data_RCN!$A$5:$U$178,Data_RCN!P$1,FALSE))</f>
        <v>10.955478006209885</v>
      </c>
      <c r="U95" s="82">
        <f>IF(ISERROR(VLOOKUP("Persons"&amp;control!$D$8&amp;$B95,Data_RCN!$A$5:$U$178,Data_RCN!Q$1,FALSE)),"-",VLOOKUP("Persons"&amp;control!$D$8&amp;$B95,Data_RCN!$A$5:$U$178,Data_RCN!Q$1,FALSE))</f>
        <v>27.923108576803244</v>
      </c>
      <c r="V95" s="82">
        <f>IF(ISERROR(VLOOKUP("Persons"&amp;control!$D$8&amp;$B95,Data_RCN!$A$5:$U$178,Data_RCN!R$1,FALSE)),"-",VLOOKUP("Persons"&amp;control!$D$8&amp;$B95,Data_RCN!$A$5:$U$178,Data_RCN!R$1,FALSE))</f>
        <v>33.267244189588553</v>
      </c>
      <c r="W95" s="82">
        <f>IF(ISERROR(VLOOKUP("Persons"&amp;control!$D$8&amp;$B95,Data_RCN!$A$5:$U$178,Data_RCN!S$1,FALSE)),"-",VLOOKUP("Persons"&amp;control!$D$8&amp;$B95,Data_RCN!$A$5:$U$178,Data_RCN!S$1,FALSE))</f>
        <v>27.121488234885451</v>
      </c>
      <c r="X95" s="82">
        <f>IF(ISERROR(VLOOKUP("Persons"&amp;control!$D$8&amp;$B95,Data_RCN!$A$5:$U$178,Data_RCN!T$1,FALSE)),"-",VLOOKUP("Persons"&amp;control!$D$8&amp;$B95,Data_RCN!$A$5:$U$178,Data_RCN!T$1,FALSE))</f>
        <v>21.510145841460872</v>
      </c>
      <c r="Y95" s="83">
        <f>IF(ISERROR(VLOOKUP("Persons"&amp;control!$D$8&amp;$B95,Data_RCN!$A$5:$U$178,Data_RCN!U$1,FALSE)),"-",VLOOKUP("Persons"&amp;control!$D$8&amp;$B95,Data_RCN!$A$5:$U$178,Data_RCN!U$1,FALSE))</f>
        <v>140.2835598356144</v>
      </c>
    </row>
    <row r="96" spans="2:25" ht="15" thickBot="1">
      <c r="B96" s="16" t="s">
        <v>160</v>
      </c>
      <c r="C96" s="78">
        <f>IF(ISERROR(VLOOKUP(control!$B$4&amp;control!$D$8&amp;$B96,Data_RCN!$A$5:$U$178,Data_RCN!O$1,FALSE)),"-",VLOOKUP(control!$B$4&amp;control!$D$8&amp;$B96,Data_RCN!$A$5:$U$178,Data_RCN!O$1,FALSE))</f>
        <v>2.6154767394641025</v>
      </c>
      <c r="D96" s="79">
        <f>IF(ISERROR(VLOOKUP(control!$B$4&amp;control!$D$8&amp;$B96,Data_RCN!$A$5:$U$178,Data_RCN!P$1,FALSE)),"-",VLOOKUP(control!$B$4&amp;control!$D$8&amp;$B96,Data_RCN!$A$5:$U$178,Data_RCN!P$1,FALSE))</f>
        <v>0.75711168773960869</v>
      </c>
      <c r="E96" s="79">
        <f>IF(ISERROR(VLOOKUP(control!$B$4&amp;control!$D$8&amp;$B96,Data_RCN!$A$5:$U$178,Data_RCN!Q$1,FALSE)),"-",VLOOKUP(control!$B$4&amp;control!$D$8&amp;$B96,Data_RCN!$A$5:$U$178,Data_RCN!Q$1,FALSE))</f>
        <v>0.75711168773960869</v>
      </c>
      <c r="F96" s="79">
        <f>IF(ISERROR(VLOOKUP(control!$B$4&amp;control!$D$8&amp;$B96,Data_RCN!$A$5:$U$178,Data_RCN!R$1,FALSE)),"-",VLOOKUP(control!$B$4&amp;control!$D$8&amp;$B96,Data_RCN!$A$5:$U$178,Data_RCN!R$1,FALSE))</f>
        <v>0.41297001149433199</v>
      </c>
      <c r="G96" s="79" t="str">
        <f>IF(ISERROR(VLOOKUP(control!$B$4&amp;control!$D$8&amp;$B96,Data_RCN!$A$5:$U$178,Data_RCN!S$1,FALSE)),"-",VLOOKUP(control!$B$4&amp;control!$D$8&amp;$B96,Data_RCN!$A$5:$U$178,Data_RCN!S$1,FALSE))</f>
        <v>-</v>
      </c>
      <c r="H96" s="79">
        <f>IF(ISERROR(VLOOKUP(control!$B$4&amp;control!$D$8&amp;$B96,Data_RCN!$A$5:$U$178,Data_RCN!T$1,FALSE)),"-",VLOOKUP(control!$B$4&amp;control!$D$8&amp;$B96,Data_RCN!$A$5:$U$178,Data_RCN!T$1,FALSE))</f>
        <v>0.48179834674338728</v>
      </c>
      <c r="I96" s="80">
        <f>IF(ISERROR(VLOOKUP(control!$B$4&amp;control!$D$8&amp;$B96,Data_RCN!$A$5:$U$178,Data_RCN!U$1,FALSE)),"-",VLOOKUP(control!$B$4&amp;control!$D$8&amp;$B96,Data_RCN!$A$5:$U$178,Data_RCN!U$1,FALSE))</f>
        <v>5.024468473181039</v>
      </c>
      <c r="J96" s="9"/>
      <c r="K96" s="78">
        <f>IF(ISERROR(VLOOKUP(control!$B$5&amp;control!$D$8&amp;$B96,Data_RCN!$A$5:$U$178,Data_RCN!O$1,FALSE)),"-",VLOOKUP(control!$B$5&amp;control!$D$8&amp;$B96,Data_RCN!$A$5:$U$178,Data_RCN!O$1,FALSE))</f>
        <v>3.3037600919546559</v>
      </c>
      <c r="L96" s="79">
        <f>IF(ISERROR(VLOOKUP(control!$B$5&amp;control!$D$8&amp;$B96,Data_RCN!$A$5:$U$178,Data_RCN!P$1,FALSE)),"-",VLOOKUP(control!$B$5&amp;control!$D$8&amp;$B96,Data_RCN!$A$5:$U$178,Data_RCN!P$1,FALSE))</f>
        <v>0.82594002298866398</v>
      </c>
      <c r="M96" s="79">
        <f>IF(ISERROR(VLOOKUP(control!$B$5&amp;control!$D$8&amp;$B96,Data_RCN!$A$5:$U$178,Data_RCN!Q$1,FALSE)),"-",VLOOKUP(control!$B$5&amp;control!$D$8&amp;$B96,Data_RCN!$A$5:$U$178,Data_RCN!Q$1,FALSE))</f>
        <v>0.34414167624527664</v>
      </c>
      <c r="N96" s="79">
        <f>IF(ISERROR(VLOOKUP(control!$B$5&amp;control!$D$8&amp;$B96,Data_RCN!$A$5:$U$178,Data_RCN!R$1,FALSE)),"-",VLOOKUP(control!$B$5&amp;control!$D$8&amp;$B96,Data_RCN!$A$5:$U$178,Data_RCN!R$1,FALSE))</f>
        <v>0.82594002298866398</v>
      </c>
      <c r="O96" s="79">
        <f>IF(ISERROR(VLOOKUP(control!$B$5&amp;control!$D$8&amp;$B96,Data_RCN!$A$5:$U$178,Data_RCN!S$1,FALSE)),"-",VLOOKUP(control!$B$5&amp;control!$D$8&amp;$B96,Data_RCN!$A$5:$U$178,Data_RCN!S$1,FALSE))</f>
        <v>0.34414167624527664</v>
      </c>
      <c r="P96" s="79" t="str">
        <f>IF(ISERROR(VLOOKUP(control!$B$5&amp;control!$D$8&amp;$B96,Data_RCN!$A$5:$U$178,Data_RCN!T$1,FALSE)),"-",VLOOKUP(control!$B$5&amp;control!$D$8&amp;$B96,Data_RCN!$A$5:$U$178,Data_RCN!T$1,FALSE))</f>
        <v>-</v>
      </c>
      <c r="Q96" s="80">
        <f>IF(ISERROR(VLOOKUP(control!$B$5&amp;control!$D$8&amp;$B96,Data_RCN!$A$5:$U$178,Data_RCN!U$1,FALSE)),"-",VLOOKUP(control!$B$5&amp;control!$D$8&amp;$B96,Data_RCN!$A$5:$U$178,Data_RCN!U$1,FALSE))</f>
        <v>5.6439234904225373</v>
      </c>
      <c r="R96" s="9"/>
      <c r="S96" s="78">
        <f>IF(ISERROR(VLOOKUP("Persons"&amp;control!$D$8&amp;$B96,Data_RCN!$A$5:$U$178,Data_RCN!O$1,FALSE)),"-",VLOOKUP("Persons"&amp;control!$D$8&amp;$B96,Data_RCN!$A$5:$U$178,Data_RCN!O$1,FALSE))</f>
        <v>5.9192368314187584</v>
      </c>
      <c r="T96" s="79">
        <f>IF(ISERROR(VLOOKUP("Persons"&amp;control!$D$8&amp;$B96,Data_RCN!$A$5:$U$178,Data_RCN!P$1,FALSE)),"-",VLOOKUP("Persons"&amp;control!$D$8&amp;$B96,Data_RCN!$A$5:$U$178,Data_RCN!P$1,FALSE))</f>
        <v>1.5830517107282727</v>
      </c>
      <c r="U96" s="79">
        <f>IF(ISERROR(VLOOKUP("Persons"&amp;control!$D$8&amp;$B96,Data_RCN!$A$5:$U$178,Data_RCN!Q$1,FALSE)),"-",VLOOKUP("Persons"&amp;control!$D$8&amp;$B96,Data_RCN!$A$5:$U$178,Data_RCN!Q$1,FALSE))</f>
        <v>1.1012533639848854</v>
      </c>
      <c r="V96" s="79">
        <f>IF(ISERROR(VLOOKUP("Persons"&amp;control!$D$8&amp;$B96,Data_RCN!$A$5:$U$178,Data_RCN!R$1,FALSE)),"-",VLOOKUP("Persons"&amp;control!$D$8&amp;$B96,Data_RCN!$A$5:$U$178,Data_RCN!R$1,FALSE))</f>
        <v>1.238910034482996</v>
      </c>
      <c r="W96" s="79">
        <f>IF(ISERROR(VLOOKUP("Persons"&amp;control!$D$8&amp;$B96,Data_RCN!$A$5:$U$178,Data_RCN!S$1,FALSE)),"-",VLOOKUP("Persons"&amp;control!$D$8&amp;$B96,Data_RCN!$A$5:$U$178,Data_RCN!S$1,FALSE))</f>
        <v>0.34414167624527664</v>
      </c>
      <c r="X96" s="79">
        <f>IF(ISERROR(VLOOKUP("Persons"&amp;control!$D$8&amp;$B96,Data_RCN!$A$5:$U$178,Data_RCN!T$1,FALSE)),"-",VLOOKUP("Persons"&amp;control!$D$8&amp;$B96,Data_RCN!$A$5:$U$178,Data_RCN!T$1,FALSE))</f>
        <v>0.48179834674338728</v>
      </c>
      <c r="Y96" s="80">
        <f>IF(ISERROR(VLOOKUP("Persons"&amp;control!$D$8&amp;$B96,Data_RCN!$A$5:$U$178,Data_RCN!U$1,FALSE)),"-",VLOOKUP("Persons"&amp;control!$D$8&amp;$B96,Data_RCN!$A$5:$U$178,Data_RCN!U$1,FALSE))</f>
        <v>10.668391963603575</v>
      </c>
    </row>
    <row r="97" spans="2:25" ht="15" thickBot="1">
      <c r="B97" s="16" t="s">
        <v>163</v>
      </c>
      <c r="C97" s="81">
        <f>IF(ISERROR(VLOOKUP(control!$B$4&amp;control!$D$8&amp;$B97,Data_RCN!$A$5:$U$178,Data_RCN!O$1,FALSE)),"-",VLOOKUP(control!$B$4&amp;control!$D$8&amp;$B97,Data_RCN!$A$5:$U$178,Data_RCN!O$1,FALSE))</f>
        <v>117.26191997228871</v>
      </c>
      <c r="D97" s="82">
        <f>IF(ISERROR(VLOOKUP(control!$B$4&amp;control!$D$8&amp;$B97,Data_RCN!$A$5:$U$178,Data_RCN!P$1,FALSE)),"-",VLOOKUP(control!$B$4&amp;control!$D$8&amp;$B97,Data_RCN!$A$5:$U$178,Data_RCN!P$1,FALSE))</f>
        <v>109.02803212919822</v>
      </c>
      <c r="E97" s="82">
        <f>IF(ISERROR(VLOOKUP(control!$B$4&amp;control!$D$8&amp;$B97,Data_RCN!$A$5:$U$178,Data_RCN!Q$1,FALSE)),"-",VLOOKUP(control!$B$4&amp;control!$D$8&amp;$B97,Data_RCN!$A$5:$U$178,Data_RCN!Q$1,FALSE))</f>
        <v>280.52004099908294</v>
      </c>
      <c r="F97" s="82">
        <f>IF(ISERROR(VLOOKUP(control!$B$4&amp;control!$D$8&amp;$B97,Data_RCN!$A$5:$U$178,Data_RCN!R$1,FALSE)),"-",VLOOKUP(control!$B$4&amp;control!$D$8&amp;$B97,Data_RCN!$A$5:$U$178,Data_RCN!R$1,FALSE))</f>
        <v>276.97095141154392</v>
      </c>
      <c r="G97" s="82">
        <f>IF(ISERROR(VLOOKUP(control!$B$4&amp;control!$D$8&amp;$B97,Data_RCN!$A$5:$U$178,Data_RCN!S$1,FALSE)),"-",VLOOKUP(control!$B$4&amp;control!$D$8&amp;$B97,Data_RCN!$A$5:$U$178,Data_RCN!S$1,FALSE))</f>
        <v>94.547746612039077</v>
      </c>
      <c r="H97" s="82">
        <f>IF(ISERROR(VLOOKUP(control!$B$4&amp;control!$D$8&amp;$B97,Data_RCN!$A$5:$U$178,Data_RCN!T$1,FALSE)),"-",VLOOKUP(control!$B$4&amp;control!$D$8&amp;$B97,Data_RCN!$A$5:$U$178,Data_RCN!T$1,FALSE))</f>
        <v>32.935551372361964</v>
      </c>
      <c r="I97" s="83">
        <f>IF(ISERROR(VLOOKUP(control!$B$4&amp;control!$D$8&amp;$B97,Data_RCN!$A$5:$U$178,Data_RCN!U$1,FALSE)),"-",VLOOKUP(control!$B$4&amp;control!$D$8&amp;$B97,Data_RCN!$A$5:$U$178,Data_RCN!U$1,FALSE))</f>
        <v>911.26424249651484</v>
      </c>
      <c r="J97" s="9"/>
      <c r="K97" s="81" t="str">
        <f>IF(ISERROR(VLOOKUP(control!$B$5&amp;control!$D$8&amp;$B97,Data_RCN!$A$5:$U$178,Data_RCN!O$1,FALSE)),"-",VLOOKUP(control!$B$5&amp;control!$D$8&amp;$B97,Data_RCN!$A$5:$U$178,Data_RCN!O$1,FALSE))</f>
        <v>-</v>
      </c>
      <c r="L97" s="82" t="str">
        <f>IF(ISERROR(VLOOKUP(control!$B$5&amp;control!$D$8&amp;$B97,Data_RCN!$A$5:$U$178,Data_RCN!P$1,FALSE)),"-",VLOOKUP(control!$B$5&amp;control!$D$8&amp;$B97,Data_RCN!$A$5:$U$178,Data_RCN!P$1,FALSE))</f>
        <v>-</v>
      </c>
      <c r="M97" s="82" t="str">
        <f>IF(ISERROR(VLOOKUP(control!$B$5&amp;control!$D$8&amp;$B97,Data_RCN!$A$5:$U$178,Data_RCN!Q$1,FALSE)),"-",VLOOKUP(control!$B$5&amp;control!$D$8&amp;$B97,Data_RCN!$A$5:$U$178,Data_RCN!Q$1,FALSE))</f>
        <v>-</v>
      </c>
      <c r="N97" s="82" t="str">
        <f>IF(ISERROR(VLOOKUP(control!$B$5&amp;control!$D$8&amp;$B97,Data_RCN!$A$5:$U$178,Data_RCN!R$1,FALSE)),"-",VLOOKUP(control!$B$5&amp;control!$D$8&amp;$B97,Data_RCN!$A$5:$U$178,Data_RCN!R$1,FALSE))</f>
        <v>-</v>
      </c>
      <c r="O97" s="82" t="str">
        <f>IF(ISERROR(VLOOKUP(control!$B$5&amp;control!$D$8&amp;$B97,Data_RCN!$A$5:$U$178,Data_RCN!S$1,FALSE)),"-",VLOOKUP(control!$B$5&amp;control!$D$8&amp;$B97,Data_RCN!$A$5:$U$178,Data_RCN!S$1,FALSE))</f>
        <v>-</v>
      </c>
      <c r="P97" s="82" t="str">
        <f>IF(ISERROR(VLOOKUP(control!$B$5&amp;control!$D$8&amp;$B97,Data_RCN!$A$5:$U$178,Data_RCN!T$1,FALSE)),"-",VLOOKUP(control!$B$5&amp;control!$D$8&amp;$B97,Data_RCN!$A$5:$U$178,Data_RCN!T$1,FALSE))</f>
        <v>-</v>
      </c>
      <c r="Q97" s="83" t="str">
        <f>IF(ISERROR(VLOOKUP(control!$B$5&amp;control!$D$8&amp;$B97,Data_RCN!$A$5:$U$178,Data_RCN!U$1,FALSE)),"-",VLOOKUP(control!$B$5&amp;control!$D$8&amp;$B97,Data_RCN!$A$5:$U$178,Data_RCN!U$1,FALSE))</f>
        <v>-</v>
      </c>
      <c r="R97" s="9"/>
      <c r="S97" s="81">
        <f>IF(ISERROR(VLOOKUP("Persons"&amp;control!$D$8&amp;$B97,Data_RCN!$A$5:$U$178,Data_RCN!O$1,FALSE)),"-",VLOOKUP("Persons"&amp;control!$D$8&amp;$B97,Data_RCN!$A$5:$U$178,Data_RCN!O$1,FALSE))</f>
        <v>117.26191997228871</v>
      </c>
      <c r="T97" s="82">
        <f>IF(ISERROR(VLOOKUP("Persons"&amp;control!$D$8&amp;$B97,Data_RCN!$A$5:$U$178,Data_RCN!P$1,FALSE)),"-",VLOOKUP("Persons"&amp;control!$D$8&amp;$B97,Data_RCN!$A$5:$U$178,Data_RCN!P$1,FALSE))</f>
        <v>109.02803212919822</v>
      </c>
      <c r="U97" s="82">
        <f>IF(ISERROR(VLOOKUP("Persons"&amp;control!$D$8&amp;$B97,Data_RCN!$A$5:$U$178,Data_RCN!Q$1,FALSE)),"-",VLOOKUP("Persons"&amp;control!$D$8&amp;$B97,Data_RCN!$A$5:$U$178,Data_RCN!Q$1,FALSE))</f>
        <v>280.52004099908294</v>
      </c>
      <c r="V97" s="82">
        <f>IF(ISERROR(VLOOKUP("Persons"&amp;control!$D$8&amp;$B97,Data_RCN!$A$5:$U$178,Data_RCN!R$1,FALSE)),"-",VLOOKUP("Persons"&amp;control!$D$8&amp;$B97,Data_RCN!$A$5:$U$178,Data_RCN!R$1,FALSE))</f>
        <v>276.97095141154392</v>
      </c>
      <c r="W97" s="82">
        <f>IF(ISERROR(VLOOKUP("Persons"&amp;control!$D$8&amp;$B97,Data_RCN!$A$5:$U$178,Data_RCN!S$1,FALSE)),"-",VLOOKUP("Persons"&amp;control!$D$8&amp;$B97,Data_RCN!$A$5:$U$178,Data_RCN!S$1,FALSE))</f>
        <v>94.547746612039077</v>
      </c>
      <c r="X97" s="82">
        <f>IF(ISERROR(VLOOKUP("Persons"&amp;control!$D$8&amp;$B97,Data_RCN!$A$5:$U$178,Data_RCN!T$1,FALSE)),"-",VLOOKUP("Persons"&amp;control!$D$8&amp;$B97,Data_RCN!$A$5:$U$178,Data_RCN!T$1,FALSE))</f>
        <v>32.935551372361964</v>
      </c>
      <c r="Y97" s="83">
        <f>IF(ISERROR(VLOOKUP("Persons"&amp;control!$D$8&amp;$B97,Data_RCN!$A$5:$U$178,Data_RCN!U$1,FALSE)),"-",VLOOKUP("Persons"&amp;control!$D$8&amp;$B97,Data_RCN!$A$5:$U$178,Data_RCN!U$1,FALSE))</f>
        <v>911.26424249651484</v>
      </c>
    </row>
    <row r="98" spans="2:25" ht="15" thickBot="1">
      <c r="B98" s="16" t="s">
        <v>141</v>
      </c>
      <c r="C98" s="78">
        <f>IF(ISERROR(VLOOKUP(control!$B$4&amp;control!$D$8&amp;$B98,Data_RCN!$A$5:$U$178,Data_RCN!O$1,FALSE)),"-",VLOOKUP(control!$B$4&amp;control!$D$8&amp;$B98,Data_RCN!$A$5:$U$178,Data_RCN!O$1,FALSE))</f>
        <v>4.4738417911885966</v>
      </c>
      <c r="D98" s="79">
        <f>IF(ISERROR(VLOOKUP(control!$B$4&amp;control!$D$8&amp;$B98,Data_RCN!$A$5:$U$178,Data_RCN!P$1,FALSE)),"-",VLOOKUP(control!$B$4&amp;control!$D$8&amp;$B98,Data_RCN!$A$5:$U$178,Data_RCN!P$1,FALSE))</f>
        <v>2.3401633984678814</v>
      </c>
      <c r="E98" s="79">
        <f>IF(ISERROR(VLOOKUP(control!$B$4&amp;control!$D$8&amp;$B98,Data_RCN!$A$5:$U$178,Data_RCN!Q$1,FALSE)),"-",VLOOKUP(control!$B$4&amp;control!$D$8&amp;$B98,Data_RCN!$A$5:$U$178,Data_RCN!Q$1,FALSE))</f>
        <v>4.3361851206904864</v>
      </c>
      <c r="F98" s="79">
        <f>IF(ISERROR(VLOOKUP(control!$B$4&amp;control!$D$8&amp;$B98,Data_RCN!$A$5:$U$178,Data_RCN!R$1,FALSE)),"-",VLOOKUP(control!$B$4&amp;control!$D$8&amp;$B98,Data_RCN!$A$5:$U$178,Data_RCN!R$1,FALSE))</f>
        <v>4.1297001149433195</v>
      </c>
      <c r="G98" s="79">
        <f>IF(ISERROR(VLOOKUP(control!$B$4&amp;control!$D$8&amp;$B98,Data_RCN!$A$5:$U$178,Data_RCN!S$1,FALSE)),"-",VLOOKUP(control!$B$4&amp;control!$D$8&amp;$B98,Data_RCN!$A$5:$U$178,Data_RCN!S$1,FALSE))</f>
        <v>2.4089917337169369</v>
      </c>
      <c r="H98" s="79">
        <f>IF(ISERROR(VLOOKUP(control!$B$4&amp;control!$D$8&amp;$B98,Data_RCN!$A$5:$U$178,Data_RCN!T$1,FALSE)),"-",VLOOKUP(control!$B$4&amp;control!$D$8&amp;$B98,Data_RCN!$A$5:$U$178,Data_RCN!T$1,FALSE))</f>
        <v>2.0648500574716597</v>
      </c>
      <c r="I98" s="80">
        <f>IF(ISERROR(VLOOKUP(control!$B$4&amp;control!$D$8&amp;$B98,Data_RCN!$A$5:$U$178,Data_RCN!U$1,FALSE)),"-",VLOOKUP(control!$B$4&amp;control!$D$8&amp;$B98,Data_RCN!$A$5:$U$178,Data_RCN!U$1,FALSE))</f>
        <v>19.75373221647888</v>
      </c>
      <c r="J98" s="9"/>
      <c r="K98" s="78">
        <f>IF(ISERROR(VLOOKUP(control!$B$5&amp;control!$D$8&amp;$B98,Data_RCN!$A$5:$U$178,Data_RCN!O$1,FALSE)),"-",VLOOKUP(control!$B$5&amp;control!$D$8&amp;$B98,Data_RCN!$A$5:$U$178,Data_RCN!O$1,FALSE))</f>
        <v>2.4089917337169369</v>
      </c>
      <c r="L98" s="79">
        <f>IF(ISERROR(VLOOKUP(control!$B$5&amp;control!$D$8&amp;$B98,Data_RCN!$A$5:$U$178,Data_RCN!P$1,FALSE)),"-",VLOOKUP(control!$B$5&amp;control!$D$8&amp;$B98,Data_RCN!$A$5:$U$178,Data_RCN!P$1,FALSE))</f>
        <v>1.0324250287358299</v>
      </c>
      <c r="M98" s="79">
        <f>IF(ISERROR(VLOOKUP(control!$B$5&amp;control!$D$8&amp;$B98,Data_RCN!$A$5:$U$178,Data_RCN!Q$1,FALSE)),"-",VLOOKUP(control!$B$5&amp;control!$D$8&amp;$B98,Data_RCN!$A$5:$U$178,Data_RCN!Q$1,FALSE))</f>
        <v>2.2713350632188258</v>
      </c>
      <c r="N98" s="79">
        <f>IF(ISERROR(VLOOKUP(control!$B$5&amp;control!$D$8&amp;$B98,Data_RCN!$A$5:$U$178,Data_RCN!R$1,FALSE)),"-",VLOOKUP(control!$B$5&amp;control!$D$8&amp;$B98,Data_RCN!$A$5:$U$178,Data_RCN!R$1,FALSE))</f>
        <v>3.2349317567056004</v>
      </c>
      <c r="O98" s="79">
        <f>IF(ISERROR(VLOOKUP(control!$B$5&amp;control!$D$8&amp;$B98,Data_RCN!$A$5:$U$178,Data_RCN!S$1,FALSE)),"-",VLOOKUP(control!$B$5&amp;control!$D$8&amp;$B98,Data_RCN!$A$5:$U$178,Data_RCN!S$1,FALSE))</f>
        <v>1.9960217222226044</v>
      </c>
      <c r="P98" s="79">
        <f>IF(ISERROR(VLOOKUP(control!$B$5&amp;control!$D$8&amp;$B98,Data_RCN!$A$5:$U$178,Data_RCN!T$1,FALSE)),"-",VLOOKUP(control!$B$5&amp;control!$D$8&amp;$B98,Data_RCN!$A$5:$U$178,Data_RCN!T$1,FALSE))</f>
        <v>1.3765667049811066</v>
      </c>
      <c r="Q98" s="80">
        <f>IF(ISERROR(VLOOKUP(control!$B$5&amp;control!$D$8&amp;$B98,Data_RCN!$A$5:$U$178,Data_RCN!U$1,FALSE)),"-",VLOOKUP(control!$B$5&amp;control!$D$8&amp;$B98,Data_RCN!$A$5:$U$178,Data_RCN!U$1,FALSE))</f>
        <v>12.320272009580904</v>
      </c>
      <c r="R98" s="9"/>
      <c r="S98" s="78">
        <f>IF(ISERROR(VLOOKUP("Persons"&amp;control!$D$8&amp;$B98,Data_RCN!$A$5:$U$178,Data_RCN!O$1,FALSE)),"-",VLOOKUP("Persons"&amp;control!$D$8&amp;$B98,Data_RCN!$A$5:$U$178,Data_RCN!O$1,FALSE))</f>
        <v>6.8828335249055339</v>
      </c>
      <c r="T98" s="79">
        <f>IF(ISERROR(VLOOKUP("Persons"&amp;control!$D$8&amp;$B98,Data_RCN!$A$5:$U$178,Data_RCN!P$1,FALSE)),"-",VLOOKUP("Persons"&amp;control!$D$8&amp;$B98,Data_RCN!$A$5:$U$178,Data_RCN!P$1,FALSE))</f>
        <v>3.372588427203711</v>
      </c>
      <c r="U98" s="79">
        <f>IF(ISERROR(VLOOKUP("Persons"&amp;control!$D$8&amp;$B98,Data_RCN!$A$5:$U$178,Data_RCN!Q$1,FALSE)),"-",VLOOKUP("Persons"&amp;control!$D$8&amp;$B98,Data_RCN!$A$5:$U$178,Data_RCN!Q$1,FALSE))</f>
        <v>6.6075201839093118</v>
      </c>
      <c r="V98" s="79">
        <f>IF(ISERROR(VLOOKUP("Persons"&amp;control!$D$8&amp;$B98,Data_RCN!$A$5:$U$178,Data_RCN!R$1,FALSE)),"-",VLOOKUP("Persons"&amp;control!$D$8&amp;$B98,Data_RCN!$A$5:$U$178,Data_RCN!R$1,FALSE))</f>
        <v>7.3646318716489203</v>
      </c>
      <c r="W98" s="79">
        <f>IF(ISERROR(VLOOKUP("Persons"&amp;control!$D$8&amp;$B98,Data_RCN!$A$5:$U$178,Data_RCN!S$1,FALSE)),"-",VLOOKUP("Persons"&amp;control!$D$8&amp;$B98,Data_RCN!$A$5:$U$178,Data_RCN!S$1,FALSE))</f>
        <v>4.4050134559395415</v>
      </c>
      <c r="X98" s="79">
        <f>IF(ISERROR(VLOOKUP("Persons"&amp;control!$D$8&amp;$B98,Data_RCN!$A$5:$U$178,Data_RCN!T$1,FALSE)),"-",VLOOKUP("Persons"&amp;control!$D$8&amp;$B98,Data_RCN!$A$5:$U$178,Data_RCN!T$1,FALSE))</f>
        <v>3.441416762452767</v>
      </c>
      <c r="Y98" s="80">
        <f>IF(ISERROR(VLOOKUP("Persons"&amp;control!$D$8&amp;$B98,Data_RCN!$A$5:$U$178,Data_RCN!U$1,FALSE)),"-",VLOOKUP("Persons"&amp;control!$D$8&amp;$B98,Data_RCN!$A$5:$U$178,Data_RCN!U$1,FALSE))</f>
        <v>32.074004226059785</v>
      </c>
    </row>
    <row r="99" spans="2:25" ht="15" thickBot="1">
      <c r="B99" s="16" t="s">
        <v>145</v>
      </c>
      <c r="C99" s="81" t="str">
        <f>IF(ISERROR(VLOOKUP(control!$B$4&amp;control!$D$8&amp;$B99,Data_RCN!$A$5:$U$178,Data_RCN!O$1,FALSE)),"-",VLOOKUP(control!$B$4&amp;control!$D$8&amp;$B99,Data_RCN!$A$5:$U$178,Data_RCN!O$1,FALSE))</f>
        <v>-</v>
      </c>
      <c r="D99" s="82" t="str">
        <f>IF(ISERROR(VLOOKUP(control!$B$4&amp;control!$D$8&amp;$B99,Data_RCN!$A$5:$U$178,Data_RCN!P$1,FALSE)),"-",VLOOKUP(control!$B$4&amp;control!$D$8&amp;$B99,Data_RCN!$A$5:$U$178,Data_RCN!P$1,FALSE))</f>
        <v>-</v>
      </c>
      <c r="E99" s="82" t="str">
        <f>IF(ISERROR(VLOOKUP(control!$B$4&amp;control!$D$8&amp;$B99,Data_RCN!$A$5:$U$178,Data_RCN!Q$1,FALSE)),"-",VLOOKUP(control!$B$4&amp;control!$D$8&amp;$B99,Data_RCN!$A$5:$U$178,Data_RCN!Q$1,FALSE))</f>
        <v>-</v>
      </c>
      <c r="F99" s="82" t="str">
        <f>IF(ISERROR(VLOOKUP(control!$B$4&amp;control!$D$8&amp;$B99,Data_RCN!$A$5:$U$178,Data_RCN!R$1,FALSE)),"-",VLOOKUP(control!$B$4&amp;control!$D$8&amp;$B99,Data_RCN!$A$5:$U$178,Data_RCN!R$1,FALSE))</f>
        <v>-</v>
      </c>
      <c r="G99" s="82" t="str">
        <f>IF(ISERROR(VLOOKUP(control!$B$4&amp;control!$D$8&amp;$B99,Data_RCN!$A$5:$U$178,Data_RCN!S$1,FALSE)),"-",VLOOKUP(control!$B$4&amp;control!$D$8&amp;$B99,Data_RCN!$A$5:$U$178,Data_RCN!S$1,FALSE))</f>
        <v>-</v>
      </c>
      <c r="H99" s="82" t="str">
        <f>IF(ISERROR(VLOOKUP(control!$B$4&amp;control!$D$8&amp;$B99,Data_RCN!$A$5:$U$178,Data_RCN!T$1,FALSE)),"-",VLOOKUP(control!$B$4&amp;control!$D$8&amp;$B99,Data_RCN!$A$5:$U$178,Data_RCN!T$1,FALSE))</f>
        <v>-</v>
      </c>
      <c r="I99" s="83" t="str">
        <f>IF(ISERROR(VLOOKUP(control!$B$4&amp;control!$D$8&amp;$B99,Data_RCN!$A$5:$U$178,Data_RCN!U$1,FALSE)),"-",VLOOKUP(control!$B$4&amp;control!$D$8&amp;$B99,Data_RCN!$A$5:$U$178,Data_RCN!U$1,FALSE))</f>
        <v>-</v>
      </c>
      <c r="J99" s="9"/>
      <c r="K99" s="81">
        <f>IF(ISERROR(VLOOKUP(control!$B$5&amp;control!$D$8&amp;$B99,Data_RCN!$A$5:$U$178,Data_RCN!O$1,FALSE)),"-",VLOOKUP(control!$B$5&amp;control!$D$8&amp;$B99,Data_RCN!$A$5:$U$178,Data_RCN!O$1,FALSE))</f>
        <v>23.915006867214263</v>
      </c>
      <c r="L99" s="82">
        <f>IF(ISERROR(VLOOKUP(control!$B$5&amp;control!$D$8&amp;$B99,Data_RCN!$A$5:$U$178,Data_RCN!P$1,FALSE)),"-",VLOOKUP(control!$B$5&amp;control!$D$8&amp;$B99,Data_RCN!$A$5:$U$178,Data_RCN!P$1,FALSE))</f>
        <v>21.109335670501974</v>
      </c>
      <c r="M99" s="82">
        <f>IF(ISERROR(VLOOKUP(control!$B$5&amp;control!$D$8&amp;$B99,Data_RCN!$A$5:$U$178,Data_RCN!Q$1,FALSE)),"-",VLOOKUP(control!$B$5&amp;control!$D$8&amp;$B99,Data_RCN!$A$5:$U$178,Data_RCN!Q$1,FALSE))</f>
        <v>51.570908663378248</v>
      </c>
      <c r="N99" s="82">
        <f>IF(ISERROR(VLOOKUP(control!$B$5&amp;control!$D$8&amp;$B99,Data_RCN!$A$5:$U$178,Data_RCN!R$1,FALSE)),"-",VLOOKUP(control!$B$5&amp;control!$D$8&amp;$B99,Data_RCN!$A$5:$U$178,Data_RCN!R$1,FALSE))</f>
        <v>65.866471427578944</v>
      </c>
      <c r="O99" s="82">
        <f>IF(ISERROR(VLOOKUP(control!$B$5&amp;control!$D$8&amp;$B99,Data_RCN!$A$5:$U$178,Data_RCN!S$1,FALSE)),"-",VLOOKUP(control!$B$5&amp;control!$D$8&amp;$B99,Data_RCN!$A$5:$U$178,Data_RCN!S$1,FALSE))</f>
        <v>44.089118805478805</v>
      </c>
      <c r="P99" s="82">
        <f>IF(ISERROR(VLOOKUP(control!$B$5&amp;control!$D$8&amp;$B99,Data_RCN!$A$5:$U$178,Data_RCN!T$1,FALSE)),"-",VLOOKUP(control!$B$5&amp;control!$D$8&amp;$B99,Data_RCN!$A$5:$U$178,Data_RCN!T$1,FALSE))</f>
        <v>28.991935699360305</v>
      </c>
      <c r="Q99" s="83">
        <f>IF(ISERROR(VLOOKUP(control!$B$5&amp;control!$D$8&amp;$B99,Data_RCN!$A$5:$U$178,Data_RCN!U$1,FALSE)),"-",VLOOKUP(control!$B$5&amp;control!$D$8&amp;$B99,Data_RCN!$A$5:$U$178,Data_RCN!U$1,FALSE))</f>
        <v>235.54277713351254</v>
      </c>
      <c r="R99" s="9"/>
      <c r="S99" s="81">
        <f>IF(ISERROR(VLOOKUP("Persons"&amp;control!$D$8&amp;$B99,Data_RCN!$A$5:$U$178,Data_RCN!O$1,FALSE)),"-",VLOOKUP("Persons"&amp;control!$D$8&amp;$B99,Data_RCN!$A$5:$U$178,Data_RCN!O$1,FALSE))</f>
        <v>23.915006867214263</v>
      </c>
      <c r="T99" s="82">
        <f>IF(ISERROR(VLOOKUP("Persons"&amp;control!$D$8&amp;$B99,Data_RCN!$A$5:$U$178,Data_RCN!P$1,FALSE)),"-",VLOOKUP("Persons"&amp;control!$D$8&amp;$B99,Data_RCN!$A$5:$U$178,Data_RCN!P$1,FALSE))</f>
        <v>21.109335670501974</v>
      </c>
      <c r="U99" s="82">
        <f>IF(ISERROR(VLOOKUP("Persons"&amp;control!$D$8&amp;$B99,Data_RCN!$A$5:$U$178,Data_RCN!Q$1,FALSE)),"-",VLOOKUP("Persons"&amp;control!$D$8&amp;$B99,Data_RCN!$A$5:$U$178,Data_RCN!Q$1,FALSE))</f>
        <v>51.570908663378248</v>
      </c>
      <c r="V99" s="82">
        <f>IF(ISERROR(VLOOKUP("Persons"&amp;control!$D$8&amp;$B99,Data_RCN!$A$5:$U$178,Data_RCN!R$1,FALSE)),"-",VLOOKUP("Persons"&amp;control!$D$8&amp;$B99,Data_RCN!$A$5:$U$178,Data_RCN!R$1,FALSE))</f>
        <v>65.866471427578944</v>
      </c>
      <c r="W99" s="82">
        <f>IF(ISERROR(VLOOKUP("Persons"&amp;control!$D$8&amp;$B99,Data_RCN!$A$5:$U$178,Data_RCN!S$1,FALSE)),"-",VLOOKUP("Persons"&amp;control!$D$8&amp;$B99,Data_RCN!$A$5:$U$178,Data_RCN!S$1,FALSE))</f>
        <v>44.089118805478805</v>
      </c>
      <c r="X99" s="82">
        <f>IF(ISERROR(VLOOKUP("Persons"&amp;control!$D$8&amp;$B99,Data_RCN!$A$5:$U$178,Data_RCN!T$1,FALSE)),"-",VLOOKUP("Persons"&amp;control!$D$8&amp;$B99,Data_RCN!$A$5:$U$178,Data_RCN!T$1,FALSE))</f>
        <v>28.991935699360305</v>
      </c>
      <c r="Y99" s="83">
        <f>IF(ISERROR(VLOOKUP("Persons"&amp;control!$D$8&amp;$B99,Data_RCN!$A$5:$U$178,Data_RCN!U$1,FALSE)),"-",VLOOKUP("Persons"&amp;control!$D$8&amp;$B99,Data_RCN!$A$5:$U$178,Data_RCN!U$1,FALSE))</f>
        <v>235.54277713351254</v>
      </c>
    </row>
    <row r="100" spans="2:25" ht="15.75" thickBot="1">
      <c r="S100" s="124" t="s">
        <v>202</v>
      </c>
    </row>
    <row r="101" spans="2:25" s="43" customFormat="1" ht="15" customHeight="1" thickTop="1">
      <c r="B101" s="170" t="s">
        <v>28</v>
      </c>
      <c r="C101" s="173" t="str">
        <f>"Males living with and beyond cancer in 2010 in "&amp;control!$D$8&amp;" Regional Cancer Network by cancer type and time since diagnosis, diagnosed during the period 1991-2010"</f>
        <v>Males living with and beyond cancer in 2010 in South East of Scotland Regional Cancer Network by cancer type and time since diagnosis, diagnosed during the period 1991-2010</v>
      </c>
      <c r="D101" s="173"/>
      <c r="E101" s="173"/>
      <c r="F101" s="173"/>
      <c r="G101" s="173"/>
      <c r="H101" s="173"/>
      <c r="I101" s="173"/>
      <c r="J101" s="118"/>
      <c r="K101" s="173" t="str">
        <f>"Females living with and beyond cancer in 2010 in "&amp;control!$D$8&amp;" Regional Cancer Network by cancer type and time since diagnosis, diagnosed during the period 1991-2010"</f>
        <v>Females living with and beyond cancer in 2010 in South East of Scotland Regional Cancer Network by cancer type and time since diagnosis, diagnosed during the period 1991-2010</v>
      </c>
      <c r="L101" s="173"/>
      <c r="M101" s="173"/>
      <c r="N101" s="173"/>
      <c r="O101" s="173"/>
      <c r="P101" s="173"/>
      <c r="Q101" s="173"/>
      <c r="R101" s="118"/>
      <c r="S101" s="173" t="str">
        <f>"Persons living with and beyond cancer in 2010 in "&amp;control!$D$8&amp;" Regional Cancer Network by cancer type and time since diagnosis, diagnosed during the period 1991-2010"</f>
        <v>Persons living with and beyond cancer in 2010 in South East of Scotland Regional Cancer Network by cancer type and time since diagnosis, diagnosed during the period 1991-2010</v>
      </c>
      <c r="T101" s="173"/>
      <c r="U101" s="173"/>
      <c r="V101" s="173"/>
      <c r="W101" s="173"/>
      <c r="X101" s="173"/>
      <c r="Y101" s="175"/>
    </row>
    <row r="102" spans="2:25" s="119" customFormat="1" ht="21.75" customHeight="1">
      <c r="B102" s="171"/>
      <c r="C102" s="174"/>
      <c r="D102" s="174"/>
      <c r="E102" s="174"/>
      <c r="F102" s="174"/>
      <c r="G102" s="174"/>
      <c r="H102" s="174"/>
      <c r="I102" s="174"/>
      <c r="J102" s="43"/>
      <c r="K102" s="174"/>
      <c r="L102" s="174"/>
      <c r="M102" s="174"/>
      <c r="N102" s="174"/>
      <c r="O102" s="174"/>
      <c r="P102" s="174"/>
      <c r="Q102" s="174"/>
      <c r="R102" s="43"/>
      <c r="S102" s="174"/>
      <c r="T102" s="174"/>
      <c r="U102" s="174"/>
      <c r="V102" s="174"/>
      <c r="W102" s="174"/>
      <c r="X102" s="174"/>
      <c r="Y102" s="176"/>
    </row>
    <row r="103" spans="2:25" ht="15" customHeight="1">
      <c r="B103" s="171"/>
      <c r="I103" s="7"/>
      <c r="Q103" s="7"/>
      <c r="Y103" s="120"/>
    </row>
    <row r="104" spans="2:25" ht="15" customHeight="1">
      <c r="B104" s="171"/>
      <c r="I104" s="7"/>
      <c r="Q104" s="7"/>
      <c r="Y104" s="120"/>
    </row>
    <row r="105" spans="2:25" ht="15" customHeight="1">
      <c r="B105" s="171"/>
      <c r="I105" s="7"/>
      <c r="Q105" s="7"/>
      <c r="Y105" s="120"/>
    </row>
    <row r="106" spans="2:25" ht="15" customHeight="1">
      <c r="B106" s="171"/>
      <c r="I106" s="7"/>
      <c r="Q106" s="7"/>
      <c r="Y106" s="120"/>
    </row>
    <row r="107" spans="2:25" ht="15" customHeight="1">
      <c r="B107" s="171"/>
      <c r="I107" s="7"/>
      <c r="Q107" s="7"/>
      <c r="Y107" s="120"/>
    </row>
    <row r="108" spans="2:25" ht="15" customHeight="1">
      <c r="B108" s="171"/>
      <c r="I108" s="7"/>
      <c r="Q108" s="7"/>
      <c r="Y108" s="120"/>
    </row>
    <row r="109" spans="2:25" ht="15" customHeight="1">
      <c r="B109" s="171"/>
      <c r="I109" s="7"/>
      <c r="Q109" s="7"/>
      <c r="Y109" s="120"/>
    </row>
    <row r="110" spans="2:25" ht="15" customHeight="1">
      <c r="B110" s="171"/>
      <c r="I110" s="7"/>
      <c r="Q110" s="7"/>
      <c r="Y110" s="120"/>
    </row>
    <row r="111" spans="2:25" ht="15" customHeight="1">
      <c r="B111" s="171"/>
      <c r="I111" s="7"/>
      <c r="Q111" s="7"/>
      <c r="Y111" s="120"/>
    </row>
    <row r="112" spans="2:25" ht="15" customHeight="1">
      <c r="B112" s="171"/>
      <c r="I112" s="7"/>
      <c r="Q112" s="7"/>
      <c r="Y112" s="120"/>
    </row>
    <row r="113" spans="2:25" ht="15" customHeight="1">
      <c r="B113" s="171"/>
      <c r="I113" s="7"/>
      <c r="Q113" s="7"/>
      <c r="Y113" s="120"/>
    </row>
    <row r="114" spans="2:25" ht="15" customHeight="1">
      <c r="B114" s="171"/>
      <c r="I114" s="7"/>
      <c r="Q114" s="7"/>
      <c r="Y114" s="120"/>
    </row>
    <row r="115" spans="2:25" ht="15" customHeight="1">
      <c r="B115" s="171"/>
      <c r="I115" s="7"/>
      <c r="Q115" s="7"/>
      <c r="Y115" s="120"/>
    </row>
    <row r="116" spans="2:25" ht="15" customHeight="1">
      <c r="B116" s="171"/>
      <c r="I116" s="7"/>
      <c r="Q116" s="7"/>
      <c r="Y116" s="120"/>
    </row>
    <row r="117" spans="2:25" ht="15" customHeight="1">
      <c r="B117" s="171"/>
      <c r="I117" s="7"/>
      <c r="Q117" s="7"/>
      <c r="Y117" s="120"/>
    </row>
    <row r="118" spans="2:25" ht="15" customHeight="1">
      <c r="B118" s="171"/>
      <c r="I118" s="7"/>
      <c r="Q118" s="7"/>
      <c r="Y118" s="120"/>
    </row>
    <row r="119" spans="2:25" ht="15" customHeight="1">
      <c r="B119" s="171"/>
      <c r="I119" s="7"/>
      <c r="Q119" s="7"/>
      <c r="Y119" s="120"/>
    </row>
    <row r="120" spans="2:25" ht="15" customHeight="1">
      <c r="B120" s="171"/>
      <c r="I120" s="7"/>
      <c r="Q120" s="7"/>
      <c r="Y120" s="120"/>
    </row>
    <row r="121" spans="2:25" ht="15" customHeight="1">
      <c r="B121" s="171"/>
      <c r="I121" s="7"/>
      <c r="Q121" s="7"/>
      <c r="Y121" s="120"/>
    </row>
    <row r="122" spans="2:25" ht="15" customHeight="1">
      <c r="B122" s="171"/>
      <c r="I122" s="7"/>
      <c r="Q122" s="7"/>
      <c r="Y122" s="120"/>
    </row>
    <row r="123" spans="2:25" ht="5.25" customHeight="1">
      <c r="B123" s="171"/>
      <c r="I123" s="7"/>
      <c r="Q123" s="7"/>
      <c r="Y123" s="120"/>
    </row>
    <row r="124" spans="2:25" ht="6" customHeight="1" thickBot="1">
      <c r="B124" s="172"/>
      <c r="C124" s="121"/>
      <c r="D124" s="121"/>
      <c r="E124" s="121"/>
      <c r="F124" s="121"/>
      <c r="G124" s="121"/>
      <c r="H124" s="121"/>
      <c r="I124" s="122"/>
      <c r="J124" s="121"/>
      <c r="K124" s="121"/>
      <c r="L124" s="121"/>
      <c r="M124" s="121"/>
      <c r="N124" s="121"/>
      <c r="O124" s="121"/>
      <c r="P124" s="121"/>
      <c r="Q124" s="122"/>
      <c r="R124" s="121"/>
      <c r="S124" s="121"/>
      <c r="T124" s="121"/>
      <c r="U124" s="121"/>
      <c r="V124" s="121"/>
      <c r="W124" s="121"/>
      <c r="X124" s="121"/>
      <c r="Y124" s="123"/>
    </row>
    <row r="125" spans="2:25" ht="15.75" thickTop="1">
      <c r="B125" s="156" t="s">
        <v>199</v>
      </c>
    </row>
  </sheetData>
  <mergeCells count="28">
    <mergeCell ref="C50:I50"/>
    <mergeCell ref="K50:Q50"/>
    <mergeCell ref="S50:Y50"/>
    <mergeCell ref="C77:I77"/>
    <mergeCell ref="K77:Q77"/>
    <mergeCell ref="S77:Y77"/>
    <mergeCell ref="C16:I16"/>
    <mergeCell ref="K16:Q16"/>
    <mergeCell ref="S16:Y16"/>
    <mergeCell ref="C23:I23"/>
    <mergeCell ref="K23:Q23"/>
    <mergeCell ref="S23:Y23"/>
    <mergeCell ref="B101:B124"/>
    <mergeCell ref="C101:I102"/>
    <mergeCell ref="K101:Q102"/>
    <mergeCell ref="S101:Y102"/>
    <mergeCell ref="C15:I15"/>
    <mergeCell ref="K15:Q15"/>
    <mergeCell ref="S15:Y15"/>
    <mergeCell ref="C76:I76"/>
    <mergeCell ref="K76:Q76"/>
    <mergeCell ref="S76:Y76"/>
    <mergeCell ref="C22:I22"/>
    <mergeCell ref="K22:Q22"/>
    <mergeCell ref="S22:Y22"/>
    <mergeCell ref="C49:I49"/>
    <mergeCell ref="K49:Q49"/>
    <mergeCell ref="S49:Y49"/>
  </mergeCells>
  <conditionalFormatting sqref="C18:I19">
    <cfRule type="containsText" dxfId="20" priority="13" operator="containsText" text="ns">
      <formula>NOT(ISERROR(SEARCH("ns",C18)))</formula>
    </cfRule>
    <cfRule type="containsText" dxfId="19" priority="14" operator="containsText" text="&lt;6">
      <formula>NOT(ISERROR(SEARCH("&lt;6",C18)))</formula>
    </cfRule>
  </conditionalFormatting>
  <conditionalFormatting sqref="K18:Q19">
    <cfRule type="containsText" dxfId="18" priority="7" operator="containsText" text="ns">
      <formula>NOT(ISERROR(SEARCH("ns",K18)))</formula>
    </cfRule>
    <cfRule type="containsText" dxfId="17" priority="8" operator="containsText" text="&lt;6">
      <formula>NOT(ISERROR(SEARCH("&lt;6",K18)))</formula>
    </cfRule>
  </conditionalFormatting>
  <conditionalFormatting sqref="R18:Y19 J18:J19">
    <cfRule type="containsText" dxfId="16" priority="25" operator="containsText" text="&lt;6">
      <formula>NOT(ISERROR(SEARCH("&lt;6",J18)))</formula>
    </cfRule>
  </conditionalFormatting>
  <conditionalFormatting sqref="S18:Y19">
    <cfRule type="containsText" dxfId="15" priority="1" operator="containsText" text="ns">
      <formula>NOT(ISERROR(SEARCH("ns",S18)))</formula>
    </cfRule>
    <cfRule type="containsText" dxfId="14" priority="2" operator="containsText" text="&lt;6">
      <formula>NOT(ISERROR(SEARCH("&lt;6",S18)))</formula>
    </cfRule>
  </conditionalFormatting>
  <hyperlinks>
    <hyperlink ref="E10" location="Scotland_RCN!A15:A45" display="Numbers" xr:uid="{00000000-0004-0000-0400-000000000000}"/>
    <hyperlink ref="E11" location="Scotland_RCN!A48:A72" display="Time Since Diagnosis distribution" xr:uid="{00000000-0004-0000-0400-000001000000}"/>
    <hyperlink ref="E12" location="Scotland_RCN!A75:A98" display="Rates" xr:uid="{00000000-0004-0000-0400-000002000000}"/>
    <hyperlink ref="E13" location="Scotland_RCN!A100:A123" display="Graphs" xr:uid="{00000000-0004-0000-0400-000003000000}"/>
    <hyperlink ref="B76" location="Scotland_RCN!A1" display="(back to top)" xr:uid="{00000000-0004-0000-0400-000004000000}"/>
    <hyperlink ref="B125" location="Scotland_RCN!A1" display="(back to top)" xr:uid="{00000000-0004-0000-0400-000005000000}"/>
    <hyperlink ref="B49" location="Scotland_RCN!A1" display="(back to top)" xr:uid="{00000000-0004-0000-0400-000006000000}"/>
    <hyperlink ref="B22" location="Scotland_RCN!A1" display="(back to top)" xr:uid="{00000000-0004-0000-0400-000007000000}"/>
    <hyperlink ref="H10" r:id="rId1" tooltip="Click here for maps and more information on the geographies referred to here" xr:uid="{00000000-0004-0000-0400-000008000000}"/>
    <hyperlink ref="H11" r:id="rId2" tooltip="Click here for full guidance and frequently asked questions on the prevalence data" xr:uid="{00000000-0004-0000-0400-000009000000}"/>
    <hyperlink ref="H13" r:id="rId3" tooltip="Click here for summary data for England and other UK nations" xr:uid="{00000000-0004-0000-0400-00000A000000}"/>
    <hyperlink ref="H12" r:id="rId4" tooltip="Click here for detailed prevalence data for England and other UK nations" xr:uid="{00000000-0004-0000-0400-00000B000000}"/>
  </hyperlinks>
  <pageMargins left="0.7" right="0.7" top="0.75" bottom="0.75" header="0.3" footer="0.3"/>
  <pageSetup paperSize="9"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23553" r:id="rId8" name="List Box 1">
              <controlPr defaultSize="0" autoLine="0" autoPict="0">
                <anchor moveWithCells="1">
                  <from>
                    <xdr:col>1</xdr:col>
                    <xdr:colOff>0</xdr:colOff>
                    <xdr:row>9</xdr:row>
                    <xdr:rowOff>85725</xdr:rowOff>
                  </from>
                  <to>
                    <xdr:col>3</xdr:col>
                    <xdr:colOff>200025</xdr:colOff>
                    <xdr:row>11</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BFBDAF"/>
  </sheetPr>
  <dimension ref="A2:Z126"/>
  <sheetViews>
    <sheetView zoomScale="85" zoomScaleNormal="85" workbookViewId="0">
      <selection activeCell="K12" sqref="K12"/>
    </sheetView>
  </sheetViews>
  <sheetFormatPr defaultColWidth="0" defaultRowHeight="14.25"/>
  <cols>
    <col min="1" max="1" width="0.140625" style="5" customWidth="1"/>
    <col min="2" max="2" width="39.140625" style="5" customWidth="1"/>
    <col min="3" max="9" width="11" style="5" customWidth="1"/>
    <col min="10" max="10" width="3.140625" style="5" customWidth="1"/>
    <col min="11" max="17" width="11" style="5" customWidth="1"/>
    <col min="18" max="18" width="3.140625" style="5" customWidth="1"/>
    <col min="19" max="25" width="11" style="5" customWidth="1"/>
    <col min="26" max="26" width="9.140625" style="5" customWidth="1"/>
    <col min="27" max="16384" width="9.140625" style="5" hidden="1"/>
  </cols>
  <sheetData>
    <row r="2" spans="1:25" s="2" customFormat="1" ht="23.25">
      <c r="B2" s="1" t="s">
        <v>0</v>
      </c>
    </row>
    <row r="3" spans="1:25" s="146" customFormat="1" ht="15.75">
      <c r="A3" s="143"/>
      <c r="B3" s="144"/>
      <c r="C3" s="143"/>
      <c r="D3" s="145"/>
      <c r="E3" s="145"/>
      <c r="F3" s="145"/>
      <c r="G3" s="145"/>
      <c r="H3" s="145"/>
      <c r="I3" s="145"/>
      <c r="J3" s="145"/>
      <c r="K3" s="145"/>
      <c r="L3" s="145"/>
      <c r="M3" s="145"/>
      <c r="N3" s="145"/>
      <c r="O3" s="145"/>
      <c r="P3" s="145"/>
      <c r="Q3" s="145"/>
    </row>
    <row r="4" spans="1:25" s="2" customFormat="1" ht="23.25">
      <c r="B4" s="3" t="s">
        <v>13</v>
      </c>
    </row>
    <row r="5" spans="1:25" s="2" customFormat="1" ht="23.25">
      <c r="B5" s="3" t="s">
        <v>14</v>
      </c>
    </row>
    <row r="6" spans="1:25" ht="6" customHeight="1">
      <c r="B6" s="4"/>
    </row>
    <row r="7" spans="1:25" s="2" customFormat="1" ht="18">
      <c r="B7" s="6" t="s">
        <v>203</v>
      </c>
    </row>
    <row r="8" spans="1:25">
      <c r="E8" s="119"/>
    </row>
    <row r="9" spans="1:25" ht="15">
      <c r="B9" s="43" t="s">
        <v>204</v>
      </c>
      <c r="E9" s="119"/>
    </row>
    <row r="10" spans="1:25" ht="15">
      <c r="E10" s="125" t="s">
        <v>183</v>
      </c>
      <c r="H10" s="125" t="s">
        <v>184</v>
      </c>
    </row>
    <row r="11" spans="1:25" ht="15">
      <c r="E11" s="125" t="s">
        <v>24</v>
      </c>
      <c r="H11" s="125" t="s">
        <v>21</v>
      </c>
    </row>
    <row r="12" spans="1:25" ht="15">
      <c r="E12" s="125" t="s">
        <v>26</v>
      </c>
      <c r="H12" s="125" t="s">
        <v>185</v>
      </c>
    </row>
    <row r="13" spans="1:25" ht="15">
      <c r="E13" s="125" t="s">
        <v>186</v>
      </c>
      <c r="H13" s="125" t="s">
        <v>187</v>
      </c>
    </row>
    <row r="14" spans="1:25" ht="15">
      <c r="E14" s="119"/>
      <c r="H14" s="119"/>
      <c r="I14" s="7"/>
      <c r="Q14" s="7"/>
      <c r="Y14" s="7"/>
    </row>
    <row r="15" spans="1:25" ht="15">
      <c r="B15" s="43" t="s">
        <v>20</v>
      </c>
      <c r="I15" s="7"/>
      <c r="Q15" s="7"/>
      <c r="Y15" s="7"/>
    </row>
    <row r="16" spans="1:25" ht="15">
      <c r="C16" s="177" t="str">
        <f>"Males in "&amp;control!$F$19&amp;" NHS Board Area"</f>
        <v>Males in Ayrshire and Arran NHS Board Area</v>
      </c>
      <c r="D16" s="177"/>
      <c r="E16" s="177"/>
      <c r="F16" s="177"/>
      <c r="G16" s="177"/>
      <c r="H16" s="177"/>
      <c r="I16" s="177"/>
      <c r="K16" s="177" t="str">
        <f>"Females in "&amp;control!$F$19&amp;" NHS Board Area"</f>
        <v>Females in Ayrshire and Arran NHS Board Area</v>
      </c>
      <c r="L16" s="177"/>
      <c r="M16" s="177"/>
      <c r="N16" s="177"/>
      <c r="O16" s="177"/>
      <c r="P16" s="177"/>
      <c r="Q16" s="177"/>
      <c r="S16" s="177" t="str">
        <f>"All persons in "&amp;control!$F$19&amp;" NHS Board Area"</f>
        <v>All persons in Ayrshire and Arran NHS Board Area</v>
      </c>
      <c r="T16" s="177"/>
      <c r="U16" s="177"/>
      <c r="V16" s="177"/>
      <c r="W16" s="177"/>
      <c r="X16" s="177"/>
      <c r="Y16" s="177"/>
    </row>
    <row r="17" spans="2:25">
      <c r="C17" s="178" t="s">
        <v>188</v>
      </c>
      <c r="D17" s="178"/>
      <c r="E17" s="178"/>
      <c r="F17" s="178"/>
      <c r="G17" s="178"/>
      <c r="H17" s="178"/>
      <c r="I17" s="178"/>
      <c r="K17" s="178" t="s">
        <v>188</v>
      </c>
      <c r="L17" s="178"/>
      <c r="M17" s="178"/>
      <c r="N17" s="178"/>
      <c r="O17" s="178"/>
      <c r="P17" s="178"/>
      <c r="Q17" s="178"/>
      <c r="S17" s="178" t="s">
        <v>188</v>
      </c>
      <c r="T17" s="178"/>
      <c r="U17" s="178"/>
      <c r="V17" s="178"/>
      <c r="W17" s="178"/>
      <c r="X17" s="178"/>
      <c r="Y17" s="178"/>
    </row>
    <row r="18" spans="2:25" s="10" customFormat="1" ht="25.5">
      <c r="C18" s="14" t="s">
        <v>189</v>
      </c>
      <c r="D18" s="14" t="s">
        <v>190</v>
      </c>
      <c r="E18" s="14" t="s">
        <v>191</v>
      </c>
      <c r="F18" s="14" t="s">
        <v>192</v>
      </c>
      <c r="G18" s="14" t="s">
        <v>193</v>
      </c>
      <c r="H18" s="14" t="s">
        <v>194</v>
      </c>
      <c r="I18" s="14" t="s">
        <v>195</v>
      </c>
      <c r="K18" s="11" t="s">
        <v>189</v>
      </c>
      <c r="L18" s="11" t="s">
        <v>190</v>
      </c>
      <c r="M18" s="11" t="s">
        <v>191</v>
      </c>
      <c r="N18" s="11" t="s">
        <v>192</v>
      </c>
      <c r="O18" s="11" t="s">
        <v>193</v>
      </c>
      <c r="P18" s="11" t="s">
        <v>194</v>
      </c>
      <c r="Q18" s="11" t="s">
        <v>195</v>
      </c>
      <c r="S18" s="11" t="s">
        <v>189</v>
      </c>
      <c r="T18" s="11" t="s">
        <v>190</v>
      </c>
      <c r="U18" s="11" t="s">
        <v>191</v>
      </c>
      <c r="V18" s="11" t="s">
        <v>192</v>
      </c>
      <c r="W18" s="11" t="s">
        <v>193</v>
      </c>
      <c r="X18" s="11" t="s">
        <v>194</v>
      </c>
      <c r="Y18" s="12" t="s">
        <v>195</v>
      </c>
    </row>
    <row r="19" spans="2:25" ht="15" thickBot="1">
      <c r="B19" s="15" t="s">
        <v>196</v>
      </c>
      <c r="C19" s="60">
        <f>IF(ISERROR(VLOOKUP(control!$B$4&amp;control!$F$19,Data_AllCancers!$A$5:$J$151,Data_AllCancers!D$1,FALSE)),"-",VLOOKUP(control!$B$4&amp;control!$F$19,Data_AllCancers!$A$5:$J$151,Data_AllCancers!D$1,FALSE))</f>
        <v>734</v>
      </c>
      <c r="D19" s="61">
        <f>IF(ISERROR(VLOOKUP(control!$B$4&amp;control!$F$19,Data_AllCancers!$A$5:$J$151,Data_AllCancers!E$1,FALSE)),"-",VLOOKUP(control!$B$4&amp;control!$F$19,Data_AllCancers!$A$5:$J$151,Data_AllCancers!E$1,FALSE))</f>
        <v>620</v>
      </c>
      <c r="E19" s="61">
        <f>IF(ISERROR(VLOOKUP(control!$B$4&amp;control!$F$19,Data_AllCancers!$A$5:$J$151,Data_AllCancers!F$1,FALSE)),"-",VLOOKUP(control!$B$4&amp;control!$F$19,Data_AllCancers!$A$5:$J$151,Data_AllCancers!F$1,FALSE))</f>
        <v>1260</v>
      </c>
      <c r="F19" s="61">
        <f>IF(ISERROR(VLOOKUP(control!$B$4&amp;control!$F$19,Data_AllCancers!$A$5:$J$151,Data_AllCancers!G$1,FALSE)),"-",VLOOKUP(control!$B$4&amp;control!$F$19,Data_AllCancers!$A$5:$J$151,Data_AllCancers!G$1,FALSE))</f>
        <v>1481</v>
      </c>
      <c r="G19" s="61">
        <f>IF(ISERROR(VLOOKUP(control!$B$4&amp;control!$F$19,Data_AllCancers!$A$5:$J$151,Data_AllCancers!H$1,FALSE)),"-",VLOOKUP(control!$B$4&amp;control!$F$19,Data_AllCancers!$A$5:$J$151,Data_AllCancers!H$1,FALSE))</f>
        <v>739</v>
      </c>
      <c r="H19" s="61">
        <f>IF(ISERROR(VLOOKUP(control!$B$4&amp;control!$F$19,Data_AllCancers!$A$5:$J$151,Data_AllCancers!I$1,FALSE)),"-",VLOOKUP(control!$B$4&amp;control!$F$19,Data_AllCancers!$A$5:$J$151,Data_AllCancers!I$1,FALSE))</f>
        <v>376</v>
      </c>
      <c r="I19" s="62">
        <f>IF(ISERROR(VLOOKUP(control!$B$4&amp;control!$F$19,Data_AllCancers!$A$5:$J$151,Data_AllCancers!J$1,FALSE)),"-",VLOOKUP(control!$B$4&amp;control!$F$19,Data_AllCancers!$A$5:$J$151,Data_AllCancers!J$1,FALSE))</f>
        <v>5210</v>
      </c>
      <c r="K19" s="60">
        <f>IF(ISERROR(VLOOKUP(control!$B$5&amp;control!$F$19,Data_AllCancers!$A$5:$J$151,Data_AllCancers!D$1,FALSE)),"-",VLOOKUP(control!$B$5&amp;control!$F$19,Data_AllCancers!$A$5:$J$151,Data_AllCancers!D$1,FALSE))</f>
        <v>896</v>
      </c>
      <c r="L19" s="61">
        <f>IF(ISERROR(VLOOKUP(control!$B$5&amp;control!$F$19,Data_AllCancers!$A$5:$J$151,Data_AllCancers!E$1,FALSE)),"-",VLOOKUP(control!$B$5&amp;control!$F$19,Data_AllCancers!$A$5:$J$151,Data_AllCancers!E$1,FALSE))</f>
        <v>631</v>
      </c>
      <c r="M19" s="61">
        <f>IF(ISERROR(VLOOKUP(control!$B$5&amp;control!$F$19,Data_AllCancers!$A$5:$J$151,Data_AllCancers!F$1,FALSE)),"-",VLOOKUP(control!$B$5&amp;control!$F$19,Data_AllCancers!$A$5:$J$151,Data_AllCancers!F$1,FALSE))</f>
        <v>1503</v>
      </c>
      <c r="N19" s="61">
        <f>IF(ISERROR(VLOOKUP(control!$B$5&amp;control!$F$19,Data_AllCancers!$A$5:$J$151,Data_AllCancers!G$1,FALSE)),"-",VLOOKUP(control!$B$5&amp;control!$F$19,Data_AllCancers!$A$5:$J$151,Data_AllCancers!G$1,FALSE))</f>
        <v>1773</v>
      </c>
      <c r="O19" s="61">
        <f>IF(ISERROR(VLOOKUP(control!$B$5&amp;control!$F$19,Data_AllCancers!$A$5:$J$151,Data_AllCancers!H$1,FALSE)),"-",VLOOKUP(control!$B$5&amp;control!$F$19,Data_AllCancers!$A$5:$J$151,Data_AllCancers!H$1,FALSE))</f>
        <v>1321</v>
      </c>
      <c r="P19" s="61">
        <f>IF(ISERROR(VLOOKUP(control!$B$5&amp;control!$F$19,Data_AllCancers!$A$5:$J$151,Data_AllCancers!I$1,FALSE)),"-",VLOOKUP(control!$B$5&amp;control!$F$19,Data_AllCancers!$A$5:$J$151,Data_AllCancers!I$1,FALSE))</f>
        <v>841</v>
      </c>
      <c r="Q19" s="62">
        <f>IF(ISERROR(VLOOKUP(control!$B$5&amp;control!$F$19,Data_AllCancers!$A$5:$J$151,Data_AllCancers!J$1,FALSE)),"-",VLOOKUP(control!$B$5&amp;control!$F$19,Data_AllCancers!$A$5:$J$151,Data_AllCancers!J$1,FALSE))</f>
        <v>6965</v>
      </c>
      <c r="R19" s="9"/>
      <c r="S19" s="60">
        <f>C19+K19</f>
        <v>1630</v>
      </c>
      <c r="T19" s="61">
        <f t="shared" ref="T19:Y19" si="0">D19+L19</f>
        <v>1251</v>
      </c>
      <c r="U19" s="61">
        <f t="shared" si="0"/>
        <v>2763</v>
      </c>
      <c r="V19" s="61">
        <f t="shared" si="0"/>
        <v>3254</v>
      </c>
      <c r="W19" s="61">
        <f t="shared" si="0"/>
        <v>2060</v>
      </c>
      <c r="X19" s="61">
        <f t="shared" si="0"/>
        <v>1217</v>
      </c>
      <c r="Y19" s="62">
        <f t="shared" si="0"/>
        <v>12175</v>
      </c>
    </row>
    <row r="20" spans="2:25" ht="15" thickBot="1">
      <c r="B20" s="16" t="s">
        <v>197</v>
      </c>
      <c r="C20" s="63">
        <f>IF(ISERROR(VLOOKUP(control!$B$4&amp;control!$F$19,Data_AllCancers!$A$5:$T$151,Data_AllCancers!N$1,FALSE)),"-",VLOOKUP(control!$B$4&amp;control!$F$19,Data_AllCancers!$A$5:$T$151,Data_AllCancers!N$1,FALSE))</f>
        <v>196.88841201716741</v>
      </c>
      <c r="D20" s="64">
        <f>IF(ISERROR(VLOOKUP(control!$B$4&amp;control!$F$19,Data_AllCancers!$A$5:$T$151,Data_AllCancers!O$1,FALSE)),"-",VLOOKUP(control!$B$4&amp;control!$F$19,Data_AllCancers!$A$5:$T$151,Data_AllCancers!O$1,FALSE))</f>
        <v>166.30901287553647</v>
      </c>
      <c r="E20" s="64">
        <f>IF(ISERROR(VLOOKUP(control!$B$4&amp;control!$F$19,Data_AllCancers!$A$5:$T$151,Data_AllCancers!P$1,FALSE)),"-",VLOOKUP(control!$B$4&amp;control!$F$19,Data_AllCancers!$A$5:$T$151,Data_AllCancers!P$1,FALSE))</f>
        <v>337.98283261802572</v>
      </c>
      <c r="F20" s="64">
        <f>IF(ISERROR(VLOOKUP(control!$B$4&amp;control!$F$19,Data_AllCancers!$A$5:$T$151,Data_AllCancers!Q$1,FALSE)),"-",VLOOKUP(control!$B$4&amp;control!$F$19,Data_AllCancers!$A$5:$T$151,Data_AllCancers!Q$1,FALSE))</f>
        <v>397.26394849785407</v>
      </c>
      <c r="G20" s="64">
        <f>IF(ISERROR(VLOOKUP(control!$B$4&amp;control!$F$19,Data_AllCancers!$A$5:$T$151,Data_AllCancers!R$1,FALSE)),"-",VLOOKUP(control!$B$4&amp;control!$F$19,Data_AllCancers!$A$5:$T$151,Data_AllCancers!R$1,FALSE))</f>
        <v>198.22961373390555</v>
      </c>
      <c r="H20" s="64">
        <f>IF(ISERROR(VLOOKUP(control!$B$4&amp;control!$F$19,Data_AllCancers!$A$5:$T$151,Data_AllCancers!S$1,FALSE)),"-",VLOOKUP(control!$B$4&amp;control!$F$19,Data_AllCancers!$A$5:$T$151,Data_AllCancers!S$1,FALSE))</f>
        <v>100.85836909871244</v>
      </c>
      <c r="I20" s="65">
        <f>IF(ISERROR(VLOOKUP(control!$B$4&amp;control!$F$19,Data_AllCancers!$A$5:$T$151,Data_AllCancers!T$1,FALSE)),"-",VLOOKUP(control!$B$4&amp;control!$F$19,Data_AllCancers!$A$5:$T$151,Data_AllCancers!T$1,FALSE))</f>
        <v>1397.5321888412016</v>
      </c>
      <c r="J20" s="58"/>
      <c r="K20" s="63">
        <f>IF(ISERROR(VLOOKUP(control!$B$5&amp;control!$F$19,Data_AllCancers!$A$5:$T$151,Data_AllCancers!N$1,FALSE)),"-",VLOOKUP(control!$B$5&amp;control!$F$19,Data_AllCancers!$A$5:$T$151,Data_AllCancers!N$1,FALSE))</f>
        <v>240.34334763948496</v>
      </c>
      <c r="L20" s="64">
        <f>IF(ISERROR(VLOOKUP(control!$B$5&amp;control!$F$19,Data_AllCancers!$A$5:$T$151,Data_AllCancers!O$1,FALSE)),"-",VLOOKUP(control!$B$5&amp;control!$F$19,Data_AllCancers!$A$5:$T$151,Data_AllCancers!O$1,FALSE))</f>
        <v>169.25965665236052</v>
      </c>
      <c r="M20" s="64">
        <f>IF(ISERROR(VLOOKUP(control!$B$5&amp;control!$F$19,Data_AllCancers!$A$5:$T$151,Data_AllCancers!P$1,FALSE)),"-",VLOOKUP(control!$B$5&amp;control!$F$19,Data_AllCancers!$A$5:$T$151,Data_AllCancers!P$1,FALSE))</f>
        <v>403.16523605150218</v>
      </c>
      <c r="N20" s="64">
        <f>IF(ISERROR(VLOOKUP(control!$B$5&amp;control!$F$19,Data_AllCancers!$A$5:$T$151,Data_AllCancers!Q$1,FALSE)),"-",VLOOKUP(control!$B$5&amp;control!$F$19,Data_AllCancers!$A$5:$T$151,Data_AllCancers!Q$1,FALSE))</f>
        <v>475.59012875536484</v>
      </c>
      <c r="O20" s="64">
        <f>IF(ISERROR(VLOOKUP(control!$B$5&amp;control!$F$19,Data_AllCancers!$A$5:$T$151,Data_AllCancers!R$1,FALSE)),"-",VLOOKUP(control!$B$5&amp;control!$F$19,Data_AllCancers!$A$5:$T$151,Data_AllCancers!R$1,FALSE))</f>
        <v>354.34549356223175</v>
      </c>
      <c r="P20" s="64">
        <f>IF(ISERROR(VLOOKUP(control!$B$5&amp;control!$F$19,Data_AllCancers!$A$5:$T$151,Data_AllCancers!S$1,FALSE)),"-",VLOOKUP(control!$B$5&amp;control!$F$19,Data_AllCancers!$A$5:$T$151,Data_AllCancers!S$1,FALSE))</f>
        <v>225.59012875536482</v>
      </c>
      <c r="Q20" s="65">
        <f>IF(ISERROR(VLOOKUP(control!$B$5&amp;control!$F$19,Data_AllCancers!$A$5:$T$151,Data_AllCancers!T$1,FALSE)),"-",VLOOKUP(control!$B$5&amp;control!$F$19,Data_AllCancers!$A$5:$T$151,Data_AllCancers!T$1,FALSE))</f>
        <v>1868.2939914163092</v>
      </c>
      <c r="R20" s="59"/>
      <c r="S20" s="63">
        <f>IF(ISERROR(VLOOKUP("Persons"&amp;control!$F$19,Data_AllCancers!$A$5:$T$151,Data_AllCancers!N$1,FALSE)),"-",VLOOKUP("Persons"&amp;control!$F$19,Data_AllCancers!$A$5:$T$151,Data_AllCancers!N$1,FALSE))</f>
        <v>437.23175965665234</v>
      </c>
      <c r="T20" s="64">
        <f>IF(ISERROR(VLOOKUP("Persons"&amp;control!$F$19,Data_AllCancers!$A$5:$T$151,Data_AllCancers!O$1,FALSE)),"-",VLOOKUP("Persons"&amp;control!$F$19,Data_AllCancers!$A$5:$T$151,Data_AllCancers!O$1,FALSE))</f>
        <v>335.56866952789699</v>
      </c>
      <c r="U20" s="64">
        <f>IF(ISERROR(VLOOKUP("Persons"&amp;control!$F$19,Data_AllCancers!$A$5:$T$151,Data_AllCancers!P$1,FALSE)),"-",VLOOKUP("Persons"&amp;control!$F$19,Data_AllCancers!$A$5:$T$151,Data_AllCancers!P$1,FALSE))</f>
        <v>741.1480686695279</v>
      </c>
      <c r="V20" s="64">
        <f>IF(ISERROR(VLOOKUP("Persons"&amp;control!$F$19,Data_AllCancers!$A$5:$T$151,Data_AllCancers!Q$1,FALSE)),"-",VLOOKUP("Persons"&amp;control!$F$19,Data_AllCancers!$A$5:$T$151,Data_AllCancers!Q$1,FALSE))</f>
        <v>872.85407725321886</v>
      </c>
      <c r="W20" s="64">
        <f>IF(ISERROR(VLOOKUP("Persons"&amp;control!$F$19,Data_AllCancers!$A$5:$T$151,Data_AllCancers!R$1,FALSE)),"-",VLOOKUP("Persons"&amp;control!$F$19,Data_AllCancers!$A$5:$T$151,Data_AllCancers!R$1,FALSE))</f>
        <v>552.57510729613739</v>
      </c>
      <c r="X20" s="64">
        <f>IF(ISERROR(VLOOKUP("Persons"&amp;control!$F$19,Data_AllCancers!$A$5:$T$151,Data_AllCancers!S$1,FALSE)),"-",VLOOKUP("Persons"&amp;control!$F$19,Data_AllCancers!$A$5:$T$151,Data_AllCancers!S$1,FALSE))</f>
        <v>326.44849785407723</v>
      </c>
      <c r="Y20" s="65">
        <f>IF(ISERROR(VLOOKUP("Persons"&amp;control!$F$19,Data_AllCancers!$A$5:$T$151,Data_AllCancers!T$1,FALSE)),"-",VLOOKUP("Persons"&amp;control!$F$19,Data_AllCancers!$A$5:$T$151,Data_AllCancers!T$1,FALSE))</f>
        <v>3265.8261802575103</v>
      </c>
    </row>
    <row r="21" spans="2:25" ht="15">
      <c r="I21" s="7"/>
      <c r="Q21" s="7"/>
      <c r="Y21" s="7"/>
    </row>
    <row r="22" spans="2:25" ht="15">
      <c r="B22" s="43" t="s">
        <v>198</v>
      </c>
      <c r="C22" s="42"/>
    </row>
    <row r="23" spans="2:25" ht="15">
      <c r="B23" s="156" t="s">
        <v>199</v>
      </c>
      <c r="C23" s="177" t="str">
        <f>"Males in "&amp;control!$F$19&amp;" NHS Board Area"</f>
        <v>Males in Ayrshire and Arran NHS Board Area</v>
      </c>
      <c r="D23" s="177"/>
      <c r="E23" s="177"/>
      <c r="F23" s="177"/>
      <c r="G23" s="177"/>
      <c r="H23" s="177"/>
      <c r="I23" s="177"/>
      <c r="K23" s="177" t="str">
        <f>"Females in "&amp;control!$F$19&amp;" NHS Board Area"</f>
        <v>Females in Ayrshire and Arran NHS Board Area</v>
      </c>
      <c r="L23" s="177"/>
      <c r="M23" s="177"/>
      <c r="N23" s="177"/>
      <c r="O23" s="177"/>
      <c r="P23" s="177"/>
      <c r="Q23" s="177"/>
      <c r="S23" s="177" t="str">
        <f>"All persons in "&amp;control!$F$19&amp;" NHS Board Area"</f>
        <v>All persons in Ayrshire and Arran NHS Board Area</v>
      </c>
      <c r="T23" s="177"/>
      <c r="U23" s="177"/>
      <c r="V23" s="177"/>
      <c r="W23" s="177"/>
      <c r="X23" s="177"/>
      <c r="Y23" s="177"/>
    </row>
    <row r="24" spans="2:25">
      <c r="C24" s="178" t="s">
        <v>188</v>
      </c>
      <c r="D24" s="178"/>
      <c r="E24" s="178"/>
      <c r="F24" s="178"/>
      <c r="G24" s="178"/>
      <c r="H24" s="178"/>
      <c r="I24" s="178"/>
      <c r="K24" s="178" t="s">
        <v>188</v>
      </c>
      <c r="L24" s="178"/>
      <c r="M24" s="178"/>
      <c r="N24" s="178"/>
      <c r="O24" s="178"/>
      <c r="P24" s="178"/>
      <c r="Q24" s="178"/>
      <c r="S24" s="178" t="s">
        <v>188</v>
      </c>
      <c r="T24" s="178"/>
      <c r="U24" s="178"/>
      <c r="V24" s="178"/>
      <c r="W24" s="178"/>
      <c r="X24" s="178"/>
      <c r="Y24" s="178"/>
    </row>
    <row r="25" spans="2:25" s="10" customFormat="1" ht="25.5">
      <c r="C25" s="14" t="s">
        <v>189</v>
      </c>
      <c r="D25" s="14" t="s">
        <v>190</v>
      </c>
      <c r="E25" s="14" t="s">
        <v>191</v>
      </c>
      <c r="F25" s="14" t="s">
        <v>192</v>
      </c>
      <c r="G25" s="14" t="s">
        <v>193</v>
      </c>
      <c r="H25" s="14" t="s">
        <v>194</v>
      </c>
      <c r="I25" s="14" t="s">
        <v>195</v>
      </c>
      <c r="K25" s="11" t="s">
        <v>189</v>
      </c>
      <c r="L25" s="11" t="s">
        <v>190</v>
      </c>
      <c r="M25" s="11" t="s">
        <v>191</v>
      </c>
      <c r="N25" s="11" t="s">
        <v>192</v>
      </c>
      <c r="O25" s="11" t="s">
        <v>193</v>
      </c>
      <c r="P25" s="11" t="s">
        <v>194</v>
      </c>
      <c r="Q25" s="11" t="s">
        <v>195</v>
      </c>
      <c r="S25" s="11" t="s">
        <v>189</v>
      </c>
      <c r="T25" s="11" t="s">
        <v>190</v>
      </c>
      <c r="U25" s="11" t="s">
        <v>191</v>
      </c>
      <c r="V25" s="11" t="s">
        <v>192</v>
      </c>
      <c r="W25" s="11" t="s">
        <v>193</v>
      </c>
      <c r="X25" s="11" t="s">
        <v>194</v>
      </c>
      <c r="Y25" s="12" t="s">
        <v>195</v>
      </c>
    </row>
    <row r="26" spans="2:25" ht="15" thickBot="1">
      <c r="B26" s="15" t="s">
        <v>200</v>
      </c>
      <c r="C26" s="84">
        <f>IF(OR(IF(ISERROR(VLOOKUP(control!$B$4&amp;control!$F$19&amp;Scotland_NBA!$B26,Data_NBA!$A$5:$K$2171,Data_NBA!E$1,FALSE)),"-",VLOOKUP(control!$B$4&amp;control!$F$19&amp;Scotland_NBA!$B26,Data_NBA!$A$5:$K$2171,Data_NBA!E$1,FALSE))=0,ISERROR(IF(ISERROR(VLOOKUP(control!$B$4&amp;control!$F$19&amp;Scotland_NBA!$B26,Data_NBA!$A$5:$K$2171,Data_NBA!E$1,FALSE)),"-",VLOOKUP(control!$B$4&amp;control!$F$19&amp;Scotland_NBA!$B26,Data_NBA!$A$5:$K$2171,Data_NBA!E$1,FALSE)))),"-",IF(ISERROR(VLOOKUP(control!$B$4&amp;control!$F$19&amp;Scotland_NBA!$B26,Data_NBA!$A$5:$K$2171,Data_NBA!E$1,FALSE)),"-",VLOOKUP(control!$B$4&amp;control!$F$19&amp;Scotland_NBA!$B26,Data_NBA!$A$5:$K$2171,Data_NBA!E$1,FALSE)))</f>
        <v>34</v>
      </c>
      <c r="D26" s="85">
        <f>IF(OR(IF(ISERROR(VLOOKUP(control!$B$4&amp;control!$F$19&amp;Scotland_NBA!$B26,Data_NBA!$A$5:$K$2171,Data_NBA!F$1,FALSE)),"-",VLOOKUP(control!$B$4&amp;control!$F$19&amp;Scotland_NBA!$B26,Data_NBA!$A$5:$K$2171,Data_NBA!F$1,FALSE))=0,ISERROR(IF(ISERROR(VLOOKUP(control!$B$4&amp;control!$F$19&amp;Scotland_NBA!$B26,Data_NBA!$A$5:$K$2171,Data_NBA!F$1,FALSE)),"-",VLOOKUP(control!$B$4&amp;control!$F$19&amp;Scotland_NBA!$B26,Data_NBA!$A$5:$K$2171,Data_NBA!F$1,FALSE)))),"-",IF(ISERROR(VLOOKUP(control!$B$4&amp;control!$F$19&amp;Scotland_NBA!$B26,Data_NBA!$A$5:$K$2171,Data_NBA!F$1,FALSE)),"-",VLOOKUP(control!$B$4&amp;control!$F$19&amp;Scotland_NBA!$B26,Data_NBA!$A$5:$K$2171,Data_NBA!F$1,FALSE)))</f>
        <v>27</v>
      </c>
      <c r="E26" s="85">
        <f>IF(OR(IF(ISERROR(VLOOKUP(control!$B$4&amp;control!$F$19&amp;Scotland_NBA!$B26,Data_NBA!$A$5:$K$2171,Data_NBA!G$1,FALSE)),"-",VLOOKUP(control!$B$4&amp;control!$F$19&amp;Scotland_NBA!$B26,Data_NBA!$A$5:$K$2171,Data_NBA!G$1,FALSE))=0,ISERROR(IF(ISERROR(VLOOKUP(control!$B$4&amp;control!$F$19&amp;Scotland_NBA!$B26,Data_NBA!$A$5:$K$2171,Data_NBA!G$1,FALSE)),"-",VLOOKUP(control!$B$4&amp;control!$F$19&amp;Scotland_NBA!$B26,Data_NBA!$A$5:$K$2171,Data_NBA!G$1,FALSE)))),"-",IF(ISERROR(VLOOKUP(control!$B$4&amp;control!$F$19&amp;Scotland_NBA!$B26,Data_NBA!$A$5:$K$2171,Data_NBA!G$1,FALSE)),"-",VLOOKUP(control!$B$4&amp;control!$F$19&amp;Scotland_NBA!$B26,Data_NBA!$A$5:$K$2171,Data_NBA!G$1,FALSE)))</f>
        <v>55</v>
      </c>
      <c r="F26" s="85">
        <f>IF(OR(IF(ISERROR(VLOOKUP(control!$B$4&amp;control!$F$19&amp;Scotland_NBA!$B26,Data_NBA!$A$5:$K$2171,Data_NBA!H$1,FALSE)),"-",VLOOKUP(control!$B$4&amp;control!$F$19&amp;Scotland_NBA!$B26,Data_NBA!$A$5:$K$2171,Data_NBA!H$1,FALSE))=0,ISERROR(IF(ISERROR(VLOOKUP(control!$B$4&amp;control!$F$19&amp;Scotland_NBA!$B26,Data_NBA!$A$5:$K$2171,Data_NBA!H$1,FALSE)),"-",VLOOKUP(control!$B$4&amp;control!$F$19&amp;Scotland_NBA!$B26,Data_NBA!$A$5:$K$2171,Data_NBA!H$1,FALSE)))),"-",IF(ISERROR(VLOOKUP(control!$B$4&amp;control!$F$19&amp;Scotland_NBA!$B26,Data_NBA!$A$5:$K$2171,Data_NBA!H$1,FALSE)),"-",VLOOKUP(control!$B$4&amp;control!$F$19&amp;Scotland_NBA!$B26,Data_NBA!$A$5:$K$2171,Data_NBA!H$1,FALSE)))</f>
        <v>69</v>
      </c>
      <c r="G26" s="85">
        <f>IF(OR(IF(ISERROR(VLOOKUP(control!$B$4&amp;control!$F$19&amp;Scotland_NBA!$B26,Data_NBA!$A$5:$K$2171,Data_NBA!I$1,FALSE)),"-",VLOOKUP(control!$B$4&amp;control!$F$19&amp;Scotland_NBA!$B26,Data_NBA!$A$5:$K$2171,Data_NBA!I$1,FALSE))=0,ISERROR(IF(ISERROR(VLOOKUP(control!$B$4&amp;control!$F$19&amp;Scotland_NBA!$B26,Data_NBA!$A$5:$K$2171,Data_NBA!I$1,FALSE)),"-",VLOOKUP(control!$B$4&amp;control!$F$19&amp;Scotland_NBA!$B26,Data_NBA!$A$5:$K$2171,Data_NBA!I$1,FALSE)))),"-",IF(ISERROR(VLOOKUP(control!$B$4&amp;control!$F$19&amp;Scotland_NBA!$B26,Data_NBA!$A$5:$K$2171,Data_NBA!I$1,FALSE)),"-",VLOOKUP(control!$B$4&amp;control!$F$19&amp;Scotland_NBA!$B26,Data_NBA!$A$5:$K$2171,Data_NBA!I$1,FALSE)))</f>
        <v>51</v>
      </c>
      <c r="H26" s="85">
        <f>IF(OR(IF(ISERROR(VLOOKUP(control!$B$4&amp;control!$F$19&amp;Scotland_NBA!$B26,Data_NBA!$A$5:$K$2171,Data_NBA!J$1,FALSE)),"-",VLOOKUP(control!$B$4&amp;control!$F$19&amp;Scotland_NBA!$B26,Data_NBA!$A$5:$K$2171,Data_NBA!J$1,FALSE))=0,ISERROR(IF(ISERROR(VLOOKUP(control!$B$4&amp;control!$F$19&amp;Scotland_NBA!$B26,Data_NBA!$A$5:$K$2171,Data_NBA!J$1,FALSE)),"-",VLOOKUP(control!$B$4&amp;control!$F$19&amp;Scotland_NBA!$B26,Data_NBA!$A$5:$K$2171,Data_NBA!J$1,FALSE)))),"-",IF(ISERROR(VLOOKUP(control!$B$4&amp;control!$F$19&amp;Scotland_NBA!$B26,Data_NBA!$A$5:$K$2171,Data_NBA!J$1,FALSE)),"-",VLOOKUP(control!$B$4&amp;control!$F$19&amp;Scotland_NBA!$B26,Data_NBA!$A$5:$K$2171,Data_NBA!J$1,FALSE)))</f>
        <v>52</v>
      </c>
      <c r="I26" s="86">
        <f>IF(OR(IF(ISERROR(VLOOKUP(control!$B$4&amp;control!$F$19&amp;Scotland_NBA!$B26,Data_NBA!$A$5:$K$2171,Data_NBA!K$1,FALSE)),"-",VLOOKUP(control!$B$4&amp;control!$F$19&amp;Scotland_NBA!$B26,Data_NBA!$A$5:$K$2171,Data_NBA!K$1,FALSE))=0,ISERROR(IF(ISERROR(VLOOKUP(control!$B$4&amp;control!$F$19&amp;Scotland_NBA!$B26,Data_NBA!$A$5:$K$2171,Data_NBA!K$1,FALSE)),"-",VLOOKUP(control!$B$4&amp;control!$F$19&amp;Scotland_NBA!$B26,Data_NBA!$A$5:$K$2171,Data_NBA!K$1,FALSE)))),"-",IF(ISERROR(VLOOKUP(control!$B$4&amp;control!$F$19&amp;Scotland_NBA!$B26,Data_NBA!$A$5:$K$2171,Data_NBA!K$1,FALSE)),"-",VLOOKUP(control!$B$4&amp;control!$F$19&amp;Scotland_NBA!$B26,Data_NBA!$A$5:$K$2171,Data_NBA!K$1,FALSE)))</f>
        <v>288</v>
      </c>
      <c r="J26" s="87"/>
      <c r="K26" s="84">
        <f>IF(OR(IF(ISERROR(VLOOKUP(control!$B$5&amp;control!$F$19&amp;Scotland_NBA!$B26,Data_NBA!$A$5:$K$2171,Data_NBA!E$1,FALSE)),"-",VLOOKUP(control!$B$5&amp;control!$F$19&amp;Scotland_NBA!$B26,Data_NBA!$A$5:$K$2171,Data_NBA!E$1,FALSE))=0,ISERROR(IF(ISERROR(VLOOKUP(control!$B$5&amp;control!$F$19&amp;Scotland_NBA!$B26,Data_NBA!$A$5:$K$2171,Data_NBA!E$1,FALSE)),"-",VLOOKUP(control!$B$5&amp;control!$F$19&amp;Scotland_NBA!$B26,Data_NBA!$A$5:$K$2171,Data_NBA!E$1,FALSE)))),"-",IF(ISERROR(VLOOKUP(control!$B$5&amp;control!$F$19&amp;Scotland_NBA!$B26,Data_NBA!$A$5:$K$2171,Data_NBA!E$1,FALSE)),"-",VLOOKUP(control!$B$5&amp;control!$F$19&amp;Scotland_NBA!$B26,Data_NBA!$A$5:$K$2171,Data_NBA!E$1,FALSE)))</f>
        <v>13</v>
      </c>
      <c r="L26" s="85">
        <f>IF(OR(IF(ISERROR(VLOOKUP(control!$B$5&amp;control!$F$19&amp;Scotland_NBA!$B26,Data_NBA!$A$5:$K$2171,Data_NBA!F$1,FALSE)),"-",VLOOKUP(control!$B$5&amp;control!$F$19&amp;Scotland_NBA!$B26,Data_NBA!$A$5:$K$2171,Data_NBA!F$1,FALSE))=0,ISERROR(IF(ISERROR(VLOOKUP(control!$B$5&amp;control!$F$19&amp;Scotland_NBA!$B29,Data_NBA!$A$5:$K$2171,Data_NBA!F$1,FALSE)),"-",VLOOKUP(control!$B$5&amp;control!$F$19&amp;Scotland_NBA!$B26,Data_NBA!$A$5:$K$2171,Data_NBA!F$1,FALSE)))),"-",IF(ISERROR(VLOOKUP(control!$B$5&amp;control!$F$19&amp;Scotland_NBA!$B26,Data_NBA!$A$5:$K$2171,Data_NBA!F$1,FALSE)),"-",VLOOKUP(control!$B$5&amp;control!$F$19&amp;Scotland_NBA!$B26,Data_NBA!$A$5:$K$2171,Data_NBA!F$1,FALSE)))</f>
        <v>9</v>
      </c>
      <c r="M26" s="85">
        <f>IF(OR(IF(ISERROR(VLOOKUP(control!$B$5&amp;control!$F$19&amp;Scotland_NBA!$B26,Data_NBA!$A$5:$K$2171,Data_NBA!G$1,FALSE)),"-",VLOOKUP(control!$B$5&amp;control!$F$19&amp;Scotland_NBA!$B26,Data_NBA!$A$5:$K$2171,Data_NBA!G$1,FALSE))=0,ISERROR(IF(ISERROR(VLOOKUP(control!$B$5&amp;control!$F$19&amp;Scotland_NBA!$B29,Data_NBA!$A$5:$K$2171,Data_NBA!G$1,FALSE)),"-",VLOOKUP(control!$B$5&amp;control!$F$19&amp;Scotland_NBA!$B26,Data_NBA!$A$5:$K$2171,Data_NBA!G$1,FALSE)))),"-",IF(ISERROR(VLOOKUP(control!$B$5&amp;control!$F$19&amp;Scotland_NBA!$B26,Data_NBA!$A$5:$K$2171,Data_NBA!G$1,FALSE)),"-",VLOOKUP(control!$B$5&amp;control!$F$19&amp;Scotland_NBA!$B26,Data_NBA!$A$5:$K$2171,Data_NBA!G$1,FALSE)))</f>
        <v>19</v>
      </c>
      <c r="N26" s="85">
        <f>IF(OR(IF(ISERROR(VLOOKUP(control!$B$5&amp;control!$F$19&amp;Scotland_NBA!$B26,Data_NBA!$A$5:$K$2171,Data_NBA!H$1,FALSE)),"-",VLOOKUP(control!$B$5&amp;control!$F$19&amp;Scotland_NBA!$B26,Data_NBA!$A$5:$K$2171,Data_NBA!H$1,FALSE))=0,ISERROR(IF(ISERROR(VLOOKUP(control!$B$5&amp;control!$F$19&amp;Scotland_NBA!$B29,Data_NBA!$A$5:$K$2171,Data_NBA!H$1,FALSE)),"-",VLOOKUP(control!$B$5&amp;control!$F$19&amp;Scotland_NBA!$B26,Data_NBA!$A$5:$K$2171,Data_NBA!H$1,FALSE)))),"-",IF(ISERROR(VLOOKUP(control!$B$5&amp;control!$F$19&amp;Scotland_NBA!$B26,Data_NBA!$A$5:$K$2171,Data_NBA!H$1,FALSE)),"-",VLOOKUP(control!$B$5&amp;control!$F$19&amp;Scotland_NBA!$B26,Data_NBA!$A$5:$K$2171,Data_NBA!H$1,FALSE)))</f>
        <v>25</v>
      </c>
      <c r="O26" s="85">
        <f>IF(OR(IF(ISERROR(VLOOKUP(control!$B$5&amp;control!$F$19&amp;Scotland_NBA!$B26,Data_NBA!$A$5:$K$2171,Data_NBA!I$1,FALSE)),"-",VLOOKUP(control!$B$5&amp;control!$F$19&amp;Scotland_NBA!$B26,Data_NBA!$A$5:$K$2171,Data_NBA!I$1,FALSE))=0,ISERROR(IF(ISERROR(VLOOKUP(control!$B$5&amp;control!$F$19&amp;Scotland_NBA!$B29,Data_NBA!$A$5:$K$2171,Data_NBA!I$1,FALSE)),"-",VLOOKUP(control!$B$5&amp;control!$F$19&amp;Scotland_NBA!$B26,Data_NBA!$A$5:$K$2171,Data_NBA!I$1,FALSE)))),"-",IF(ISERROR(VLOOKUP(control!$B$5&amp;control!$F$19&amp;Scotland_NBA!$B26,Data_NBA!$A$5:$K$2171,Data_NBA!I$1,FALSE)),"-",VLOOKUP(control!$B$5&amp;control!$F$19&amp;Scotland_NBA!$B26,Data_NBA!$A$5:$K$2171,Data_NBA!I$1,FALSE)))</f>
        <v>33</v>
      </c>
      <c r="P26" s="85">
        <f>IF(OR(IF(ISERROR(VLOOKUP(control!$B$5&amp;control!$F$19&amp;Scotland_NBA!$B26,Data_NBA!$A$5:$K$2171,Data_NBA!J$1,FALSE)),"-",VLOOKUP(control!$B$5&amp;control!$F$19&amp;Scotland_NBA!$B26,Data_NBA!$A$5:$K$2171,Data_NBA!J$1,FALSE))=0,ISERROR(IF(ISERROR(VLOOKUP(control!$B$5&amp;control!$F$19&amp;Scotland_NBA!$B29,Data_NBA!$A$5:$K$2171,Data_NBA!J$1,FALSE)),"-",VLOOKUP(control!$B$5&amp;control!$F$19&amp;Scotland_NBA!$B26,Data_NBA!$A$5:$K$2171,Data_NBA!J$1,FALSE)))),"-",IF(ISERROR(VLOOKUP(control!$B$5&amp;control!$F$19&amp;Scotland_NBA!$B26,Data_NBA!$A$5:$K$2171,Data_NBA!J$1,FALSE)),"-",VLOOKUP(control!$B$5&amp;control!$F$19&amp;Scotland_NBA!$B26,Data_NBA!$A$5:$K$2171,Data_NBA!J$1,FALSE)))</f>
        <v>32</v>
      </c>
      <c r="Q26" s="86">
        <f>IF(OR(IF(ISERROR(VLOOKUP(control!$B$5&amp;control!$F$19&amp;Scotland_NBA!$B26,Data_NBA!$A$5:$K$2171,Data_NBA!K$1,FALSE)),"-",VLOOKUP(control!$B$5&amp;control!$F$19&amp;Scotland_NBA!$B26,Data_NBA!$A$5:$K$2171,Data_NBA!K$1,FALSE))=0,ISERROR(IF(ISERROR(VLOOKUP(control!$B$5&amp;control!$F$19&amp;Scotland_NBA!$B29,Data_NBA!$A$5:$K$2171,Data_NBA!K$1,FALSE)),"-",VLOOKUP(control!$B$5&amp;control!$F$19&amp;Scotland_NBA!$B26,Data_NBA!$A$5:$K$2171,Data_NBA!K$1,FALSE)))),"-",IF(ISERROR(VLOOKUP(control!$B$5&amp;control!$F$19&amp;Scotland_NBA!$B26,Data_NBA!$A$5:$K$2171,Data_NBA!K$1,FALSE)),"-",VLOOKUP(control!$B$5&amp;control!$F$19&amp;Scotland_NBA!$B26,Data_NBA!$A$5:$K$2171,Data_NBA!K$1,FALSE)))</f>
        <v>131</v>
      </c>
      <c r="R26" s="87"/>
      <c r="S26" s="84">
        <f>IF(OR(IF(ISERROR(VLOOKUP("Persons"&amp;control!$F$19&amp;Scotland_NBA!$B26,Data_NBA!$A$5:$K$2171,Data_NBA!E$1,FALSE)),"-",VLOOKUP("Persons"&amp;control!$F$19&amp;Scotland_NBA!$B26,Data_NBA!$A$5:$K$2171,Data_NBA!E$1,FALSE))=0,ISERROR(IF(ISERROR(VLOOKUP("Persons"&amp;control!$F$19&amp;Scotland_NBA!$B26,Data_NBA!$A$5:$K$2171,Data_NBA!E$1,FALSE)),"-",VLOOKUP("Persons"&amp;control!$F$19&amp;Scotland_NBA!$B26,Data_NBA!$A$5:$K$2171,Data_NBA!E$1,FALSE)))),"-",IF(ISERROR(VLOOKUP("Persons"&amp;control!$F$19&amp;Scotland_NBA!$B26,Data_NBA!$A$5:$K$2171,Data_NBA!E$1,FALSE)),"-",VLOOKUP("Persons"&amp;control!$F$19&amp;Scotland_NBA!$B26,Data_NBA!$A$5:$K$2171,Data_NBA!E$1,FALSE)))</f>
        <v>47</v>
      </c>
      <c r="T26" s="85">
        <f>IF(OR(IF(ISERROR(VLOOKUP("Persons"&amp;control!$F$19&amp;Scotland_NBA!$B26,Data_NBA!$A$5:$K$2171,Data_NBA!F$1,FALSE)),"-",VLOOKUP("Persons"&amp;control!$F$19&amp;Scotland_NBA!$B26,Data_NBA!$A$5:$K$2171,Data_NBA!F$1,FALSE))=0,ISERROR(IF(ISERROR(VLOOKUP("Persons"&amp;control!$F$19&amp;Scotland_NBA!$B26,Data_NBA!$A$5:$K$2171,Data_NBA!F$1,FALSE)),"-",VLOOKUP("Persons"&amp;control!$F$19&amp;Scotland_NBA!$B26,Data_NBA!$A$5:$K$2171,Data_NBA!F$1,FALSE)))),"-",IF(ISERROR(VLOOKUP("Persons"&amp;control!$F$19&amp;Scotland_NBA!$B26,Data_NBA!$A$5:$K$2171,Data_NBA!F$1,FALSE)),"-",VLOOKUP("Persons"&amp;control!$F$19&amp;Scotland_NBA!$B26,Data_NBA!$A$5:$K$2171,Data_NBA!F$1,FALSE)))</f>
        <v>36</v>
      </c>
      <c r="U26" s="85">
        <f>IF(OR(IF(ISERROR(VLOOKUP("Persons"&amp;control!$F$19&amp;Scotland_NBA!$B26,Data_NBA!$A$5:$K$2171,Data_NBA!G$1,FALSE)),"-",VLOOKUP("Persons"&amp;control!$F$19&amp;Scotland_NBA!$B26,Data_NBA!$A$5:$K$2171,Data_NBA!G$1,FALSE))=0,ISERROR(IF(ISERROR(VLOOKUP("Persons"&amp;control!$F$19&amp;Scotland_NBA!$B26,Data_NBA!$A$5:$K$2171,Data_NBA!G$1,FALSE)),"-",VLOOKUP("Persons"&amp;control!$F$19&amp;Scotland_NBA!$B26,Data_NBA!$A$5:$K$2171,Data_NBA!G$1,FALSE)))),"-",IF(ISERROR(VLOOKUP("Persons"&amp;control!$F$19&amp;Scotland_NBA!$B26,Data_NBA!$A$5:$K$2171,Data_NBA!G$1,FALSE)),"-",VLOOKUP("Persons"&amp;control!$F$19&amp;Scotland_NBA!$B26,Data_NBA!$A$5:$K$2171,Data_NBA!G$1,FALSE)))</f>
        <v>74</v>
      </c>
      <c r="V26" s="85">
        <f>IF(OR(IF(ISERROR(VLOOKUP("Persons"&amp;control!$F$19&amp;Scotland_NBA!$B26,Data_NBA!$A$5:$K$2171,Data_NBA!H$1,FALSE)),"-",VLOOKUP("Persons"&amp;control!$F$19&amp;Scotland_NBA!$B26,Data_NBA!$A$5:$K$2171,Data_NBA!H$1,FALSE))=0,ISERROR(IF(ISERROR(VLOOKUP("Persons"&amp;control!$F$19&amp;Scotland_NBA!$B26,Data_NBA!$A$5:$K$2171,Data_NBA!H$1,FALSE)),"-",VLOOKUP("Persons"&amp;control!$F$19&amp;Scotland_NBA!$B26,Data_NBA!$A$5:$K$2171,Data_NBA!H$1,FALSE)))),"-",IF(ISERROR(VLOOKUP("Persons"&amp;control!$F$19&amp;Scotland_NBA!$B26,Data_NBA!$A$5:$K$2171,Data_NBA!H$1,FALSE)),"-",VLOOKUP("Persons"&amp;control!$F$19&amp;Scotland_NBA!$B26,Data_NBA!$A$5:$K$2171,Data_NBA!H$1,FALSE)))</f>
        <v>94</v>
      </c>
      <c r="W26" s="85">
        <f>IF(OR(IF(ISERROR(VLOOKUP("Persons"&amp;control!$F$19&amp;Scotland_NBA!$B26,Data_NBA!$A$5:$K$2171,Data_NBA!I$1,FALSE)),"-",VLOOKUP("Persons"&amp;control!$F$19&amp;Scotland_NBA!$B26,Data_NBA!$A$5:$K$2171,Data_NBA!I$1,FALSE))=0,ISERROR(IF(ISERROR(VLOOKUP("Persons"&amp;control!$F$19&amp;Scotland_NBA!$B26,Data_NBA!$A$5:$K$2171,Data_NBA!I$1,FALSE)),"-",VLOOKUP("Persons"&amp;control!$F$19&amp;Scotland_NBA!$B26,Data_NBA!$A$5:$K$2171,Data_NBA!I$1,FALSE)))),"-",IF(ISERROR(VLOOKUP("Persons"&amp;control!$F$19&amp;Scotland_NBA!$B26,Data_NBA!$A$5:$K$2171,Data_NBA!I$1,FALSE)),"-",VLOOKUP("Persons"&amp;control!$F$19&amp;Scotland_NBA!$B26,Data_NBA!$A$5:$K$2171,Data_NBA!I$1,FALSE)))</f>
        <v>84</v>
      </c>
      <c r="X26" s="85">
        <f>IF(OR(IF(ISERROR(VLOOKUP("Persons"&amp;control!$F$19&amp;Scotland_NBA!$B26,Data_NBA!$A$5:$K$2171,Data_NBA!J$1,FALSE)),"-",VLOOKUP("Persons"&amp;control!$F$19&amp;Scotland_NBA!$B26,Data_NBA!$A$5:$K$2171,Data_NBA!J$1,FALSE))=0,ISERROR(IF(ISERROR(VLOOKUP("Persons"&amp;control!$F$19&amp;Scotland_NBA!$B26,Data_NBA!$A$5:$K$2171,Data_NBA!J$1,FALSE)),"-",VLOOKUP("Persons"&amp;control!$F$19&amp;Scotland_NBA!$B26,Data_NBA!$A$5:$K$2171,Data_NBA!J$1,FALSE)))),"-",IF(ISERROR(VLOOKUP("Persons"&amp;control!$F$19&amp;Scotland_NBA!$B26,Data_NBA!$A$5:$K$2171,Data_NBA!J$1,FALSE)),"-",VLOOKUP("Persons"&amp;control!$F$19&amp;Scotland_NBA!$B26,Data_NBA!$A$5:$K$2171,Data_NBA!J$1,FALSE)))</f>
        <v>84</v>
      </c>
      <c r="Y26" s="86">
        <f>IF(OR(IF(ISERROR(VLOOKUP("Persons"&amp;control!$F$19&amp;Scotland_NBA!$B26,Data_NBA!$A$5:$K$2171,Data_NBA!K$1,FALSE)),"-",VLOOKUP("Persons"&amp;control!$F$19&amp;Scotland_NBA!$B26,Data_NBA!$A$5:$K$2171,Data_NBA!K$1,FALSE))=0,ISERROR(IF(ISERROR(VLOOKUP("Persons"&amp;control!$F$19&amp;Scotland_NBA!$B26,Data_NBA!$A$5:$K$2171,Data_NBA!K$1,FALSE)),"-",VLOOKUP("Persons"&amp;control!$F$19&amp;Scotland_NBA!$B26,Data_NBA!$A$5:$K$2171,Data_NBA!K$1,FALSE)))),"-",IF(ISERROR(VLOOKUP("Persons"&amp;control!$F$19&amp;Scotland_NBA!$B26,Data_NBA!$A$5:$K$2171,Data_NBA!K$1,FALSE)),"-",VLOOKUP("Persons"&amp;control!$F$19&amp;Scotland_NBA!$B26,Data_NBA!$A$5:$K$2171,Data_NBA!K$1,FALSE)))</f>
        <v>419</v>
      </c>
    </row>
    <row r="27" spans="2:25" ht="15" thickBot="1">
      <c r="B27" s="16" t="s">
        <v>53</v>
      </c>
      <c r="C27" s="88" t="str">
        <f>IF(OR(IF(ISERROR(VLOOKUP(control!$B$4&amp;control!$F$19&amp;Scotland_NBA!$B27,Data_NBA!$A$5:$K$2171,Data_NBA!E$1,FALSE)),"-",VLOOKUP(control!$B$4&amp;control!$F$19&amp;Scotland_NBA!$B27,Data_NBA!$A$5:$K$2171,Data_NBA!E$1,FALSE))=0,ISERROR(IF(ISERROR(VLOOKUP(control!$B$4&amp;control!$F$19&amp;Scotland_NBA!$B27,Data_NBA!$A$5:$K$2171,Data_NBA!E$1,FALSE)),"-",VLOOKUP(control!$B$4&amp;control!$F$19&amp;Scotland_NBA!$B27,Data_NBA!$A$5:$K$2171,Data_NBA!E$1,FALSE)))),"-",IF(ISERROR(VLOOKUP(control!$B$4&amp;control!$F$19&amp;Scotland_NBA!$B27,Data_NBA!$A$5:$K$2171,Data_NBA!E$1,FALSE)),"-",VLOOKUP(control!$B$4&amp;control!$F$19&amp;Scotland_NBA!$B27,Data_NBA!$A$5:$K$2171,Data_NBA!E$1,FALSE)))</f>
        <v>-</v>
      </c>
      <c r="D27" s="89" t="str">
        <f>IF(OR(IF(ISERROR(VLOOKUP(control!$B$4&amp;control!$F$19&amp;Scotland_NBA!$B27,Data_NBA!$A$5:$K$2171,Data_NBA!F$1,FALSE)),"-",VLOOKUP(control!$B$4&amp;control!$F$19&amp;Scotland_NBA!$B27,Data_NBA!$A$5:$K$2171,Data_NBA!F$1,FALSE))=0,ISERROR(IF(ISERROR(VLOOKUP(control!$B$4&amp;control!$F$19&amp;Scotland_NBA!$B27,Data_NBA!$A$5:$K$2171,Data_NBA!F$1,FALSE)),"-",VLOOKUP(control!$B$4&amp;control!$F$19&amp;Scotland_NBA!$B27,Data_NBA!$A$5:$K$2171,Data_NBA!F$1,FALSE)))),"-",IF(ISERROR(VLOOKUP(control!$B$4&amp;control!$F$19&amp;Scotland_NBA!$B27,Data_NBA!$A$5:$K$2171,Data_NBA!F$1,FALSE)),"-",VLOOKUP(control!$B$4&amp;control!$F$19&amp;Scotland_NBA!$B27,Data_NBA!$A$5:$K$2171,Data_NBA!F$1,FALSE)))</f>
        <v>-</v>
      </c>
      <c r="E27" s="89" t="str">
        <f>IF(OR(IF(ISERROR(VLOOKUP(control!$B$4&amp;control!$F$19&amp;Scotland_NBA!$B27,Data_NBA!$A$5:$K$2171,Data_NBA!G$1,FALSE)),"-",VLOOKUP(control!$B$4&amp;control!$F$19&amp;Scotland_NBA!$B27,Data_NBA!$A$5:$K$2171,Data_NBA!G$1,FALSE))=0,ISERROR(IF(ISERROR(VLOOKUP(control!$B$4&amp;control!$F$19&amp;Scotland_NBA!$B27,Data_NBA!$A$5:$K$2171,Data_NBA!G$1,FALSE)),"-",VLOOKUP(control!$B$4&amp;control!$F$19&amp;Scotland_NBA!$B27,Data_NBA!$A$5:$K$2171,Data_NBA!G$1,FALSE)))),"-",IF(ISERROR(VLOOKUP(control!$B$4&amp;control!$F$19&amp;Scotland_NBA!$B27,Data_NBA!$A$5:$K$2171,Data_NBA!G$1,FALSE)),"-",VLOOKUP(control!$B$4&amp;control!$F$19&amp;Scotland_NBA!$B27,Data_NBA!$A$5:$K$2171,Data_NBA!G$1,FALSE)))</f>
        <v>-</v>
      </c>
      <c r="F27" s="89" t="str">
        <f>IF(OR(IF(ISERROR(VLOOKUP(control!$B$4&amp;control!$F$19&amp;Scotland_NBA!$B27,Data_NBA!$A$5:$K$2171,Data_NBA!H$1,FALSE)),"-",VLOOKUP(control!$B$4&amp;control!$F$19&amp;Scotland_NBA!$B27,Data_NBA!$A$5:$K$2171,Data_NBA!H$1,FALSE))=0,ISERROR(IF(ISERROR(VLOOKUP(control!$B$4&amp;control!$F$19&amp;Scotland_NBA!$B27,Data_NBA!$A$5:$K$2171,Data_NBA!H$1,FALSE)),"-",VLOOKUP(control!$B$4&amp;control!$F$19&amp;Scotland_NBA!$B27,Data_NBA!$A$5:$K$2171,Data_NBA!H$1,FALSE)))),"-",IF(ISERROR(VLOOKUP(control!$B$4&amp;control!$F$19&amp;Scotland_NBA!$B27,Data_NBA!$A$5:$K$2171,Data_NBA!H$1,FALSE)),"-",VLOOKUP(control!$B$4&amp;control!$F$19&amp;Scotland_NBA!$B27,Data_NBA!$A$5:$K$2171,Data_NBA!H$1,FALSE)))</f>
        <v>-</v>
      </c>
      <c r="G27" s="89" t="str">
        <f>IF(OR(IF(ISERROR(VLOOKUP(control!$B$4&amp;control!$F$19&amp;Scotland_NBA!$B27,Data_NBA!$A$5:$K$2171,Data_NBA!I$1,FALSE)),"-",VLOOKUP(control!$B$4&amp;control!$F$19&amp;Scotland_NBA!$B27,Data_NBA!$A$5:$K$2171,Data_NBA!I$1,FALSE))=0,ISERROR(IF(ISERROR(VLOOKUP(control!$B$4&amp;control!$F$19&amp;Scotland_NBA!$B27,Data_NBA!$A$5:$K$2171,Data_NBA!I$1,FALSE)),"-",VLOOKUP(control!$B$4&amp;control!$F$19&amp;Scotland_NBA!$B27,Data_NBA!$A$5:$K$2171,Data_NBA!I$1,FALSE)))),"-",IF(ISERROR(VLOOKUP(control!$B$4&amp;control!$F$19&amp;Scotland_NBA!$B27,Data_NBA!$A$5:$K$2171,Data_NBA!I$1,FALSE)),"-",VLOOKUP(control!$B$4&amp;control!$F$19&amp;Scotland_NBA!$B27,Data_NBA!$A$5:$K$2171,Data_NBA!I$1,FALSE)))</f>
        <v>-</v>
      </c>
      <c r="H27" s="89" t="str">
        <f>IF(OR(IF(ISERROR(VLOOKUP(control!$B$4&amp;control!$F$19&amp;Scotland_NBA!$B27,Data_NBA!$A$5:$K$2171,Data_NBA!J$1,FALSE)),"-",VLOOKUP(control!$B$4&amp;control!$F$19&amp;Scotland_NBA!$B27,Data_NBA!$A$5:$K$2171,Data_NBA!J$1,FALSE))=0,ISERROR(IF(ISERROR(VLOOKUP(control!$B$4&amp;control!$F$19&amp;Scotland_NBA!$B27,Data_NBA!$A$5:$K$2171,Data_NBA!J$1,FALSE)),"-",VLOOKUP(control!$B$4&amp;control!$F$19&amp;Scotland_NBA!$B27,Data_NBA!$A$5:$K$2171,Data_NBA!J$1,FALSE)))),"-",IF(ISERROR(VLOOKUP(control!$B$4&amp;control!$F$19&amp;Scotland_NBA!$B27,Data_NBA!$A$5:$K$2171,Data_NBA!J$1,FALSE)),"-",VLOOKUP(control!$B$4&amp;control!$F$19&amp;Scotland_NBA!$B27,Data_NBA!$A$5:$K$2171,Data_NBA!J$1,FALSE)))</f>
        <v>-</v>
      </c>
      <c r="I27" s="90" t="str">
        <f>IF(OR(IF(ISERROR(VLOOKUP(control!$B$4&amp;control!$F$19&amp;Scotland_NBA!$B27,Data_NBA!$A$5:$K$2171,Data_NBA!K$1,FALSE)),"-",VLOOKUP(control!$B$4&amp;control!$F$19&amp;Scotland_NBA!$B27,Data_NBA!$A$5:$K$2171,Data_NBA!K$1,FALSE))=0,ISERROR(IF(ISERROR(VLOOKUP(control!$B$4&amp;control!$F$19&amp;Scotland_NBA!$B27,Data_NBA!$A$5:$K$2171,Data_NBA!K$1,FALSE)),"-",VLOOKUP(control!$B$4&amp;control!$F$19&amp;Scotland_NBA!$B27,Data_NBA!$A$5:$K$2171,Data_NBA!K$1,FALSE)))),"-",IF(ISERROR(VLOOKUP(control!$B$4&amp;control!$F$19&amp;Scotland_NBA!$B27,Data_NBA!$A$5:$K$2171,Data_NBA!K$1,FALSE)),"-",VLOOKUP(control!$B$4&amp;control!$F$19&amp;Scotland_NBA!$B27,Data_NBA!$A$5:$K$2171,Data_NBA!K$1,FALSE)))</f>
        <v>-</v>
      </c>
      <c r="J27" s="87"/>
      <c r="K27" s="88">
        <f>IF(OR(IF(ISERROR(VLOOKUP(control!$B$5&amp;control!$F$19&amp;Scotland_NBA!$B27,Data_NBA!$A$5:$K$2171,Data_NBA!E$1,FALSE)),"-",VLOOKUP(control!$B$5&amp;control!$F$19&amp;Scotland_NBA!$B27,Data_NBA!$A$5:$K$2171,Data_NBA!E$1,FALSE))=0,ISERROR(IF(ISERROR(VLOOKUP(control!$B$5&amp;control!$F$19&amp;Scotland_NBA!$B27,Data_NBA!$A$5:$K$2171,Data_NBA!E$1,FALSE)),"-",VLOOKUP(control!$B$5&amp;control!$F$19&amp;Scotland_NBA!$B27,Data_NBA!$A$5:$K$2171,Data_NBA!E$1,FALSE)))),"-",IF(ISERROR(VLOOKUP(control!$B$5&amp;control!$F$19&amp;Scotland_NBA!$B27,Data_NBA!$A$5:$K$2171,Data_NBA!E$1,FALSE)),"-",VLOOKUP(control!$B$5&amp;control!$F$19&amp;Scotland_NBA!$B27,Data_NBA!$A$5:$K$2171,Data_NBA!E$1,FALSE)))</f>
        <v>362</v>
      </c>
      <c r="L27" s="89">
        <f>IF(OR(IF(ISERROR(VLOOKUP(control!$B$5&amp;control!$F$19&amp;Scotland_NBA!$B27,Data_NBA!$A$5:$K$2171,Data_NBA!F$1,FALSE)),"-",VLOOKUP(control!$B$5&amp;control!$F$19&amp;Scotland_NBA!$B27,Data_NBA!$A$5:$K$2171,Data_NBA!F$1,FALSE))=0,ISERROR(IF(ISERROR(VLOOKUP(control!$B$5&amp;control!$F$19&amp;Scotland_NBA!$B30,Data_NBA!$A$5:$K$2171,Data_NBA!F$1,FALSE)),"-",VLOOKUP(control!$B$5&amp;control!$F$19&amp;Scotland_NBA!$B27,Data_NBA!$A$5:$K$2171,Data_NBA!F$1,FALSE)))),"-",IF(ISERROR(VLOOKUP(control!$B$5&amp;control!$F$19&amp;Scotland_NBA!$B27,Data_NBA!$A$5:$K$2171,Data_NBA!F$1,FALSE)),"-",VLOOKUP(control!$B$5&amp;control!$F$19&amp;Scotland_NBA!$B27,Data_NBA!$A$5:$K$2171,Data_NBA!F$1,FALSE)))</f>
        <v>264</v>
      </c>
      <c r="M27" s="89">
        <f>IF(OR(IF(ISERROR(VLOOKUP(control!$B$5&amp;control!$F$19&amp;Scotland_NBA!$B27,Data_NBA!$A$5:$K$2171,Data_NBA!G$1,FALSE)),"-",VLOOKUP(control!$B$5&amp;control!$F$19&amp;Scotland_NBA!$B27,Data_NBA!$A$5:$K$2171,Data_NBA!G$1,FALSE))=0,ISERROR(IF(ISERROR(VLOOKUP(control!$B$5&amp;control!$F$19&amp;Scotland_NBA!$B30,Data_NBA!$A$5:$K$2171,Data_NBA!G$1,FALSE)),"-",VLOOKUP(control!$B$5&amp;control!$F$19&amp;Scotland_NBA!$B27,Data_NBA!$A$5:$K$2171,Data_NBA!G$1,FALSE)))),"-",IF(ISERROR(VLOOKUP(control!$B$5&amp;control!$F$19&amp;Scotland_NBA!$B27,Data_NBA!$A$5:$K$2171,Data_NBA!G$1,FALSE)),"-",VLOOKUP(control!$B$5&amp;control!$F$19&amp;Scotland_NBA!$B27,Data_NBA!$A$5:$K$2171,Data_NBA!G$1,FALSE)))</f>
        <v>677</v>
      </c>
      <c r="N27" s="89">
        <f>IF(OR(IF(ISERROR(VLOOKUP(control!$B$5&amp;control!$F$19&amp;Scotland_NBA!$B27,Data_NBA!$A$5:$K$2171,Data_NBA!H$1,FALSE)),"-",VLOOKUP(control!$B$5&amp;control!$F$19&amp;Scotland_NBA!$B27,Data_NBA!$A$5:$K$2171,Data_NBA!H$1,FALSE))=0,ISERROR(IF(ISERROR(VLOOKUP(control!$B$5&amp;control!$F$19&amp;Scotland_NBA!$B30,Data_NBA!$A$5:$K$2171,Data_NBA!H$1,FALSE)),"-",VLOOKUP(control!$B$5&amp;control!$F$19&amp;Scotland_NBA!$B27,Data_NBA!$A$5:$K$2171,Data_NBA!H$1,FALSE)))),"-",IF(ISERROR(VLOOKUP(control!$B$5&amp;control!$F$19&amp;Scotland_NBA!$B27,Data_NBA!$A$5:$K$2171,Data_NBA!H$1,FALSE)),"-",VLOOKUP(control!$B$5&amp;control!$F$19&amp;Scotland_NBA!$B27,Data_NBA!$A$5:$K$2171,Data_NBA!H$1,FALSE)))</f>
        <v>843</v>
      </c>
      <c r="O27" s="89">
        <f>IF(OR(IF(ISERROR(VLOOKUP(control!$B$5&amp;control!$F$19&amp;Scotland_NBA!$B27,Data_NBA!$A$5:$K$2171,Data_NBA!I$1,FALSE)),"-",VLOOKUP(control!$B$5&amp;control!$F$19&amp;Scotland_NBA!$B27,Data_NBA!$A$5:$K$2171,Data_NBA!I$1,FALSE))=0,ISERROR(IF(ISERROR(VLOOKUP(control!$B$5&amp;control!$F$19&amp;Scotland_NBA!$B30,Data_NBA!$A$5:$K$2171,Data_NBA!I$1,FALSE)),"-",VLOOKUP(control!$B$5&amp;control!$F$19&amp;Scotland_NBA!$B27,Data_NBA!$A$5:$K$2171,Data_NBA!I$1,FALSE)))),"-",IF(ISERROR(VLOOKUP(control!$B$5&amp;control!$F$19&amp;Scotland_NBA!$B27,Data_NBA!$A$5:$K$2171,Data_NBA!I$1,FALSE)),"-",VLOOKUP(control!$B$5&amp;control!$F$19&amp;Scotland_NBA!$B27,Data_NBA!$A$5:$K$2171,Data_NBA!I$1,FALSE)))</f>
        <v>635</v>
      </c>
      <c r="P27" s="89">
        <f>IF(OR(IF(ISERROR(VLOOKUP(control!$B$5&amp;control!$F$19&amp;Scotland_NBA!$B27,Data_NBA!$A$5:$K$2171,Data_NBA!J$1,FALSE)),"-",VLOOKUP(control!$B$5&amp;control!$F$19&amp;Scotland_NBA!$B27,Data_NBA!$A$5:$K$2171,Data_NBA!J$1,FALSE))=0,ISERROR(IF(ISERROR(VLOOKUP(control!$B$5&amp;control!$F$19&amp;Scotland_NBA!$B30,Data_NBA!$A$5:$K$2171,Data_NBA!J$1,FALSE)),"-",VLOOKUP(control!$B$5&amp;control!$F$19&amp;Scotland_NBA!$B27,Data_NBA!$A$5:$K$2171,Data_NBA!J$1,FALSE)))),"-",IF(ISERROR(VLOOKUP(control!$B$5&amp;control!$F$19&amp;Scotland_NBA!$B27,Data_NBA!$A$5:$K$2171,Data_NBA!J$1,FALSE)),"-",VLOOKUP(control!$B$5&amp;control!$F$19&amp;Scotland_NBA!$B27,Data_NBA!$A$5:$K$2171,Data_NBA!J$1,FALSE)))</f>
        <v>392</v>
      </c>
      <c r="Q27" s="90">
        <f>IF(OR(IF(ISERROR(VLOOKUP(control!$B$5&amp;control!$F$19&amp;Scotland_NBA!$B27,Data_NBA!$A$5:$K$2171,Data_NBA!K$1,FALSE)),"-",VLOOKUP(control!$B$5&amp;control!$F$19&amp;Scotland_NBA!$B27,Data_NBA!$A$5:$K$2171,Data_NBA!K$1,FALSE))=0,ISERROR(IF(ISERROR(VLOOKUP(control!$B$5&amp;control!$F$19&amp;Scotland_NBA!$B30,Data_NBA!$A$5:$K$2171,Data_NBA!K$1,FALSE)),"-",VLOOKUP(control!$B$5&amp;control!$F$19&amp;Scotland_NBA!$B27,Data_NBA!$A$5:$K$2171,Data_NBA!K$1,FALSE)))),"-",IF(ISERROR(VLOOKUP(control!$B$5&amp;control!$F$19&amp;Scotland_NBA!$B27,Data_NBA!$A$5:$K$2171,Data_NBA!K$1,FALSE)),"-",VLOOKUP(control!$B$5&amp;control!$F$19&amp;Scotland_NBA!$B27,Data_NBA!$A$5:$K$2171,Data_NBA!K$1,FALSE)))</f>
        <v>3173</v>
      </c>
      <c r="R27" s="87"/>
      <c r="S27" s="88">
        <f>IF(OR(IF(ISERROR(VLOOKUP("Persons"&amp;control!$F$19&amp;Scotland_NBA!$B27,Data_NBA!$A$5:$K$2171,Data_NBA!E$1,FALSE)),"-",VLOOKUP("Persons"&amp;control!$F$19&amp;Scotland_NBA!$B27,Data_NBA!$A$5:$K$2171,Data_NBA!E$1,FALSE))=0,ISERROR(IF(ISERROR(VLOOKUP("Persons"&amp;control!$F$19&amp;Scotland_NBA!$B27,Data_NBA!$A$5:$K$2171,Data_NBA!E$1,FALSE)),"-",VLOOKUP("Persons"&amp;control!$F$19&amp;Scotland_NBA!$B27,Data_NBA!$A$5:$K$2171,Data_NBA!E$1,FALSE)))),"-",IF(ISERROR(VLOOKUP("Persons"&amp;control!$F$19&amp;Scotland_NBA!$B27,Data_NBA!$A$5:$K$2171,Data_NBA!E$1,FALSE)),"-",VLOOKUP("Persons"&amp;control!$F$19&amp;Scotland_NBA!$B27,Data_NBA!$A$5:$K$2171,Data_NBA!E$1,FALSE)))</f>
        <v>362</v>
      </c>
      <c r="T27" s="89">
        <f>IF(OR(IF(ISERROR(VLOOKUP("Persons"&amp;control!$F$19&amp;Scotland_NBA!$B27,Data_NBA!$A$5:$K$2171,Data_NBA!F$1,FALSE)),"-",VLOOKUP("Persons"&amp;control!$F$19&amp;Scotland_NBA!$B27,Data_NBA!$A$5:$K$2171,Data_NBA!F$1,FALSE))=0,ISERROR(IF(ISERROR(VLOOKUP("Persons"&amp;control!$F$19&amp;Scotland_NBA!$B27,Data_NBA!$A$5:$K$2171,Data_NBA!F$1,FALSE)),"-",VLOOKUP("Persons"&amp;control!$F$19&amp;Scotland_NBA!$B27,Data_NBA!$A$5:$K$2171,Data_NBA!F$1,FALSE)))),"-",IF(ISERROR(VLOOKUP("Persons"&amp;control!$F$19&amp;Scotland_NBA!$B27,Data_NBA!$A$5:$K$2171,Data_NBA!F$1,FALSE)),"-",VLOOKUP("Persons"&amp;control!$F$19&amp;Scotland_NBA!$B27,Data_NBA!$A$5:$K$2171,Data_NBA!F$1,FALSE)))</f>
        <v>264</v>
      </c>
      <c r="U27" s="89">
        <f>IF(OR(IF(ISERROR(VLOOKUP("Persons"&amp;control!$F$19&amp;Scotland_NBA!$B27,Data_NBA!$A$5:$K$2171,Data_NBA!G$1,FALSE)),"-",VLOOKUP("Persons"&amp;control!$F$19&amp;Scotland_NBA!$B27,Data_NBA!$A$5:$K$2171,Data_NBA!G$1,FALSE))=0,ISERROR(IF(ISERROR(VLOOKUP("Persons"&amp;control!$F$19&amp;Scotland_NBA!$B27,Data_NBA!$A$5:$K$2171,Data_NBA!G$1,FALSE)),"-",VLOOKUP("Persons"&amp;control!$F$19&amp;Scotland_NBA!$B27,Data_NBA!$A$5:$K$2171,Data_NBA!G$1,FALSE)))),"-",IF(ISERROR(VLOOKUP("Persons"&amp;control!$F$19&amp;Scotland_NBA!$B27,Data_NBA!$A$5:$K$2171,Data_NBA!G$1,FALSE)),"-",VLOOKUP("Persons"&amp;control!$F$19&amp;Scotland_NBA!$B27,Data_NBA!$A$5:$K$2171,Data_NBA!G$1,FALSE)))</f>
        <v>677</v>
      </c>
      <c r="V27" s="89">
        <f>IF(OR(IF(ISERROR(VLOOKUP("Persons"&amp;control!$F$19&amp;Scotland_NBA!$B27,Data_NBA!$A$5:$K$2171,Data_NBA!H$1,FALSE)),"-",VLOOKUP("Persons"&amp;control!$F$19&amp;Scotland_NBA!$B27,Data_NBA!$A$5:$K$2171,Data_NBA!H$1,FALSE))=0,ISERROR(IF(ISERROR(VLOOKUP("Persons"&amp;control!$F$19&amp;Scotland_NBA!$B27,Data_NBA!$A$5:$K$2171,Data_NBA!H$1,FALSE)),"-",VLOOKUP("Persons"&amp;control!$F$19&amp;Scotland_NBA!$B27,Data_NBA!$A$5:$K$2171,Data_NBA!H$1,FALSE)))),"-",IF(ISERROR(VLOOKUP("Persons"&amp;control!$F$19&amp;Scotland_NBA!$B27,Data_NBA!$A$5:$K$2171,Data_NBA!H$1,FALSE)),"-",VLOOKUP("Persons"&amp;control!$F$19&amp;Scotland_NBA!$B27,Data_NBA!$A$5:$K$2171,Data_NBA!H$1,FALSE)))</f>
        <v>843</v>
      </c>
      <c r="W27" s="89">
        <f>IF(OR(IF(ISERROR(VLOOKUP("Persons"&amp;control!$F$19&amp;Scotland_NBA!$B27,Data_NBA!$A$5:$K$2171,Data_NBA!I$1,FALSE)),"-",VLOOKUP("Persons"&amp;control!$F$19&amp;Scotland_NBA!$B27,Data_NBA!$A$5:$K$2171,Data_NBA!I$1,FALSE))=0,ISERROR(IF(ISERROR(VLOOKUP("Persons"&amp;control!$F$19&amp;Scotland_NBA!$B27,Data_NBA!$A$5:$K$2171,Data_NBA!I$1,FALSE)),"-",VLOOKUP("Persons"&amp;control!$F$19&amp;Scotland_NBA!$B27,Data_NBA!$A$5:$K$2171,Data_NBA!I$1,FALSE)))),"-",IF(ISERROR(VLOOKUP("Persons"&amp;control!$F$19&amp;Scotland_NBA!$B27,Data_NBA!$A$5:$K$2171,Data_NBA!I$1,FALSE)),"-",VLOOKUP("Persons"&amp;control!$F$19&amp;Scotland_NBA!$B27,Data_NBA!$A$5:$K$2171,Data_NBA!I$1,FALSE)))</f>
        <v>635</v>
      </c>
      <c r="X27" s="89">
        <f>IF(OR(IF(ISERROR(VLOOKUP("Persons"&amp;control!$F$19&amp;Scotland_NBA!$B27,Data_NBA!$A$5:$K$2171,Data_NBA!J$1,FALSE)),"-",VLOOKUP("Persons"&amp;control!$F$19&amp;Scotland_NBA!$B27,Data_NBA!$A$5:$K$2171,Data_NBA!J$1,FALSE))=0,ISERROR(IF(ISERROR(VLOOKUP("Persons"&amp;control!$F$19&amp;Scotland_NBA!$B27,Data_NBA!$A$5:$K$2171,Data_NBA!J$1,FALSE)),"-",VLOOKUP("Persons"&amp;control!$F$19&amp;Scotland_NBA!$B27,Data_NBA!$A$5:$K$2171,Data_NBA!J$1,FALSE)))),"-",IF(ISERROR(VLOOKUP("Persons"&amp;control!$F$19&amp;Scotland_NBA!$B27,Data_NBA!$A$5:$K$2171,Data_NBA!J$1,FALSE)),"-",VLOOKUP("Persons"&amp;control!$F$19&amp;Scotland_NBA!$B27,Data_NBA!$A$5:$K$2171,Data_NBA!J$1,FALSE)))</f>
        <v>392</v>
      </c>
      <c r="Y27" s="90">
        <f>IF(OR(IF(ISERROR(VLOOKUP("Persons"&amp;control!$F$19&amp;Scotland_NBA!$B27,Data_NBA!$A$5:$K$2171,Data_NBA!K$1,FALSE)),"-",VLOOKUP("Persons"&amp;control!$F$19&amp;Scotland_NBA!$B27,Data_NBA!$A$5:$K$2171,Data_NBA!K$1,FALSE))=0,ISERROR(IF(ISERROR(VLOOKUP("Persons"&amp;control!$F$19&amp;Scotland_NBA!$B27,Data_NBA!$A$5:$K$2171,Data_NBA!K$1,FALSE)),"-",VLOOKUP("Persons"&amp;control!$F$19&amp;Scotland_NBA!$B27,Data_NBA!$A$5:$K$2171,Data_NBA!K$1,FALSE)))),"-",IF(ISERROR(VLOOKUP("Persons"&amp;control!$F$19&amp;Scotland_NBA!$B27,Data_NBA!$A$5:$K$2171,Data_NBA!K$1,FALSE)),"-",VLOOKUP("Persons"&amp;control!$F$19&amp;Scotland_NBA!$B27,Data_NBA!$A$5:$K$2171,Data_NBA!K$1,FALSE)))</f>
        <v>3173</v>
      </c>
    </row>
    <row r="28" spans="2:25" ht="15" thickBot="1">
      <c r="B28" s="16" t="s">
        <v>68</v>
      </c>
      <c r="C28" s="91" t="str">
        <f>IF(OR(IF(ISERROR(VLOOKUP(control!$B$4&amp;control!$F$19&amp;Scotland_NBA!$B28,Data_NBA!$A$5:$K$2171,Data_NBA!E$1,FALSE)),"-",VLOOKUP(control!$B$4&amp;control!$F$19&amp;Scotland_NBA!$B28,Data_NBA!$A$5:$K$2171,Data_NBA!E$1,FALSE))=0,ISERROR(IF(ISERROR(VLOOKUP(control!$B$4&amp;control!$F$19&amp;Scotland_NBA!$B28,Data_NBA!$A$5:$K$2171,Data_NBA!E$1,FALSE)),"-",VLOOKUP(control!$B$4&amp;control!$F$19&amp;Scotland_NBA!$B28,Data_NBA!$A$5:$K$2171,Data_NBA!E$1,FALSE)))),"-",IF(ISERROR(VLOOKUP(control!$B$4&amp;control!$F$19&amp;Scotland_NBA!$B28,Data_NBA!$A$5:$K$2171,Data_NBA!E$1,FALSE)),"-",VLOOKUP(control!$B$4&amp;control!$F$19&amp;Scotland_NBA!$B28,Data_NBA!$A$5:$K$2171,Data_NBA!E$1,FALSE)))</f>
        <v>-</v>
      </c>
      <c r="D28" s="92" t="str">
        <f>IF(OR(IF(ISERROR(VLOOKUP(control!$B$4&amp;control!$F$19&amp;Scotland_NBA!$B28,Data_NBA!$A$5:$K$2171,Data_NBA!F$1,FALSE)),"-",VLOOKUP(control!$B$4&amp;control!$F$19&amp;Scotland_NBA!$B28,Data_NBA!$A$5:$K$2171,Data_NBA!F$1,FALSE))=0,ISERROR(IF(ISERROR(VLOOKUP(control!$B$4&amp;control!$F$19&amp;Scotland_NBA!$B28,Data_NBA!$A$5:$K$2171,Data_NBA!F$1,FALSE)),"-",VLOOKUP(control!$B$4&amp;control!$F$19&amp;Scotland_NBA!$B28,Data_NBA!$A$5:$K$2171,Data_NBA!F$1,FALSE)))),"-",IF(ISERROR(VLOOKUP(control!$B$4&amp;control!$F$19&amp;Scotland_NBA!$B28,Data_NBA!$A$5:$K$2171,Data_NBA!F$1,FALSE)),"-",VLOOKUP(control!$B$4&amp;control!$F$19&amp;Scotland_NBA!$B28,Data_NBA!$A$5:$K$2171,Data_NBA!F$1,FALSE)))</f>
        <v>-</v>
      </c>
      <c r="E28" s="92" t="str">
        <f>IF(OR(IF(ISERROR(VLOOKUP(control!$B$4&amp;control!$F$19&amp;Scotland_NBA!$B28,Data_NBA!$A$5:$K$2171,Data_NBA!G$1,FALSE)),"-",VLOOKUP(control!$B$4&amp;control!$F$19&amp;Scotland_NBA!$B28,Data_NBA!$A$5:$K$2171,Data_NBA!G$1,FALSE))=0,ISERROR(IF(ISERROR(VLOOKUP(control!$B$4&amp;control!$F$19&amp;Scotland_NBA!$B28,Data_NBA!$A$5:$K$2171,Data_NBA!G$1,FALSE)),"-",VLOOKUP(control!$B$4&amp;control!$F$19&amp;Scotland_NBA!$B28,Data_NBA!$A$5:$K$2171,Data_NBA!G$1,FALSE)))),"-",IF(ISERROR(VLOOKUP(control!$B$4&amp;control!$F$19&amp;Scotland_NBA!$B28,Data_NBA!$A$5:$K$2171,Data_NBA!G$1,FALSE)),"-",VLOOKUP(control!$B$4&amp;control!$F$19&amp;Scotland_NBA!$B28,Data_NBA!$A$5:$K$2171,Data_NBA!G$1,FALSE)))</f>
        <v>-</v>
      </c>
      <c r="F28" s="92" t="str">
        <f>IF(OR(IF(ISERROR(VLOOKUP(control!$B$4&amp;control!$F$19&amp;Scotland_NBA!$B28,Data_NBA!$A$5:$K$2171,Data_NBA!H$1,FALSE)),"-",VLOOKUP(control!$B$4&amp;control!$F$19&amp;Scotland_NBA!$B28,Data_NBA!$A$5:$K$2171,Data_NBA!H$1,FALSE))=0,ISERROR(IF(ISERROR(VLOOKUP(control!$B$4&amp;control!$F$19&amp;Scotland_NBA!$B28,Data_NBA!$A$5:$K$2171,Data_NBA!H$1,FALSE)),"-",VLOOKUP(control!$B$4&amp;control!$F$19&amp;Scotland_NBA!$B28,Data_NBA!$A$5:$K$2171,Data_NBA!H$1,FALSE)))),"-",IF(ISERROR(VLOOKUP(control!$B$4&amp;control!$F$19&amp;Scotland_NBA!$B28,Data_NBA!$A$5:$K$2171,Data_NBA!H$1,FALSE)),"-",VLOOKUP(control!$B$4&amp;control!$F$19&amp;Scotland_NBA!$B28,Data_NBA!$A$5:$K$2171,Data_NBA!H$1,FALSE)))</f>
        <v>-</v>
      </c>
      <c r="G28" s="92" t="str">
        <f>IF(OR(IF(ISERROR(VLOOKUP(control!$B$4&amp;control!$F$19&amp;Scotland_NBA!$B28,Data_NBA!$A$5:$K$2171,Data_NBA!I$1,FALSE)),"-",VLOOKUP(control!$B$4&amp;control!$F$19&amp;Scotland_NBA!$B28,Data_NBA!$A$5:$K$2171,Data_NBA!I$1,FALSE))=0,ISERROR(IF(ISERROR(VLOOKUP(control!$B$4&amp;control!$F$19&amp;Scotland_NBA!$B28,Data_NBA!$A$5:$K$2171,Data_NBA!I$1,FALSE)),"-",VLOOKUP(control!$B$4&amp;control!$F$19&amp;Scotland_NBA!$B28,Data_NBA!$A$5:$K$2171,Data_NBA!I$1,FALSE)))),"-",IF(ISERROR(VLOOKUP(control!$B$4&amp;control!$F$19&amp;Scotland_NBA!$B28,Data_NBA!$A$5:$K$2171,Data_NBA!I$1,FALSE)),"-",VLOOKUP(control!$B$4&amp;control!$F$19&amp;Scotland_NBA!$B28,Data_NBA!$A$5:$K$2171,Data_NBA!I$1,FALSE)))</f>
        <v>-</v>
      </c>
      <c r="H28" s="92" t="str">
        <f>IF(OR(IF(ISERROR(VLOOKUP(control!$B$4&amp;control!$F$19&amp;Scotland_NBA!$B28,Data_NBA!$A$5:$K$2171,Data_NBA!J$1,FALSE)),"-",VLOOKUP(control!$B$4&amp;control!$F$19&amp;Scotland_NBA!$B28,Data_NBA!$A$5:$K$2171,Data_NBA!J$1,FALSE))=0,ISERROR(IF(ISERROR(VLOOKUP(control!$B$4&amp;control!$F$19&amp;Scotland_NBA!$B28,Data_NBA!$A$5:$K$2171,Data_NBA!J$1,FALSE)),"-",VLOOKUP(control!$B$4&amp;control!$F$19&amp;Scotland_NBA!$B28,Data_NBA!$A$5:$K$2171,Data_NBA!J$1,FALSE)))),"-",IF(ISERROR(VLOOKUP(control!$B$4&amp;control!$F$19&amp;Scotland_NBA!$B28,Data_NBA!$A$5:$K$2171,Data_NBA!J$1,FALSE)),"-",VLOOKUP(control!$B$4&amp;control!$F$19&amp;Scotland_NBA!$B28,Data_NBA!$A$5:$K$2171,Data_NBA!J$1,FALSE)))</f>
        <v>-</v>
      </c>
      <c r="I28" s="93" t="str">
        <f>IF(OR(IF(ISERROR(VLOOKUP(control!$B$4&amp;control!$F$19&amp;Scotland_NBA!$B28,Data_NBA!$A$5:$K$2171,Data_NBA!K$1,FALSE)),"-",VLOOKUP(control!$B$4&amp;control!$F$19&amp;Scotland_NBA!$B28,Data_NBA!$A$5:$K$2171,Data_NBA!K$1,FALSE))=0,ISERROR(IF(ISERROR(VLOOKUP(control!$B$4&amp;control!$F$19&amp;Scotland_NBA!$B28,Data_NBA!$A$5:$K$2171,Data_NBA!K$1,FALSE)),"-",VLOOKUP(control!$B$4&amp;control!$F$19&amp;Scotland_NBA!$B28,Data_NBA!$A$5:$K$2171,Data_NBA!K$1,FALSE)))),"-",IF(ISERROR(VLOOKUP(control!$B$4&amp;control!$F$19&amp;Scotland_NBA!$B28,Data_NBA!$A$5:$K$2171,Data_NBA!K$1,FALSE)),"-",VLOOKUP(control!$B$4&amp;control!$F$19&amp;Scotland_NBA!$B28,Data_NBA!$A$5:$K$2171,Data_NBA!K$1,FALSE)))</f>
        <v>-</v>
      </c>
      <c r="J28" s="87"/>
      <c r="K28" s="91">
        <f>IF(OR(IF(ISERROR(VLOOKUP(control!$B$5&amp;control!$F$19&amp;Scotland_NBA!$B28,Data_NBA!$A$5:$K$2171,Data_NBA!E$1,FALSE)),"-",VLOOKUP(control!$B$5&amp;control!$F$19&amp;Scotland_NBA!$B28,Data_NBA!$A$5:$K$2171,Data_NBA!E$1,FALSE))=0,ISERROR(IF(ISERROR(VLOOKUP(control!$B$5&amp;control!$F$19&amp;Scotland_NBA!$B28,Data_NBA!$A$5:$K$2171,Data_NBA!E$1,FALSE)),"-",VLOOKUP(control!$B$5&amp;control!$F$19&amp;Scotland_NBA!$B28,Data_NBA!$A$5:$K$2171,Data_NBA!E$1,FALSE)))),"-",IF(ISERROR(VLOOKUP(control!$B$5&amp;control!$F$19&amp;Scotland_NBA!$B28,Data_NBA!$A$5:$K$2171,Data_NBA!E$1,FALSE)),"-",VLOOKUP(control!$B$5&amp;control!$F$19&amp;Scotland_NBA!$B28,Data_NBA!$A$5:$K$2171,Data_NBA!E$1,FALSE)))</f>
        <v>24</v>
      </c>
      <c r="L28" s="92">
        <f>IF(OR(IF(ISERROR(VLOOKUP(control!$B$5&amp;control!$F$19&amp;Scotland_NBA!$B28,Data_NBA!$A$5:$K$2171,Data_NBA!F$1,FALSE)),"-",VLOOKUP(control!$B$5&amp;control!$F$19&amp;Scotland_NBA!$B28,Data_NBA!$A$5:$K$2171,Data_NBA!F$1,FALSE))=0,ISERROR(IF(ISERROR(VLOOKUP(control!$B$5&amp;control!$F$19&amp;Scotland_NBA!$B31,Data_NBA!$A$5:$K$2171,Data_NBA!F$1,FALSE)),"-",VLOOKUP(control!$B$5&amp;control!$F$19&amp;Scotland_NBA!$B28,Data_NBA!$A$5:$K$2171,Data_NBA!F$1,FALSE)))),"-",IF(ISERROR(VLOOKUP(control!$B$5&amp;control!$F$19&amp;Scotland_NBA!$B28,Data_NBA!$A$5:$K$2171,Data_NBA!F$1,FALSE)),"-",VLOOKUP(control!$B$5&amp;control!$F$19&amp;Scotland_NBA!$B28,Data_NBA!$A$5:$K$2171,Data_NBA!F$1,FALSE)))</f>
        <v>22</v>
      </c>
      <c r="M28" s="92">
        <f>IF(OR(IF(ISERROR(VLOOKUP(control!$B$5&amp;control!$F$19&amp;Scotland_NBA!$B28,Data_NBA!$A$5:$K$2171,Data_NBA!G$1,FALSE)),"-",VLOOKUP(control!$B$5&amp;control!$F$19&amp;Scotland_NBA!$B28,Data_NBA!$A$5:$K$2171,Data_NBA!G$1,FALSE))=0,ISERROR(IF(ISERROR(VLOOKUP(control!$B$5&amp;control!$F$19&amp;Scotland_NBA!$B31,Data_NBA!$A$5:$K$2171,Data_NBA!G$1,FALSE)),"-",VLOOKUP(control!$B$5&amp;control!$F$19&amp;Scotland_NBA!$B28,Data_NBA!$A$5:$K$2171,Data_NBA!G$1,FALSE)))),"-",IF(ISERROR(VLOOKUP(control!$B$5&amp;control!$F$19&amp;Scotland_NBA!$B28,Data_NBA!$A$5:$K$2171,Data_NBA!G$1,FALSE)),"-",VLOOKUP(control!$B$5&amp;control!$F$19&amp;Scotland_NBA!$B28,Data_NBA!$A$5:$K$2171,Data_NBA!G$1,FALSE)))</f>
        <v>40</v>
      </c>
      <c r="N28" s="92">
        <f>IF(OR(IF(ISERROR(VLOOKUP(control!$B$5&amp;control!$F$19&amp;Scotland_NBA!$B28,Data_NBA!$A$5:$K$2171,Data_NBA!H$1,FALSE)),"-",VLOOKUP(control!$B$5&amp;control!$F$19&amp;Scotland_NBA!$B28,Data_NBA!$A$5:$K$2171,Data_NBA!H$1,FALSE))=0,ISERROR(IF(ISERROR(VLOOKUP(control!$B$5&amp;control!$F$19&amp;Scotland_NBA!$B31,Data_NBA!$A$5:$K$2171,Data_NBA!H$1,FALSE)),"-",VLOOKUP(control!$B$5&amp;control!$F$19&amp;Scotland_NBA!$B28,Data_NBA!$A$5:$K$2171,Data_NBA!H$1,FALSE)))),"-",IF(ISERROR(VLOOKUP(control!$B$5&amp;control!$F$19&amp;Scotland_NBA!$B28,Data_NBA!$A$5:$K$2171,Data_NBA!H$1,FALSE)),"-",VLOOKUP(control!$B$5&amp;control!$F$19&amp;Scotland_NBA!$B28,Data_NBA!$A$5:$K$2171,Data_NBA!H$1,FALSE)))</f>
        <v>77</v>
      </c>
      <c r="O28" s="92">
        <f>IF(OR(IF(ISERROR(VLOOKUP(control!$B$5&amp;control!$F$19&amp;Scotland_NBA!$B28,Data_NBA!$A$5:$K$2171,Data_NBA!I$1,FALSE)),"-",VLOOKUP(control!$B$5&amp;control!$F$19&amp;Scotland_NBA!$B28,Data_NBA!$A$5:$K$2171,Data_NBA!I$1,FALSE))=0,ISERROR(IF(ISERROR(VLOOKUP(control!$B$5&amp;control!$F$19&amp;Scotland_NBA!$B31,Data_NBA!$A$5:$K$2171,Data_NBA!I$1,FALSE)),"-",VLOOKUP(control!$B$5&amp;control!$F$19&amp;Scotland_NBA!$B28,Data_NBA!$A$5:$K$2171,Data_NBA!I$1,FALSE)))),"-",IF(ISERROR(VLOOKUP(control!$B$5&amp;control!$F$19&amp;Scotland_NBA!$B28,Data_NBA!$A$5:$K$2171,Data_NBA!I$1,FALSE)),"-",VLOOKUP(control!$B$5&amp;control!$F$19&amp;Scotland_NBA!$B28,Data_NBA!$A$5:$K$2171,Data_NBA!I$1,FALSE)))</f>
        <v>53</v>
      </c>
      <c r="P28" s="92">
        <f>IF(OR(IF(ISERROR(VLOOKUP(control!$B$5&amp;control!$F$19&amp;Scotland_NBA!$B28,Data_NBA!$A$5:$K$2171,Data_NBA!J$1,FALSE)),"-",VLOOKUP(control!$B$5&amp;control!$F$19&amp;Scotland_NBA!$B28,Data_NBA!$A$5:$K$2171,Data_NBA!J$1,FALSE))=0,ISERROR(IF(ISERROR(VLOOKUP(control!$B$5&amp;control!$F$19&amp;Scotland_NBA!$B31,Data_NBA!$A$5:$K$2171,Data_NBA!J$1,FALSE)),"-",VLOOKUP(control!$B$5&amp;control!$F$19&amp;Scotland_NBA!$B28,Data_NBA!$A$5:$K$2171,Data_NBA!J$1,FALSE)))),"-",IF(ISERROR(VLOOKUP(control!$B$5&amp;control!$F$19&amp;Scotland_NBA!$B28,Data_NBA!$A$5:$K$2171,Data_NBA!J$1,FALSE)),"-",VLOOKUP(control!$B$5&amp;control!$F$19&amp;Scotland_NBA!$B28,Data_NBA!$A$5:$K$2171,Data_NBA!J$1,FALSE)))</f>
        <v>54</v>
      </c>
      <c r="Q28" s="93">
        <f>IF(OR(IF(ISERROR(VLOOKUP(control!$B$5&amp;control!$F$19&amp;Scotland_NBA!$B28,Data_NBA!$A$5:$K$2171,Data_NBA!K$1,FALSE)),"-",VLOOKUP(control!$B$5&amp;control!$F$19&amp;Scotland_NBA!$B28,Data_NBA!$A$5:$K$2171,Data_NBA!K$1,FALSE))=0,ISERROR(IF(ISERROR(VLOOKUP(control!$B$5&amp;control!$F$19&amp;Scotland_NBA!$B31,Data_NBA!$A$5:$K$2171,Data_NBA!K$1,FALSE)),"-",VLOOKUP(control!$B$5&amp;control!$F$19&amp;Scotland_NBA!$B28,Data_NBA!$A$5:$K$2171,Data_NBA!K$1,FALSE)))),"-",IF(ISERROR(VLOOKUP(control!$B$5&amp;control!$F$19&amp;Scotland_NBA!$B28,Data_NBA!$A$5:$K$2171,Data_NBA!K$1,FALSE)),"-",VLOOKUP(control!$B$5&amp;control!$F$19&amp;Scotland_NBA!$B28,Data_NBA!$A$5:$K$2171,Data_NBA!K$1,FALSE)))</f>
        <v>270</v>
      </c>
      <c r="R28" s="87"/>
      <c r="S28" s="91">
        <f>IF(OR(IF(ISERROR(VLOOKUP("Persons"&amp;control!$F$19&amp;Scotland_NBA!$B28,Data_NBA!$A$5:$K$2171,Data_NBA!E$1,FALSE)),"-",VLOOKUP("Persons"&amp;control!$F$19&amp;Scotland_NBA!$B28,Data_NBA!$A$5:$K$2171,Data_NBA!E$1,FALSE))=0,ISERROR(IF(ISERROR(VLOOKUP("Persons"&amp;control!$F$19&amp;Scotland_NBA!$B28,Data_NBA!$A$5:$K$2171,Data_NBA!E$1,FALSE)),"-",VLOOKUP("Persons"&amp;control!$F$19&amp;Scotland_NBA!$B28,Data_NBA!$A$5:$K$2171,Data_NBA!E$1,FALSE)))),"-",IF(ISERROR(VLOOKUP("Persons"&amp;control!$F$19&amp;Scotland_NBA!$B28,Data_NBA!$A$5:$K$2171,Data_NBA!E$1,FALSE)),"-",VLOOKUP("Persons"&amp;control!$F$19&amp;Scotland_NBA!$B28,Data_NBA!$A$5:$K$2171,Data_NBA!E$1,FALSE)))</f>
        <v>24</v>
      </c>
      <c r="T28" s="92">
        <f>IF(OR(IF(ISERROR(VLOOKUP("Persons"&amp;control!$F$19&amp;Scotland_NBA!$B28,Data_NBA!$A$5:$K$2171,Data_NBA!F$1,FALSE)),"-",VLOOKUP("Persons"&amp;control!$F$19&amp;Scotland_NBA!$B28,Data_NBA!$A$5:$K$2171,Data_NBA!F$1,FALSE))=0,ISERROR(IF(ISERROR(VLOOKUP("Persons"&amp;control!$F$19&amp;Scotland_NBA!$B28,Data_NBA!$A$5:$K$2171,Data_NBA!F$1,FALSE)),"-",VLOOKUP("Persons"&amp;control!$F$19&amp;Scotland_NBA!$B28,Data_NBA!$A$5:$K$2171,Data_NBA!F$1,FALSE)))),"-",IF(ISERROR(VLOOKUP("Persons"&amp;control!$F$19&amp;Scotland_NBA!$B28,Data_NBA!$A$5:$K$2171,Data_NBA!F$1,FALSE)),"-",VLOOKUP("Persons"&amp;control!$F$19&amp;Scotland_NBA!$B28,Data_NBA!$A$5:$K$2171,Data_NBA!F$1,FALSE)))</f>
        <v>22</v>
      </c>
      <c r="U28" s="92">
        <f>IF(OR(IF(ISERROR(VLOOKUP("Persons"&amp;control!$F$19&amp;Scotland_NBA!$B28,Data_NBA!$A$5:$K$2171,Data_NBA!G$1,FALSE)),"-",VLOOKUP("Persons"&amp;control!$F$19&amp;Scotland_NBA!$B28,Data_NBA!$A$5:$K$2171,Data_NBA!G$1,FALSE))=0,ISERROR(IF(ISERROR(VLOOKUP("Persons"&amp;control!$F$19&amp;Scotland_NBA!$B28,Data_NBA!$A$5:$K$2171,Data_NBA!G$1,FALSE)),"-",VLOOKUP("Persons"&amp;control!$F$19&amp;Scotland_NBA!$B28,Data_NBA!$A$5:$K$2171,Data_NBA!G$1,FALSE)))),"-",IF(ISERROR(VLOOKUP("Persons"&amp;control!$F$19&amp;Scotland_NBA!$B28,Data_NBA!$A$5:$K$2171,Data_NBA!G$1,FALSE)),"-",VLOOKUP("Persons"&amp;control!$F$19&amp;Scotland_NBA!$B28,Data_NBA!$A$5:$K$2171,Data_NBA!G$1,FALSE)))</f>
        <v>40</v>
      </c>
      <c r="V28" s="92">
        <f>IF(OR(IF(ISERROR(VLOOKUP("Persons"&amp;control!$F$19&amp;Scotland_NBA!$B28,Data_NBA!$A$5:$K$2171,Data_NBA!H$1,FALSE)),"-",VLOOKUP("Persons"&amp;control!$F$19&amp;Scotland_NBA!$B28,Data_NBA!$A$5:$K$2171,Data_NBA!H$1,FALSE))=0,ISERROR(IF(ISERROR(VLOOKUP("Persons"&amp;control!$F$19&amp;Scotland_NBA!$B28,Data_NBA!$A$5:$K$2171,Data_NBA!H$1,FALSE)),"-",VLOOKUP("Persons"&amp;control!$F$19&amp;Scotland_NBA!$B28,Data_NBA!$A$5:$K$2171,Data_NBA!H$1,FALSE)))),"-",IF(ISERROR(VLOOKUP("Persons"&amp;control!$F$19&amp;Scotland_NBA!$B28,Data_NBA!$A$5:$K$2171,Data_NBA!H$1,FALSE)),"-",VLOOKUP("Persons"&amp;control!$F$19&amp;Scotland_NBA!$B28,Data_NBA!$A$5:$K$2171,Data_NBA!H$1,FALSE)))</f>
        <v>77</v>
      </c>
      <c r="W28" s="92">
        <f>IF(OR(IF(ISERROR(VLOOKUP("Persons"&amp;control!$F$19&amp;Scotland_NBA!$B28,Data_NBA!$A$5:$K$2171,Data_NBA!I$1,FALSE)),"-",VLOOKUP("Persons"&amp;control!$F$19&amp;Scotland_NBA!$B28,Data_NBA!$A$5:$K$2171,Data_NBA!I$1,FALSE))=0,ISERROR(IF(ISERROR(VLOOKUP("Persons"&amp;control!$F$19&amp;Scotland_NBA!$B28,Data_NBA!$A$5:$K$2171,Data_NBA!I$1,FALSE)),"-",VLOOKUP("Persons"&amp;control!$F$19&amp;Scotland_NBA!$B28,Data_NBA!$A$5:$K$2171,Data_NBA!I$1,FALSE)))),"-",IF(ISERROR(VLOOKUP("Persons"&amp;control!$F$19&amp;Scotland_NBA!$B28,Data_NBA!$A$5:$K$2171,Data_NBA!I$1,FALSE)),"-",VLOOKUP("Persons"&amp;control!$F$19&amp;Scotland_NBA!$B28,Data_NBA!$A$5:$K$2171,Data_NBA!I$1,FALSE)))</f>
        <v>53</v>
      </c>
      <c r="X28" s="92">
        <f>IF(OR(IF(ISERROR(VLOOKUP("Persons"&amp;control!$F$19&amp;Scotland_NBA!$B28,Data_NBA!$A$5:$K$2171,Data_NBA!J$1,FALSE)),"-",VLOOKUP("Persons"&amp;control!$F$19&amp;Scotland_NBA!$B28,Data_NBA!$A$5:$K$2171,Data_NBA!J$1,FALSE))=0,ISERROR(IF(ISERROR(VLOOKUP("Persons"&amp;control!$F$19&amp;Scotland_NBA!$B28,Data_NBA!$A$5:$K$2171,Data_NBA!J$1,FALSE)),"-",VLOOKUP("Persons"&amp;control!$F$19&amp;Scotland_NBA!$B28,Data_NBA!$A$5:$K$2171,Data_NBA!J$1,FALSE)))),"-",IF(ISERROR(VLOOKUP("Persons"&amp;control!$F$19&amp;Scotland_NBA!$B28,Data_NBA!$A$5:$K$2171,Data_NBA!J$1,FALSE)),"-",VLOOKUP("Persons"&amp;control!$F$19&amp;Scotland_NBA!$B28,Data_NBA!$A$5:$K$2171,Data_NBA!J$1,FALSE)))</f>
        <v>54</v>
      </c>
      <c r="Y28" s="93">
        <f>IF(OR(IF(ISERROR(VLOOKUP("Persons"&amp;control!$F$19&amp;Scotland_NBA!$B28,Data_NBA!$A$5:$K$2171,Data_NBA!K$1,FALSE)),"-",VLOOKUP("Persons"&amp;control!$F$19&amp;Scotland_NBA!$B28,Data_NBA!$A$5:$K$2171,Data_NBA!K$1,FALSE))=0,ISERROR(IF(ISERROR(VLOOKUP("Persons"&amp;control!$F$19&amp;Scotland_NBA!$B28,Data_NBA!$A$5:$K$2171,Data_NBA!K$1,FALSE)),"-",VLOOKUP("Persons"&amp;control!$F$19&amp;Scotland_NBA!$B28,Data_NBA!$A$5:$K$2171,Data_NBA!K$1,FALSE)))),"-",IF(ISERROR(VLOOKUP("Persons"&amp;control!$F$19&amp;Scotland_NBA!$B28,Data_NBA!$A$5:$K$2171,Data_NBA!K$1,FALSE)),"-",VLOOKUP("Persons"&amp;control!$F$19&amp;Scotland_NBA!$B28,Data_NBA!$A$5:$K$2171,Data_NBA!K$1,FALSE)))</f>
        <v>270</v>
      </c>
    </row>
    <row r="29" spans="2:25" ht="15" thickBot="1">
      <c r="B29" s="16" t="s">
        <v>59</v>
      </c>
      <c r="C29" s="88">
        <f>IF(OR(IF(ISERROR(VLOOKUP(control!$B$4&amp;control!$F$19&amp;Scotland_NBA!$B29,Data_NBA!$A$5:$K$2171,Data_NBA!E$1,FALSE)),"-",VLOOKUP(control!$B$4&amp;control!$F$19&amp;Scotland_NBA!$B29,Data_NBA!$A$5:$K$2171,Data_NBA!E$1,FALSE))=0,ISERROR(IF(ISERROR(VLOOKUP(control!$B$4&amp;control!$F$19&amp;Scotland_NBA!$B29,Data_NBA!$A$5:$K$2171,Data_NBA!E$1,FALSE)),"-",VLOOKUP(control!$B$4&amp;control!$F$19&amp;Scotland_NBA!$B29,Data_NBA!$A$5:$K$2171,Data_NBA!E$1,FALSE)))),"-",IF(ISERROR(VLOOKUP(control!$B$4&amp;control!$F$19&amp;Scotland_NBA!$B29,Data_NBA!$A$5:$K$2171,Data_NBA!E$1,FALSE)),"-",VLOOKUP(control!$B$4&amp;control!$F$19&amp;Scotland_NBA!$B29,Data_NBA!$A$5:$K$2171,Data_NBA!E$1,FALSE)))</f>
        <v>13</v>
      </c>
      <c r="D29" s="89">
        <f>IF(OR(IF(ISERROR(VLOOKUP(control!$B$4&amp;control!$F$19&amp;Scotland_NBA!$B29,Data_NBA!$A$5:$K$2171,Data_NBA!F$1,FALSE)),"-",VLOOKUP(control!$B$4&amp;control!$F$19&amp;Scotland_NBA!$B29,Data_NBA!$A$5:$K$2171,Data_NBA!F$1,FALSE))=0,ISERROR(IF(ISERROR(VLOOKUP(control!$B$4&amp;control!$F$19&amp;Scotland_NBA!$B29,Data_NBA!$A$5:$K$2171,Data_NBA!F$1,FALSE)),"-",VLOOKUP(control!$B$4&amp;control!$F$19&amp;Scotland_NBA!$B29,Data_NBA!$A$5:$K$2171,Data_NBA!F$1,FALSE)))),"-",IF(ISERROR(VLOOKUP(control!$B$4&amp;control!$F$19&amp;Scotland_NBA!$B29,Data_NBA!$A$5:$K$2171,Data_NBA!F$1,FALSE)),"-",VLOOKUP(control!$B$4&amp;control!$F$19&amp;Scotland_NBA!$B29,Data_NBA!$A$5:$K$2171,Data_NBA!F$1,FALSE)))</f>
        <v>13</v>
      </c>
      <c r="E29" s="89">
        <f>IF(OR(IF(ISERROR(VLOOKUP(control!$B$4&amp;control!$F$19&amp;Scotland_NBA!$B29,Data_NBA!$A$5:$K$2171,Data_NBA!G$1,FALSE)),"-",VLOOKUP(control!$B$4&amp;control!$F$19&amp;Scotland_NBA!$B29,Data_NBA!$A$5:$K$2171,Data_NBA!G$1,FALSE))=0,ISERROR(IF(ISERROR(VLOOKUP(control!$B$4&amp;control!$F$19&amp;Scotland_NBA!$B29,Data_NBA!$A$5:$K$2171,Data_NBA!G$1,FALSE)),"-",VLOOKUP(control!$B$4&amp;control!$F$19&amp;Scotland_NBA!$B29,Data_NBA!$A$5:$K$2171,Data_NBA!G$1,FALSE)))),"-",IF(ISERROR(VLOOKUP(control!$B$4&amp;control!$F$19&amp;Scotland_NBA!$B29,Data_NBA!$A$5:$K$2171,Data_NBA!G$1,FALSE)),"-",VLOOKUP(control!$B$4&amp;control!$F$19&amp;Scotland_NBA!$B29,Data_NBA!$A$5:$K$2171,Data_NBA!G$1,FALSE)))</f>
        <v>19</v>
      </c>
      <c r="F29" s="89">
        <f>IF(OR(IF(ISERROR(VLOOKUP(control!$B$4&amp;control!$F$19&amp;Scotland_NBA!$B29,Data_NBA!$A$5:$K$2171,Data_NBA!H$1,FALSE)),"-",VLOOKUP(control!$B$4&amp;control!$F$19&amp;Scotland_NBA!$B29,Data_NBA!$A$5:$K$2171,Data_NBA!H$1,FALSE))=0,ISERROR(IF(ISERROR(VLOOKUP(control!$B$4&amp;control!$F$19&amp;Scotland_NBA!$B29,Data_NBA!$A$5:$K$2171,Data_NBA!H$1,FALSE)),"-",VLOOKUP(control!$B$4&amp;control!$F$19&amp;Scotland_NBA!$B29,Data_NBA!$A$5:$K$2171,Data_NBA!H$1,FALSE)))),"-",IF(ISERROR(VLOOKUP(control!$B$4&amp;control!$F$19&amp;Scotland_NBA!$B29,Data_NBA!$A$5:$K$2171,Data_NBA!H$1,FALSE)),"-",VLOOKUP(control!$B$4&amp;control!$F$19&amp;Scotland_NBA!$B29,Data_NBA!$A$5:$K$2171,Data_NBA!H$1,FALSE)))</f>
        <v>44</v>
      </c>
      <c r="G29" s="89">
        <f>IF(OR(IF(ISERROR(VLOOKUP(control!$B$4&amp;control!$F$19&amp;Scotland_NBA!$B29,Data_NBA!$A$5:$K$2171,Data_NBA!I$1,FALSE)),"-",VLOOKUP(control!$B$4&amp;control!$F$19&amp;Scotland_NBA!$B29,Data_NBA!$A$5:$K$2171,Data_NBA!I$1,FALSE))=0,ISERROR(IF(ISERROR(VLOOKUP(control!$B$4&amp;control!$F$19&amp;Scotland_NBA!$B29,Data_NBA!$A$5:$K$2171,Data_NBA!I$1,FALSE)),"-",VLOOKUP(control!$B$4&amp;control!$F$19&amp;Scotland_NBA!$B29,Data_NBA!$A$5:$K$2171,Data_NBA!I$1,FALSE)))),"-",IF(ISERROR(VLOOKUP(control!$B$4&amp;control!$F$19&amp;Scotland_NBA!$B29,Data_NBA!$A$5:$K$2171,Data_NBA!I$1,FALSE)),"-",VLOOKUP(control!$B$4&amp;control!$F$19&amp;Scotland_NBA!$B29,Data_NBA!$A$5:$K$2171,Data_NBA!I$1,FALSE)))</f>
        <v>20</v>
      </c>
      <c r="H29" s="89">
        <f>IF(OR(IF(ISERROR(VLOOKUP(control!$B$4&amp;control!$F$19&amp;Scotland_NBA!$B29,Data_NBA!$A$5:$K$2171,Data_NBA!J$1,FALSE)),"-",VLOOKUP(control!$B$4&amp;control!$F$19&amp;Scotland_NBA!$B29,Data_NBA!$A$5:$K$2171,Data_NBA!J$1,FALSE))=0,ISERROR(IF(ISERROR(VLOOKUP(control!$B$4&amp;control!$F$19&amp;Scotland_NBA!$B29,Data_NBA!$A$5:$K$2171,Data_NBA!J$1,FALSE)),"-",VLOOKUP(control!$B$4&amp;control!$F$19&amp;Scotland_NBA!$B29,Data_NBA!$A$5:$K$2171,Data_NBA!J$1,FALSE)))),"-",IF(ISERROR(VLOOKUP(control!$B$4&amp;control!$F$19&amp;Scotland_NBA!$B29,Data_NBA!$A$5:$K$2171,Data_NBA!J$1,FALSE)),"-",VLOOKUP(control!$B$4&amp;control!$F$19&amp;Scotland_NBA!$B29,Data_NBA!$A$5:$K$2171,Data_NBA!J$1,FALSE)))</f>
        <v>8</v>
      </c>
      <c r="I29" s="90">
        <f>IF(OR(IF(ISERROR(VLOOKUP(control!$B$4&amp;control!$F$19&amp;Scotland_NBA!$B29,Data_NBA!$A$5:$K$2171,Data_NBA!K$1,FALSE)),"-",VLOOKUP(control!$B$4&amp;control!$F$19&amp;Scotland_NBA!$B29,Data_NBA!$A$5:$K$2171,Data_NBA!K$1,FALSE))=0,ISERROR(IF(ISERROR(VLOOKUP(control!$B$4&amp;control!$F$19&amp;Scotland_NBA!$B29,Data_NBA!$A$5:$K$2171,Data_NBA!K$1,FALSE)),"-",VLOOKUP(control!$B$4&amp;control!$F$19&amp;Scotland_NBA!$B29,Data_NBA!$A$5:$K$2171,Data_NBA!K$1,FALSE)))),"-",IF(ISERROR(VLOOKUP(control!$B$4&amp;control!$F$19&amp;Scotland_NBA!$B29,Data_NBA!$A$5:$K$2171,Data_NBA!K$1,FALSE)),"-",VLOOKUP(control!$B$4&amp;control!$F$19&amp;Scotland_NBA!$B29,Data_NBA!$A$5:$K$2171,Data_NBA!K$1,FALSE)))</f>
        <v>117</v>
      </c>
      <c r="J29" s="87"/>
      <c r="K29" s="88">
        <f>IF(OR(IF(ISERROR(VLOOKUP(control!$B$5&amp;control!$F$19&amp;Scotland_NBA!$B29,Data_NBA!$A$5:$K$2171,Data_NBA!E$1,FALSE)),"-",VLOOKUP(control!$B$5&amp;control!$F$19&amp;Scotland_NBA!$B29,Data_NBA!$A$5:$K$2171,Data_NBA!E$1,FALSE))=0,ISERROR(IF(ISERROR(VLOOKUP(control!$B$5&amp;control!$F$19&amp;Scotland_NBA!$B29,Data_NBA!$A$5:$K$2171,Data_NBA!E$1,FALSE)),"-",VLOOKUP(control!$B$5&amp;control!$F$19&amp;Scotland_NBA!$B29,Data_NBA!$A$5:$K$2171,Data_NBA!E$1,FALSE)))),"-",IF(ISERROR(VLOOKUP(control!$B$5&amp;control!$F$19&amp;Scotland_NBA!$B29,Data_NBA!$A$5:$K$2171,Data_NBA!E$1,FALSE)),"-",VLOOKUP(control!$B$5&amp;control!$F$19&amp;Scotland_NBA!$B29,Data_NBA!$A$5:$K$2171,Data_NBA!E$1,FALSE)))</f>
        <v>16</v>
      </c>
      <c r="L29" s="89">
        <f>IF(OR(IF(ISERROR(VLOOKUP(control!$B$5&amp;control!$F$19&amp;Scotland_NBA!$B29,Data_NBA!$A$5:$K$2171,Data_NBA!F$1,FALSE)),"-",VLOOKUP(control!$B$5&amp;control!$F$19&amp;Scotland_NBA!$B29,Data_NBA!$A$5:$K$2171,Data_NBA!F$1,FALSE))=0,ISERROR(IF(ISERROR(VLOOKUP(control!$B$5&amp;control!$F$19&amp;Scotland_NBA!$B32,Data_NBA!$A$5:$K$2171,Data_NBA!F$1,FALSE)),"-",VLOOKUP(control!$B$5&amp;control!$F$19&amp;Scotland_NBA!$B29,Data_NBA!$A$5:$K$2171,Data_NBA!F$1,FALSE)))),"-",IF(ISERROR(VLOOKUP(control!$B$5&amp;control!$F$19&amp;Scotland_NBA!$B29,Data_NBA!$A$5:$K$2171,Data_NBA!F$1,FALSE)),"-",VLOOKUP(control!$B$5&amp;control!$F$19&amp;Scotland_NBA!$B29,Data_NBA!$A$5:$K$2171,Data_NBA!F$1,FALSE)))</f>
        <v>16</v>
      </c>
      <c r="M29" s="89">
        <f>IF(OR(IF(ISERROR(VLOOKUP(control!$B$5&amp;control!$F$19&amp;Scotland_NBA!$B29,Data_NBA!$A$5:$K$2171,Data_NBA!G$1,FALSE)),"-",VLOOKUP(control!$B$5&amp;control!$F$19&amp;Scotland_NBA!$B29,Data_NBA!$A$5:$K$2171,Data_NBA!G$1,FALSE))=0,ISERROR(IF(ISERROR(VLOOKUP(control!$B$5&amp;control!$F$19&amp;Scotland_NBA!$B32,Data_NBA!$A$5:$K$2171,Data_NBA!G$1,FALSE)),"-",VLOOKUP(control!$B$5&amp;control!$F$19&amp;Scotland_NBA!$B29,Data_NBA!$A$5:$K$2171,Data_NBA!G$1,FALSE)))),"-",IF(ISERROR(VLOOKUP(control!$B$5&amp;control!$F$19&amp;Scotland_NBA!$B29,Data_NBA!$A$5:$K$2171,Data_NBA!G$1,FALSE)),"-",VLOOKUP(control!$B$5&amp;control!$F$19&amp;Scotland_NBA!$B29,Data_NBA!$A$5:$K$2171,Data_NBA!G$1,FALSE)))</f>
        <v>44</v>
      </c>
      <c r="N29" s="89">
        <f>IF(OR(IF(ISERROR(VLOOKUP(control!$B$5&amp;control!$F$19&amp;Scotland_NBA!$B29,Data_NBA!$A$5:$K$2171,Data_NBA!H$1,FALSE)),"-",VLOOKUP(control!$B$5&amp;control!$F$19&amp;Scotland_NBA!$B29,Data_NBA!$A$5:$K$2171,Data_NBA!H$1,FALSE))=0,ISERROR(IF(ISERROR(VLOOKUP(control!$B$5&amp;control!$F$19&amp;Scotland_NBA!$B32,Data_NBA!$A$5:$K$2171,Data_NBA!H$1,FALSE)),"-",VLOOKUP(control!$B$5&amp;control!$F$19&amp;Scotland_NBA!$B29,Data_NBA!$A$5:$K$2171,Data_NBA!H$1,FALSE)))),"-",IF(ISERROR(VLOOKUP(control!$B$5&amp;control!$F$19&amp;Scotland_NBA!$B29,Data_NBA!$A$5:$K$2171,Data_NBA!H$1,FALSE)),"-",VLOOKUP(control!$B$5&amp;control!$F$19&amp;Scotland_NBA!$B29,Data_NBA!$A$5:$K$2171,Data_NBA!H$1,FALSE)))</f>
        <v>41</v>
      </c>
      <c r="O29" s="89">
        <f>IF(OR(IF(ISERROR(VLOOKUP(control!$B$5&amp;control!$F$19&amp;Scotland_NBA!$B29,Data_NBA!$A$5:$K$2171,Data_NBA!I$1,FALSE)),"-",VLOOKUP(control!$B$5&amp;control!$F$19&amp;Scotland_NBA!$B29,Data_NBA!$A$5:$K$2171,Data_NBA!I$1,FALSE))=0,ISERROR(IF(ISERROR(VLOOKUP(control!$B$5&amp;control!$F$19&amp;Scotland_NBA!$B32,Data_NBA!$A$5:$K$2171,Data_NBA!I$1,FALSE)),"-",VLOOKUP(control!$B$5&amp;control!$F$19&amp;Scotland_NBA!$B29,Data_NBA!$A$5:$K$2171,Data_NBA!I$1,FALSE)))),"-",IF(ISERROR(VLOOKUP(control!$B$5&amp;control!$F$19&amp;Scotland_NBA!$B29,Data_NBA!$A$5:$K$2171,Data_NBA!I$1,FALSE)),"-",VLOOKUP(control!$B$5&amp;control!$F$19&amp;Scotland_NBA!$B29,Data_NBA!$A$5:$K$2171,Data_NBA!I$1,FALSE)))</f>
        <v>10</v>
      </c>
      <c r="P29" s="89">
        <f>IF(OR(IF(ISERROR(VLOOKUP(control!$B$5&amp;control!$F$19&amp;Scotland_NBA!$B29,Data_NBA!$A$5:$K$2171,Data_NBA!J$1,FALSE)),"-",VLOOKUP(control!$B$5&amp;control!$F$19&amp;Scotland_NBA!$B29,Data_NBA!$A$5:$K$2171,Data_NBA!J$1,FALSE))=0,ISERROR(IF(ISERROR(VLOOKUP(control!$B$5&amp;control!$F$19&amp;Scotland_NBA!$B32,Data_NBA!$A$5:$K$2171,Data_NBA!J$1,FALSE)),"-",VLOOKUP(control!$B$5&amp;control!$F$19&amp;Scotland_NBA!$B29,Data_NBA!$A$5:$K$2171,Data_NBA!J$1,FALSE)))),"-",IF(ISERROR(VLOOKUP(control!$B$5&amp;control!$F$19&amp;Scotland_NBA!$B29,Data_NBA!$A$5:$K$2171,Data_NBA!J$1,FALSE)),"-",VLOOKUP(control!$B$5&amp;control!$F$19&amp;Scotland_NBA!$B29,Data_NBA!$A$5:$K$2171,Data_NBA!J$1,FALSE)))</f>
        <v>14</v>
      </c>
      <c r="Q29" s="90">
        <f>IF(OR(IF(ISERROR(VLOOKUP(control!$B$5&amp;control!$F$19&amp;Scotland_NBA!$B29,Data_NBA!$A$5:$K$2171,Data_NBA!K$1,FALSE)),"-",VLOOKUP(control!$B$5&amp;control!$F$19&amp;Scotland_NBA!$B29,Data_NBA!$A$5:$K$2171,Data_NBA!K$1,FALSE))=0,ISERROR(IF(ISERROR(VLOOKUP(control!$B$5&amp;control!$F$19&amp;Scotland_NBA!$B32,Data_NBA!$A$5:$K$2171,Data_NBA!K$1,FALSE)),"-",VLOOKUP(control!$B$5&amp;control!$F$19&amp;Scotland_NBA!$B29,Data_NBA!$A$5:$K$2171,Data_NBA!K$1,FALSE)))),"-",IF(ISERROR(VLOOKUP(control!$B$5&amp;control!$F$19&amp;Scotland_NBA!$B29,Data_NBA!$A$5:$K$2171,Data_NBA!K$1,FALSE)),"-",VLOOKUP(control!$B$5&amp;control!$F$19&amp;Scotland_NBA!$B29,Data_NBA!$A$5:$K$2171,Data_NBA!K$1,FALSE)))</f>
        <v>141</v>
      </c>
      <c r="R29" s="87"/>
      <c r="S29" s="88">
        <f>IF(OR(IF(ISERROR(VLOOKUP("Persons"&amp;control!$F$19&amp;Scotland_NBA!$B29,Data_NBA!$A$5:$K$2171,Data_NBA!E$1,FALSE)),"-",VLOOKUP("Persons"&amp;control!$F$19&amp;Scotland_NBA!$B29,Data_NBA!$A$5:$K$2171,Data_NBA!E$1,FALSE))=0,ISERROR(IF(ISERROR(VLOOKUP("Persons"&amp;control!$F$19&amp;Scotland_NBA!$B29,Data_NBA!$A$5:$K$2171,Data_NBA!E$1,FALSE)),"-",VLOOKUP("Persons"&amp;control!$F$19&amp;Scotland_NBA!$B29,Data_NBA!$A$5:$K$2171,Data_NBA!E$1,FALSE)))),"-",IF(ISERROR(VLOOKUP("Persons"&amp;control!$F$19&amp;Scotland_NBA!$B29,Data_NBA!$A$5:$K$2171,Data_NBA!E$1,FALSE)),"-",VLOOKUP("Persons"&amp;control!$F$19&amp;Scotland_NBA!$B29,Data_NBA!$A$5:$K$2171,Data_NBA!E$1,FALSE)))</f>
        <v>29</v>
      </c>
      <c r="T29" s="89">
        <f>IF(OR(IF(ISERROR(VLOOKUP("Persons"&amp;control!$F$19&amp;Scotland_NBA!$B29,Data_NBA!$A$5:$K$2171,Data_NBA!F$1,FALSE)),"-",VLOOKUP("Persons"&amp;control!$F$19&amp;Scotland_NBA!$B29,Data_NBA!$A$5:$K$2171,Data_NBA!F$1,FALSE))=0,ISERROR(IF(ISERROR(VLOOKUP("Persons"&amp;control!$F$19&amp;Scotland_NBA!$B29,Data_NBA!$A$5:$K$2171,Data_NBA!F$1,FALSE)),"-",VLOOKUP("Persons"&amp;control!$F$19&amp;Scotland_NBA!$B29,Data_NBA!$A$5:$K$2171,Data_NBA!F$1,FALSE)))),"-",IF(ISERROR(VLOOKUP("Persons"&amp;control!$F$19&amp;Scotland_NBA!$B29,Data_NBA!$A$5:$K$2171,Data_NBA!F$1,FALSE)),"-",VLOOKUP("Persons"&amp;control!$F$19&amp;Scotland_NBA!$B29,Data_NBA!$A$5:$K$2171,Data_NBA!F$1,FALSE)))</f>
        <v>29</v>
      </c>
      <c r="U29" s="89">
        <f>IF(OR(IF(ISERROR(VLOOKUP("Persons"&amp;control!$F$19&amp;Scotland_NBA!$B29,Data_NBA!$A$5:$K$2171,Data_NBA!G$1,FALSE)),"-",VLOOKUP("Persons"&amp;control!$F$19&amp;Scotland_NBA!$B29,Data_NBA!$A$5:$K$2171,Data_NBA!G$1,FALSE))=0,ISERROR(IF(ISERROR(VLOOKUP("Persons"&amp;control!$F$19&amp;Scotland_NBA!$B29,Data_NBA!$A$5:$K$2171,Data_NBA!G$1,FALSE)),"-",VLOOKUP("Persons"&amp;control!$F$19&amp;Scotland_NBA!$B29,Data_NBA!$A$5:$K$2171,Data_NBA!G$1,FALSE)))),"-",IF(ISERROR(VLOOKUP("Persons"&amp;control!$F$19&amp;Scotland_NBA!$B29,Data_NBA!$A$5:$K$2171,Data_NBA!G$1,FALSE)),"-",VLOOKUP("Persons"&amp;control!$F$19&amp;Scotland_NBA!$B29,Data_NBA!$A$5:$K$2171,Data_NBA!G$1,FALSE)))</f>
        <v>63</v>
      </c>
      <c r="V29" s="89">
        <f>IF(OR(IF(ISERROR(VLOOKUP("Persons"&amp;control!$F$19&amp;Scotland_NBA!$B29,Data_NBA!$A$5:$K$2171,Data_NBA!H$1,FALSE)),"-",VLOOKUP("Persons"&amp;control!$F$19&amp;Scotland_NBA!$B29,Data_NBA!$A$5:$K$2171,Data_NBA!H$1,FALSE))=0,ISERROR(IF(ISERROR(VLOOKUP("Persons"&amp;control!$F$19&amp;Scotland_NBA!$B29,Data_NBA!$A$5:$K$2171,Data_NBA!H$1,FALSE)),"-",VLOOKUP("Persons"&amp;control!$F$19&amp;Scotland_NBA!$B29,Data_NBA!$A$5:$K$2171,Data_NBA!H$1,FALSE)))),"-",IF(ISERROR(VLOOKUP("Persons"&amp;control!$F$19&amp;Scotland_NBA!$B29,Data_NBA!$A$5:$K$2171,Data_NBA!H$1,FALSE)),"-",VLOOKUP("Persons"&amp;control!$F$19&amp;Scotland_NBA!$B29,Data_NBA!$A$5:$K$2171,Data_NBA!H$1,FALSE)))</f>
        <v>85</v>
      </c>
      <c r="W29" s="89">
        <f>IF(OR(IF(ISERROR(VLOOKUP("Persons"&amp;control!$F$19&amp;Scotland_NBA!$B29,Data_NBA!$A$5:$K$2171,Data_NBA!I$1,FALSE)),"-",VLOOKUP("Persons"&amp;control!$F$19&amp;Scotland_NBA!$B29,Data_NBA!$A$5:$K$2171,Data_NBA!I$1,FALSE))=0,ISERROR(IF(ISERROR(VLOOKUP("Persons"&amp;control!$F$19&amp;Scotland_NBA!$B29,Data_NBA!$A$5:$K$2171,Data_NBA!I$1,FALSE)),"-",VLOOKUP("Persons"&amp;control!$F$19&amp;Scotland_NBA!$B29,Data_NBA!$A$5:$K$2171,Data_NBA!I$1,FALSE)))),"-",IF(ISERROR(VLOOKUP("Persons"&amp;control!$F$19&amp;Scotland_NBA!$B29,Data_NBA!$A$5:$K$2171,Data_NBA!I$1,FALSE)),"-",VLOOKUP("Persons"&amp;control!$F$19&amp;Scotland_NBA!$B29,Data_NBA!$A$5:$K$2171,Data_NBA!I$1,FALSE)))</f>
        <v>30</v>
      </c>
      <c r="X29" s="89">
        <f>IF(OR(IF(ISERROR(VLOOKUP("Persons"&amp;control!$F$19&amp;Scotland_NBA!$B29,Data_NBA!$A$5:$K$2171,Data_NBA!J$1,FALSE)),"-",VLOOKUP("Persons"&amp;control!$F$19&amp;Scotland_NBA!$B29,Data_NBA!$A$5:$K$2171,Data_NBA!J$1,FALSE))=0,ISERROR(IF(ISERROR(VLOOKUP("Persons"&amp;control!$F$19&amp;Scotland_NBA!$B29,Data_NBA!$A$5:$K$2171,Data_NBA!J$1,FALSE)),"-",VLOOKUP("Persons"&amp;control!$F$19&amp;Scotland_NBA!$B29,Data_NBA!$A$5:$K$2171,Data_NBA!J$1,FALSE)))),"-",IF(ISERROR(VLOOKUP("Persons"&amp;control!$F$19&amp;Scotland_NBA!$B29,Data_NBA!$A$5:$K$2171,Data_NBA!J$1,FALSE)),"-",VLOOKUP("Persons"&amp;control!$F$19&amp;Scotland_NBA!$B29,Data_NBA!$A$5:$K$2171,Data_NBA!J$1,FALSE)))</f>
        <v>22</v>
      </c>
      <c r="Y29" s="90">
        <f>IF(OR(IF(ISERROR(VLOOKUP("Persons"&amp;control!$F$19&amp;Scotland_NBA!$B29,Data_NBA!$A$5:$K$2171,Data_NBA!K$1,FALSE)),"-",VLOOKUP("Persons"&amp;control!$F$19&amp;Scotland_NBA!$B29,Data_NBA!$A$5:$K$2171,Data_NBA!K$1,FALSE))=0,ISERROR(IF(ISERROR(VLOOKUP("Persons"&amp;control!$F$19&amp;Scotland_NBA!$B29,Data_NBA!$A$5:$K$2171,Data_NBA!K$1,FALSE)),"-",VLOOKUP("Persons"&amp;control!$F$19&amp;Scotland_NBA!$B29,Data_NBA!$A$5:$K$2171,Data_NBA!K$1,FALSE)))),"-",IF(ISERROR(VLOOKUP("Persons"&amp;control!$F$19&amp;Scotland_NBA!$B29,Data_NBA!$A$5:$K$2171,Data_NBA!K$1,FALSE)),"-",VLOOKUP("Persons"&amp;control!$F$19&amp;Scotland_NBA!$B29,Data_NBA!$A$5:$K$2171,Data_NBA!K$1,FALSE)))</f>
        <v>258</v>
      </c>
    </row>
    <row r="30" spans="2:25" ht="15" thickBot="1">
      <c r="B30" s="16" t="s">
        <v>63</v>
      </c>
      <c r="C30" s="91">
        <f>IF(OR(IF(ISERROR(VLOOKUP(control!$B$4&amp;control!$F$19&amp;Scotland_NBA!$B30,Data_NBA!$A$5:$K$2171,Data_NBA!E$1,FALSE)),"-",VLOOKUP(control!$B$4&amp;control!$F$19&amp;Scotland_NBA!$B30,Data_NBA!$A$5:$K$2171,Data_NBA!E$1,FALSE))=0,ISERROR(IF(ISERROR(VLOOKUP(control!$B$4&amp;control!$F$19&amp;Scotland_NBA!$B30,Data_NBA!$A$5:$K$2171,Data_NBA!E$1,FALSE)),"-",VLOOKUP(control!$B$4&amp;control!$F$19&amp;Scotland_NBA!$B30,Data_NBA!$A$5:$K$2171,Data_NBA!E$1,FALSE)))),"-",IF(ISERROR(VLOOKUP(control!$B$4&amp;control!$F$19&amp;Scotland_NBA!$B30,Data_NBA!$A$5:$K$2171,Data_NBA!E$1,FALSE)),"-",VLOOKUP(control!$B$4&amp;control!$F$19&amp;Scotland_NBA!$B30,Data_NBA!$A$5:$K$2171,Data_NBA!E$1,FALSE)))</f>
        <v>131</v>
      </c>
      <c r="D30" s="92">
        <f>IF(OR(IF(ISERROR(VLOOKUP(control!$B$4&amp;control!$F$19&amp;Scotland_NBA!$B30,Data_NBA!$A$5:$K$2171,Data_NBA!F$1,FALSE)),"-",VLOOKUP(control!$B$4&amp;control!$F$19&amp;Scotland_NBA!$B30,Data_NBA!$A$5:$K$2171,Data_NBA!F$1,FALSE))=0,ISERROR(IF(ISERROR(VLOOKUP(control!$B$4&amp;control!$F$19&amp;Scotland_NBA!$B30,Data_NBA!$A$5:$K$2171,Data_NBA!F$1,FALSE)),"-",VLOOKUP(control!$B$4&amp;control!$F$19&amp;Scotland_NBA!$B30,Data_NBA!$A$5:$K$2171,Data_NBA!F$1,FALSE)))),"-",IF(ISERROR(VLOOKUP(control!$B$4&amp;control!$F$19&amp;Scotland_NBA!$B30,Data_NBA!$A$5:$K$2171,Data_NBA!F$1,FALSE)),"-",VLOOKUP(control!$B$4&amp;control!$F$19&amp;Scotland_NBA!$B30,Data_NBA!$A$5:$K$2171,Data_NBA!F$1,FALSE)))</f>
        <v>127</v>
      </c>
      <c r="E30" s="92">
        <f>IF(OR(IF(ISERROR(VLOOKUP(control!$B$4&amp;control!$F$19&amp;Scotland_NBA!$B30,Data_NBA!$A$5:$K$2171,Data_NBA!G$1,FALSE)),"-",VLOOKUP(control!$B$4&amp;control!$F$19&amp;Scotland_NBA!$B30,Data_NBA!$A$5:$K$2171,Data_NBA!G$1,FALSE))=0,ISERROR(IF(ISERROR(VLOOKUP(control!$B$4&amp;control!$F$19&amp;Scotland_NBA!$B30,Data_NBA!$A$5:$K$2171,Data_NBA!G$1,FALSE)),"-",VLOOKUP(control!$B$4&amp;control!$F$19&amp;Scotland_NBA!$B30,Data_NBA!$A$5:$K$2171,Data_NBA!G$1,FALSE)))),"-",IF(ISERROR(VLOOKUP(control!$B$4&amp;control!$F$19&amp;Scotland_NBA!$B30,Data_NBA!$A$5:$K$2171,Data_NBA!G$1,FALSE)),"-",VLOOKUP(control!$B$4&amp;control!$F$19&amp;Scotland_NBA!$B30,Data_NBA!$A$5:$K$2171,Data_NBA!G$1,FALSE)))</f>
        <v>244</v>
      </c>
      <c r="F30" s="92">
        <f>IF(OR(IF(ISERROR(VLOOKUP(control!$B$4&amp;control!$F$19&amp;Scotland_NBA!$B30,Data_NBA!$A$5:$K$2171,Data_NBA!H$1,FALSE)),"-",VLOOKUP(control!$B$4&amp;control!$F$19&amp;Scotland_NBA!$B30,Data_NBA!$A$5:$K$2171,Data_NBA!H$1,FALSE))=0,ISERROR(IF(ISERROR(VLOOKUP(control!$B$4&amp;control!$F$19&amp;Scotland_NBA!$B30,Data_NBA!$A$5:$K$2171,Data_NBA!H$1,FALSE)),"-",VLOOKUP(control!$B$4&amp;control!$F$19&amp;Scotland_NBA!$B30,Data_NBA!$A$5:$K$2171,Data_NBA!H$1,FALSE)))),"-",IF(ISERROR(VLOOKUP(control!$B$4&amp;control!$F$19&amp;Scotland_NBA!$B30,Data_NBA!$A$5:$K$2171,Data_NBA!H$1,FALSE)),"-",VLOOKUP(control!$B$4&amp;control!$F$19&amp;Scotland_NBA!$B30,Data_NBA!$A$5:$K$2171,Data_NBA!H$1,FALSE)))</f>
        <v>250</v>
      </c>
      <c r="G30" s="92">
        <f>IF(OR(IF(ISERROR(VLOOKUP(control!$B$4&amp;control!$F$19&amp;Scotland_NBA!$B30,Data_NBA!$A$5:$K$2171,Data_NBA!I$1,FALSE)),"-",VLOOKUP(control!$B$4&amp;control!$F$19&amp;Scotland_NBA!$B30,Data_NBA!$A$5:$K$2171,Data_NBA!I$1,FALSE))=0,ISERROR(IF(ISERROR(VLOOKUP(control!$B$4&amp;control!$F$19&amp;Scotland_NBA!$B30,Data_NBA!$A$5:$K$2171,Data_NBA!I$1,FALSE)),"-",VLOOKUP(control!$B$4&amp;control!$F$19&amp;Scotland_NBA!$B30,Data_NBA!$A$5:$K$2171,Data_NBA!I$1,FALSE)))),"-",IF(ISERROR(VLOOKUP(control!$B$4&amp;control!$F$19&amp;Scotland_NBA!$B30,Data_NBA!$A$5:$K$2171,Data_NBA!I$1,FALSE)),"-",VLOOKUP(control!$B$4&amp;control!$F$19&amp;Scotland_NBA!$B30,Data_NBA!$A$5:$K$2171,Data_NBA!I$1,FALSE)))</f>
        <v>135</v>
      </c>
      <c r="H30" s="92">
        <f>IF(OR(IF(ISERROR(VLOOKUP(control!$B$4&amp;control!$F$19&amp;Scotland_NBA!$B30,Data_NBA!$A$5:$K$2171,Data_NBA!J$1,FALSE)),"-",VLOOKUP(control!$B$4&amp;control!$F$19&amp;Scotland_NBA!$B30,Data_NBA!$A$5:$K$2171,Data_NBA!J$1,FALSE))=0,ISERROR(IF(ISERROR(VLOOKUP(control!$B$4&amp;control!$F$19&amp;Scotland_NBA!$B30,Data_NBA!$A$5:$K$2171,Data_NBA!J$1,FALSE)),"-",VLOOKUP(control!$B$4&amp;control!$F$19&amp;Scotland_NBA!$B30,Data_NBA!$A$5:$K$2171,Data_NBA!J$1,FALSE)))),"-",IF(ISERROR(VLOOKUP(control!$B$4&amp;control!$F$19&amp;Scotland_NBA!$B30,Data_NBA!$A$5:$K$2171,Data_NBA!J$1,FALSE)),"-",VLOOKUP(control!$B$4&amp;control!$F$19&amp;Scotland_NBA!$B30,Data_NBA!$A$5:$K$2171,Data_NBA!J$1,FALSE)))</f>
        <v>59</v>
      </c>
      <c r="I30" s="93">
        <f>IF(OR(IF(ISERROR(VLOOKUP(control!$B$4&amp;control!$F$19&amp;Scotland_NBA!$B30,Data_NBA!$A$5:$K$2171,Data_NBA!K$1,FALSE)),"-",VLOOKUP(control!$B$4&amp;control!$F$19&amp;Scotland_NBA!$B30,Data_NBA!$A$5:$K$2171,Data_NBA!K$1,FALSE))=0,ISERROR(IF(ISERROR(VLOOKUP(control!$B$4&amp;control!$F$19&amp;Scotland_NBA!$B30,Data_NBA!$A$5:$K$2171,Data_NBA!K$1,FALSE)),"-",VLOOKUP(control!$B$4&amp;control!$F$19&amp;Scotland_NBA!$B30,Data_NBA!$A$5:$K$2171,Data_NBA!K$1,FALSE)))),"-",IF(ISERROR(VLOOKUP(control!$B$4&amp;control!$F$19&amp;Scotland_NBA!$B30,Data_NBA!$A$5:$K$2171,Data_NBA!K$1,FALSE)),"-",VLOOKUP(control!$B$4&amp;control!$F$19&amp;Scotland_NBA!$B30,Data_NBA!$A$5:$K$2171,Data_NBA!K$1,FALSE)))</f>
        <v>946</v>
      </c>
      <c r="J30" s="87"/>
      <c r="K30" s="91">
        <f>IF(OR(IF(ISERROR(VLOOKUP(control!$B$5&amp;control!$F$19&amp;Scotland_NBA!$B30,Data_NBA!$A$5:$K$2171,Data_NBA!E$1,FALSE)),"-",VLOOKUP(control!$B$5&amp;control!$F$19&amp;Scotland_NBA!$B30,Data_NBA!$A$5:$K$2171,Data_NBA!E$1,FALSE))=0,ISERROR(IF(ISERROR(VLOOKUP(control!$B$5&amp;control!$F$19&amp;Scotland_NBA!$B30,Data_NBA!$A$5:$K$2171,Data_NBA!E$1,FALSE)),"-",VLOOKUP(control!$B$5&amp;control!$F$19&amp;Scotland_NBA!$B30,Data_NBA!$A$5:$K$2171,Data_NBA!E$1,FALSE)))),"-",IF(ISERROR(VLOOKUP(control!$B$5&amp;control!$F$19&amp;Scotland_NBA!$B30,Data_NBA!$A$5:$K$2171,Data_NBA!E$1,FALSE)),"-",VLOOKUP(control!$B$5&amp;control!$F$19&amp;Scotland_NBA!$B30,Data_NBA!$A$5:$K$2171,Data_NBA!E$1,FALSE)))</f>
        <v>94</v>
      </c>
      <c r="L30" s="92">
        <f>IF(OR(IF(ISERROR(VLOOKUP(control!$B$5&amp;control!$F$19&amp;Scotland_NBA!$B30,Data_NBA!$A$5:$K$2171,Data_NBA!F$1,FALSE)),"-",VLOOKUP(control!$B$5&amp;control!$F$19&amp;Scotland_NBA!$B30,Data_NBA!$A$5:$K$2171,Data_NBA!F$1,FALSE))=0,ISERROR(IF(ISERROR(VLOOKUP(control!$B$5&amp;control!$F$19&amp;Scotland_NBA!$B33,Data_NBA!$A$5:$K$2171,Data_NBA!F$1,FALSE)),"-",VLOOKUP(control!$B$5&amp;control!$F$19&amp;Scotland_NBA!$B30,Data_NBA!$A$5:$K$2171,Data_NBA!F$1,FALSE)))),"-",IF(ISERROR(VLOOKUP(control!$B$5&amp;control!$F$19&amp;Scotland_NBA!$B30,Data_NBA!$A$5:$K$2171,Data_NBA!F$1,FALSE)),"-",VLOOKUP(control!$B$5&amp;control!$F$19&amp;Scotland_NBA!$B30,Data_NBA!$A$5:$K$2171,Data_NBA!F$1,FALSE)))</f>
        <v>87</v>
      </c>
      <c r="M30" s="92">
        <f>IF(OR(IF(ISERROR(VLOOKUP(control!$B$5&amp;control!$F$19&amp;Scotland_NBA!$B30,Data_NBA!$A$5:$K$2171,Data_NBA!G$1,FALSE)),"-",VLOOKUP(control!$B$5&amp;control!$F$19&amp;Scotland_NBA!$B30,Data_NBA!$A$5:$K$2171,Data_NBA!G$1,FALSE))=0,ISERROR(IF(ISERROR(VLOOKUP(control!$B$5&amp;control!$F$19&amp;Scotland_NBA!$B33,Data_NBA!$A$5:$K$2171,Data_NBA!G$1,FALSE)),"-",VLOOKUP(control!$B$5&amp;control!$F$19&amp;Scotland_NBA!$B30,Data_NBA!$A$5:$K$2171,Data_NBA!G$1,FALSE)))),"-",IF(ISERROR(VLOOKUP(control!$B$5&amp;control!$F$19&amp;Scotland_NBA!$B30,Data_NBA!$A$5:$K$2171,Data_NBA!G$1,FALSE)),"-",VLOOKUP(control!$B$5&amp;control!$F$19&amp;Scotland_NBA!$B30,Data_NBA!$A$5:$K$2171,Data_NBA!G$1,FALSE)))</f>
        <v>190</v>
      </c>
      <c r="N30" s="92">
        <f>IF(OR(IF(ISERROR(VLOOKUP(control!$B$5&amp;control!$F$19&amp;Scotland_NBA!$B30,Data_NBA!$A$5:$K$2171,Data_NBA!H$1,FALSE)),"-",VLOOKUP(control!$B$5&amp;control!$F$19&amp;Scotland_NBA!$B30,Data_NBA!$A$5:$K$2171,Data_NBA!H$1,FALSE))=0,ISERROR(IF(ISERROR(VLOOKUP(control!$B$5&amp;control!$F$19&amp;Scotland_NBA!$B33,Data_NBA!$A$5:$K$2171,Data_NBA!H$1,FALSE)),"-",VLOOKUP(control!$B$5&amp;control!$F$19&amp;Scotland_NBA!$B30,Data_NBA!$A$5:$K$2171,Data_NBA!H$1,FALSE)))),"-",IF(ISERROR(VLOOKUP(control!$B$5&amp;control!$F$19&amp;Scotland_NBA!$B30,Data_NBA!$A$5:$K$2171,Data_NBA!H$1,FALSE)),"-",VLOOKUP(control!$B$5&amp;control!$F$19&amp;Scotland_NBA!$B30,Data_NBA!$A$5:$K$2171,Data_NBA!H$1,FALSE)))</f>
        <v>206</v>
      </c>
      <c r="O30" s="92">
        <f>IF(OR(IF(ISERROR(VLOOKUP(control!$B$5&amp;control!$F$19&amp;Scotland_NBA!$B30,Data_NBA!$A$5:$K$2171,Data_NBA!I$1,FALSE)),"-",VLOOKUP(control!$B$5&amp;control!$F$19&amp;Scotland_NBA!$B30,Data_NBA!$A$5:$K$2171,Data_NBA!I$1,FALSE))=0,ISERROR(IF(ISERROR(VLOOKUP(control!$B$5&amp;control!$F$19&amp;Scotland_NBA!$B33,Data_NBA!$A$5:$K$2171,Data_NBA!I$1,FALSE)),"-",VLOOKUP(control!$B$5&amp;control!$F$19&amp;Scotland_NBA!$B30,Data_NBA!$A$5:$K$2171,Data_NBA!I$1,FALSE)))),"-",IF(ISERROR(VLOOKUP(control!$B$5&amp;control!$F$19&amp;Scotland_NBA!$B30,Data_NBA!$A$5:$K$2171,Data_NBA!I$1,FALSE)),"-",VLOOKUP(control!$B$5&amp;control!$F$19&amp;Scotland_NBA!$B30,Data_NBA!$A$5:$K$2171,Data_NBA!I$1,FALSE)))</f>
        <v>141</v>
      </c>
      <c r="P30" s="92">
        <f>IF(OR(IF(ISERROR(VLOOKUP(control!$B$5&amp;control!$F$19&amp;Scotland_NBA!$B30,Data_NBA!$A$5:$K$2171,Data_NBA!J$1,FALSE)),"-",VLOOKUP(control!$B$5&amp;control!$F$19&amp;Scotland_NBA!$B30,Data_NBA!$A$5:$K$2171,Data_NBA!J$1,FALSE))=0,ISERROR(IF(ISERROR(VLOOKUP(control!$B$5&amp;control!$F$19&amp;Scotland_NBA!$B33,Data_NBA!$A$5:$K$2171,Data_NBA!J$1,FALSE)),"-",VLOOKUP(control!$B$5&amp;control!$F$19&amp;Scotland_NBA!$B30,Data_NBA!$A$5:$K$2171,Data_NBA!J$1,FALSE)))),"-",IF(ISERROR(VLOOKUP(control!$B$5&amp;control!$F$19&amp;Scotland_NBA!$B30,Data_NBA!$A$5:$K$2171,Data_NBA!J$1,FALSE)),"-",VLOOKUP(control!$B$5&amp;control!$F$19&amp;Scotland_NBA!$B30,Data_NBA!$A$5:$K$2171,Data_NBA!J$1,FALSE)))</f>
        <v>81</v>
      </c>
      <c r="Q30" s="93">
        <f>IF(OR(IF(ISERROR(VLOOKUP(control!$B$5&amp;control!$F$19&amp;Scotland_NBA!$B30,Data_NBA!$A$5:$K$2171,Data_NBA!K$1,FALSE)),"-",VLOOKUP(control!$B$5&amp;control!$F$19&amp;Scotland_NBA!$B30,Data_NBA!$A$5:$K$2171,Data_NBA!K$1,FALSE))=0,ISERROR(IF(ISERROR(VLOOKUP(control!$B$5&amp;control!$F$19&amp;Scotland_NBA!$B33,Data_NBA!$A$5:$K$2171,Data_NBA!K$1,FALSE)),"-",VLOOKUP(control!$B$5&amp;control!$F$19&amp;Scotland_NBA!$B30,Data_NBA!$A$5:$K$2171,Data_NBA!K$1,FALSE)))),"-",IF(ISERROR(VLOOKUP(control!$B$5&amp;control!$F$19&amp;Scotland_NBA!$B30,Data_NBA!$A$5:$K$2171,Data_NBA!K$1,FALSE)),"-",VLOOKUP(control!$B$5&amp;control!$F$19&amp;Scotland_NBA!$B30,Data_NBA!$A$5:$K$2171,Data_NBA!K$1,FALSE)))</f>
        <v>799</v>
      </c>
      <c r="R30" s="87"/>
      <c r="S30" s="91">
        <f>IF(OR(IF(ISERROR(VLOOKUP("Persons"&amp;control!$F$19&amp;Scotland_NBA!$B30,Data_NBA!$A$5:$K$2171,Data_NBA!E$1,FALSE)),"-",VLOOKUP("Persons"&amp;control!$F$19&amp;Scotland_NBA!$B30,Data_NBA!$A$5:$K$2171,Data_NBA!E$1,FALSE))=0,ISERROR(IF(ISERROR(VLOOKUP("Persons"&amp;control!$F$19&amp;Scotland_NBA!$B30,Data_NBA!$A$5:$K$2171,Data_NBA!E$1,FALSE)),"-",VLOOKUP("Persons"&amp;control!$F$19&amp;Scotland_NBA!$B30,Data_NBA!$A$5:$K$2171,Data_NBA!E$1,FALSE)))),"-",IF(ISERROR(VLOOKUP("Persons"&amp;control!$F$19&amp;Scotland_NBA!$B30,Data_NBA!$A$5:$K$2171,Data_NBA!E$1,FALSE)),"-",VLOOKUP("Persons"&amp;control!$F$19&amp;Scotland_NBA!$B30,Data_NBA!$A$5:$K$2171,Data_NBA!E$1,FALSE)))</f>
        <v>225</v>
      </c>
      <c r="T30" s="92">
        <f>IF(OR(IF(ISERROR(VLOOKUP("Persons"&amp;control!$F$19&amp;Scotland_NBA!$B30,Data_NBA!$A$5:$K$2171,Data_NBA!F$1,FALSE)),"-",VLOOKUP("Persons"&amp;control!$F$19&amp;Scotland_NBA!$B30,Data_NBA!$A$5:$K$2171,Data_NBA!F$1,FALSE))=0,ISERROR(IF(ISERROR(VLOOKUP("Persons"&amp;control!$F$19&amp;Scotland_NBA!$B30,Data_NBA!$A$5:$K$2171,Data_NBA!F$1,FALSE)),"-",VLOOKUP("Persons"&amp;control!$F$19&amp;Scotland_NBA!$B30,Data_NBA!$A$5:$K$2171,Data_NBA!F$1,FALSE)))),"-",IF(ISERROR(VLOOKUP("Persons"&amp;control!$F$19&amp;Scotland_NBA!$B30,Data_NBA!$A$5:$K$2171,Data_NBA!F$1,FALSE)),"-",VLOOKUP("Persons"&amp;control!$F$19&amp;Scotland_NBA!$B30,Data_NBA!$A$5:$K$2171,Data_NBA!F$1,FALSE)))</f>
        <v>214</v>
      </c>
      <c r="U30" s="92">
        <f>IF(OR(IF(ISERROR(VLOOKUP("Persons"&amp;control!$F$19&amp;Scotland_NBA!$B30,Data_NBA!$A$5:$K$2171,Data_NBA!G$1,FALSE)),"-",VLOOKUP("Persons"&amp;control!$F$19&amp;Scotland_NBA!$B30,Data_NBA!$A$5:$K$2171,Data_NBA!G$1,FALSE))=0,ISERROR(IF(ISERROR(VLOOKUP("Persons"&amp;control!$F$19&amp;Scotland_NBA!$B30,Data_NBA!$A$5:$K$2171,Data_NBA!G$1,FALSE)),"-",VLOOKUP("Persons"&amp;control!$F$19&amp;Scotland_NBA!$B30,Data_NBA!$A$5:$K$2171,Data_NBA!G$1,FALSE)))),"-",IF(ISERROR(VLOOKUP("Persons"&amp;control!$F$19&amp;Scotland_NBA!$B30,Data_NBA!$A$5:$K$2171,Data_NBA!G$1,FALSE)),"-",VLOOKUP("Persons"&amp;control!$F$19&amp;Scotland_NBA!$B30,Data_NBA!$A$5:$K$2171,Data_NBA!G$1,FALSE)))</f>
        <v>434</v>
      </c>
      <c r="V30" s="92">
        <f>IF(OR(IF(ISERROR(VLOOKUP("Persons"&amp;control!$F$19&amp;Scotland_NBA!$B30,Data_NBA!$A$5:$K$2171,Data_NBA!H$1,FALSE)),"-",VLOOKUP("Persons"&amp;control!$F$19&amp;Scotland_NBA!$B30,Data_NBA!$A$5:$K$2171,Data_NBA!H$1,FALSE))=0,ISERROR(IF(ISERROR(VLOOKUP("Persons"&amp;control!$F$19&amp;Scotland_NBA!$B30,Data_NBA!$A$5:$K$2171,Data_NBA!H$1,FALSE)),"-",VLOOKUP("Persons"&amp;control!$F$19&amp;Scotland_NBA!$B30,Data_NBA!$A$5:$K$2171,Data_NBA!H$1,FALSE)))),"-",IF(ISERROR(VLOOKUP("Persons"&amp;control!$F$19&amp;Scotland_NBA!$B30,Data_NBA!$A$5:$K$2171,Data_NBA!H$1,FALSE)),"-",VLOOKUP("Persons"&amp;control!$F$19&amp;Scotland_NBA!$B30,Data_NBA!$A$5:$K$2171,Data_NBA!H$1,FALSE)))</f>
        <v>456</v>
      </c>
      <c r="W30" s="92">
        <f>IF(OR(IF(ISERROR(VLOOKUP("Persons"&amp;control!$F$19&amp;Scotland_NBA!$B30,Data_NBA!$A$5:$K$2171,Data_NBA!I$1,FALSE)),"-",VLOOKUP("Persons"&amp;control!$F$19&amp;Scotland_NBA!$B30,Data_NBA!$A$5:$K$2171,Data_NBA!I$1,FALSE))=0,ISERROR(IF(ISERROR(VLOOKUP("Persons"&amp;control!$F$19&amp;Scotland_NBA!$B30,Data_NBA!$A$5:$K$2171,Data_NBA!I$1,FALSE)),"-",VLOOKUP("Persons"&amp;control!$F$19&amp;Scotland_NBA!$B30,Data_NBA!$A$5:$K$2171,Data_NBA!I$1,FALSE)))),"-",IF(ISERROR(VLOOKUP("Persons"&amp;control!$F$19&amp;Scotland_NBA!$B30,Data_NBA!$A$5:$K$2171,Data_NBA!I$1,FALSE)),"-",VLOOKUP("Persons"&amp;control!$F$19&amp;Scotland_NBA!$B30,Data_NBA!$A$5:$K$2171,Data_NBA!I$1,FALSE)))</f>
        <v>276</v>
      </c>
      <c r="X30" s="92">
        <f>IF(OR(IF(ISERROR(VLOOKUP("Persons"&amp;control!$F$19&amp;Scotland_NBA!$B30,Data_NBA!$A$5:$K$2171,Data_NBA!J$1,FALSE)),"-",VLOOKUP("Persons"&amp;control!$F$19&amp;Scotland_NBA!$B30,Data_NBA!$A$5:$K$2171,Data_NBA!J$1,FALSE))=0,ISERROR(IF(ISERROR(VLOOKUP("Persons"&amp;control!$F$19&amp;Scotland_NBA!$B30,Data_NBA!$A$5:$K$2171,Data_NBA!J$1,FALSE)),"-",VLOOKUP("Persons"&amp;control!$F$19&amp;Scotland_NBA!$B30,Data_NBA!$A$5:$K$2171,Data_NBA!J$1,FALSE)))),"-",IF(ISERROR(VLOOKUP("Persons"&amp;control!$F$19&amp;Scotland_NBA!$B30,Data_NBA!$A$5:$K$2171,Data_NBA!J$1,FALSE)),"-",VLOOKUP("Persons"&amp;control!$F$19&amp;Scotland_NBA!$B30,Data_NBA!$A$5:$K$2171,Data_NBA!J$1,FALSE)))</f>
        <v>140</v>
      </c>
      <c r="Y30" s="93">
        <f>IF(OR(IF(ISERROR(VLOOKUP("Persons"&amp;control!$F$19&amp;Scotland_NBA!$B30,Data_NBA!$A$5:$K$2171,Data_NBA!K$1,FALSE)),"-",VLOOKUP("Persons"&amp;control!$F$19&amp;Scotland_NBA!$B30,Data_NBA!$A$5:$K$2171,Data_NBA!K$1,FALSE))=0,ISERROR(IF(ISERROR(VLOOKUP("Persons"&amp;control!$F$19&amp;Scotland_NBA!$B30,Data_NBA!$A$5:$K$2171,Data_NBA!K$1,FALSE)),"-",VLOOKUP("Persons"&amp;control!$F$19&amp;Scotland_NBA!$B30,Data_NBA!$A$5:$K$2171,Data_NBA!K$1,FALSE)))),"-",IF(ISERROR(VLOOKUP("Persons"&amp;control!$F$19&amp;Scotland_NBA!$B30,Data_NBA!$A$5:$K$2171,Data_NBA!K$1,FALSE)),"-",VLOOKUP("Persons"&amp;control!$F$19&amp;Scotland_NBA!$B30,Data_NBA!$A$5:$K$2171,Data_NBA!K$1,FALSE)))</f>
        <v>1745</v>
      </c>
    </row>
    <row r="31" spans="2:25" ht="15" thickBot="1">
      <c r="B31" s="16" t="s">
        <v>76</v>
      </c>
      <c r="C31" s="88" t="str">
        <f>IF(OR(IF(ISERROR(VLOOKUP(control!$B$4&amp;control!$F$19&amp;Scotland_NBA!$B31,Data_NBA!$A$5:$K$2171,Data_NBA!E$1,FALSE)),"-",VLOOKUP(control!$B$4&amp;control!$F$19&amp;Scotland_NBA!$B31,Data_NBA!$A$5:$K$2171,Data_NBA!E$1,FALSE))=0,ISERROR(IF(ISERROR(VLOOKUP(control!$B$4&amp;control!$F$19&amp;Scotland_NBA!$B31,Data_NBA!$A$5:$K$2171,Data_NBA!E$1,FALSE)),"-",VLOOKUP(control!$B$4&amp;control!$F$19&amp;Scotland_NBA!$B31,Data_NBA!$A$5:$K$2171,Data_NBA!E$1,FALSE)))),"-",IF(ISERROR(VLOOKUP(control!$B$4&amp;control!$F$19&amp;Scotland_NBA!$B31,Data_NBA!$A$5:$K$2171,Data_NBA!E$1,FALSE)),"-",VLOOKUP(control!$B$4&amp;control!$F$19&amp;Scotland_NBA!$B31,Data_NBA!$A$5:$K$2171,Data_NBA!E$1,FALSE)))</f>
        <v>-</v>
      </c>
      <c r="D31" s="89" t="str">
        <f>IF(OR(IF(ISERROR(VLOOKUP(control!$B$4&amp;control!$F$19&amp;Scotland_NBA!$B31,Data_NBA!$A$5:$K$2171,Data_NBA!F$1,FALSE)),"-",VLOOKUP(control!$B$4&amp;control!$F$19&amp;Scotland_NBA!$B31,Data_NBA!$A$5:$K$2171,Data_NBA!F$1,FALSE))=0,ISERROR(IF(ISERROR(VLOOKUP(control!$B$4&amp;control!$F$19&amp;Scotland_NBA!$B31,Data_NBA!$A$5:$K$2171,Data_NBA!F$1,FALSE)),"-",VLOOKUP(control!$B$4&amp;control!$F$19&amp;Scotland_NBA!$B31,Data_NBA!$A$5:$K$2171,Data_NBA!F$1,FALSE)))),"-",IF(ISERROR(VLOOKUP(control!$B$4&amp;control!$F$19&amp;Scotland_NBA!$B31,Data_NBA!$A$5:$K$2171,Data_NBA!F$1,FALSE)),"-",VLOOKUP(control!$B$4&amp;control!$F$19&amp;Scotland_NBA!$B31,Data_NBA!$A$5:$K$2171,Data_NBA!F$1,FALSE)))</f>
        <v>-</v>
      </c>
      <c r="E31" s="89" t="str">
        <f>IF(OR(IF(ISERROR(VLOOKUP(control!$B$4&amp;control!$F$19&amp;Scotland_NBA!$B31,Data_NBA!$A$5:$K$2171,Data_NBA!G$1,FALSE)),"-",VLOOKUP(control!$B$4&amp;control!$F$19&amp;Scotland_NBA!$B31,Data_NBA!$A$5:$K$2171,Data_NBA!G$1,FALSE))=0,ISERROR(IF(ISERROR(VLOOKUP(control!$B$4&amp;control!$F$19&amp;Scotland_NBA!$B31,Data_NBA!$A$5:$K$2171,Data_NBA!G$1,FALSE)),"-",VLOOKUP(control!$B$4&amp;control!$F$19&amp;Scotland_NBA!$B31,Data_NBA!$A$5:$K$2171,Data_NBA!G$1,FALSE)))),"-",IF(ISERROR(VLOOKUP(control!$B$4&amp;control!$F$19&amp;Scotland_NBA!$B31,Data_NBA!$A$5:$K$2171,Data_NBA!G$1,FALSE)),"-",VLOOKUP(control!$B$4&amp;control!$F$19&amp;Scotland_NBA!$B31,Data_NBA!$A$5:$K$2171,Data_NBA!G$1,FALSE)))</f>
        <v>-</v>
      </c>
      <c r="F31" s="89" t="str">
        <f>IF(OR(IF(ISERROR(VLOOKUP(control!$B$4&amp;control!$F$19&amp;Scotland_NBA!$B31,Data_NBA!$A$5:$K$2171,Data_NBA!H$1,FALSE)),"-",VLOOKUP(control!$B$4&amp;control!$F$19&amp;Scotland_NBA!$B31,Data_NBA!$A$5:$K$2171,Data_NBA!H$1,FALSE))=0,ISERROR(IF(ISERROR(VLOOKUP(control!$B$4&amp;control!$F$19&amp;Scotland_NBA!$B31,Data_NBA!$A$5:$K$2171,Data_NBA!H$1,FALSE)),"-",VLOOKUP(control!$B$4&amp;control!$F$19&amp;Scotland_NBA!$B31,Data_NBA!$A$5:$K$2171,Data_NBA!H$1,FALSE)))),"-",IF(ISERROR(VLOOKUP(control!$B$4&amp;control!$F$19&amp;Scotland_NBA!$B31,Data_NBA!$A$5:$K$2171,Data_NBA!H$1,FALSE)),"-",VLOOKUP(control!$B$4&amp;control!$F$19&amp;Scotland_NBA!$B31,Data_NBA!$A$5:$K$2171,Data_NBA!H$1,FALSE)))</f>
        <v>-</v>
      </c>
      <c r="G31" s="89" t="str">
        <f>IF(OR(IF(ISERROR(VLOOKUP(control!$B$4&amp;control!$F$19&amp;Scotland_NBA!$B31,Data_NBA!$A$5:$K$2171,Data_NBA!I$1,FALSE)),"-",VLOOKUP(control!$B$4&amp;control!$F$19&amp;Scotland_NBA!$B31,Data_NBA!$A$5:$K$2171,Data_NBA!I$1,FALSE))=0,ISERROR(IF(ISERROR(VLOOKUP(control!$B$4&amp;control!$F$19&amp;Scotland_NBA!$B31,Data_NBA!$A$5:$K$2171,Data_NBA!I$1,FALSE)),"-",VLOOKUP(control!$B$4&amp;control!$F$19&amp;Scotland_NBA!$B31,Data_NBA!$A$5:$K$2171,Data_NBA!I$1,FALSE)))),"-",IF(ISERROR(VLOOKUP(control!$B$4&amp;control!$F$19&amp;Scotland_NBA!$B31,Data_NBA!$A$5:$K$2171,Data_NBA!I$1,FALSE)),"-",VLOOKUP(control!$B$4&amp;control!$F$19&amp;Scotland_NBA!$B31,Data_NBA!$A$5:$K$2171,Data_NBA!I$1,FALSE)))</f>
        <v>-</v>
      </c>
      <c r="H31" s="89" t="str">
        <f>IF(OR(IF(ISERROR(VLOOKUP(control!$B$4&amp;control!$F$19&amp;Scotland_NBA!$B31,Data_NBA!$A$5:$K$2171,Data_NBA!J$1,FALSE)),"-",VLOOKUP(control!$B$4&amp;control!$F$19&amp;Scotland_NBA!$B31,Data_NBA!$A$5:$K$2171,Data_NBA!J$1,FALSE))=0,ISERROR(IF(ISERROR(VLOOKUP(control!$B$4&amp;control!$F$19&amp;Scotland_NBA!$B31,Data_NBA!$A$5:$K$2171,Data_NBA!J$1,FALSE)),"-",VLOOKUP(control!$B$4&amp;control!$F$19&amp;Scotland_NBA!$B31,Data_NBA!$A$5:$K$2171,Data_NBA!J$1,FALSE)))),"-",IF(ISERROR(VLOOKUP(control!$B$4&amp;control!$F$19&amp;Scotland_NBA!$B31,Data_NBA!$A$5:$K$2171,Data_NBA!J$1,FALSE)),"-",VLOOKUP(control!$B$4&amp;control!$F$19&amp;Scotland_NBA!$B31,Data_NBA!$A$5:$K$2171,Data_NBA!J$1,FALSE)))</f>
        <v>-</v>
      </c>
      <c r="I31" s="90" t="str">
        <f>IF(OR(IF(ISERROR(VLOOKUP(control!$B$4&amp;control!$F$19&amp;Scotland_NBA!$B31,Data_NBA!$A$5:$K$2171,Data_NBA!K$1,FALSE)),"-",VLOOKUP(control!$B$4&amp;control!$F$19&amp;Scotland_NBA!$B31,Data_NBA!$A$5:$K$2171,Data_NBA!K$1,FALSE))=0,ISERROR(IF(ISERROR(VLOOKUP(control!$B$4&amp;control!$F$19&amp;Scotland_NBA!$B31,Data_NBA!$A$5:$K$2171,Data_NBA!K$1,FALSE)),"-",VLOOKUP(control!$B$4&amp;control!$F$19&amp;Scotland_NBA!$B31,Data_NBA!$A$5:$K$2171,Data_NBA!K$1,FALSE)))),"-",IF(ISERROR(VLOOKUP(control!$B$4&amp;control!$F$19&amp;Scotland_NBA!$B31,Data_NBA!$A$5:$K$2171,Data_NBA!K$1,FALSE)),"-",VLOOKUP(control!$B$4&amp;control!$F$19&amp;Scotland_NBA!$B31,Data_NBA!$A$5:$K$2171,Data_NBA!K$1,FALSE)))</f>
        <v>-</v>
      </c>
      <c r="J31" s="87"/>
      <c r="K31" s="88" t="str">
        <f>IF(OR(IF(ISERROR(VLOOKUP(control!$B$5&amp;control!$F$19&amp;Scotland_NBA!$B31,Data_NBA!$A$5:$K$2171,Data_NBA!E$1,FALSE)),"-",VLOOKUP(control!$B$5&amp;control!$F$19&amp;Scotland_NBA!$B31,Data_NBA!$A$5:$K$2171,Data_NBA!E$1,FALSE))=0,ISERROR(IF(ISERROR(VLOOKUP(control!$B$5&amp;control!$F$19&amp;Scotland_NBA!$B31,Data_NBA!$A$5:$K$2171,Data_NBA!E$1,FALSE)),"-",VLOOKUP(control!$B$5&amp;control!$F$19&amp;Scotland_NBA!$B31,Data_NBA!$A$5:$K$2171,Data_NBA!E$1,FALSE)))),"-",IF(ISERROR(VLOOKUP(control!$B$5&amp;control!$F$19&amp;Scotland_NBA!$B31,Data_NBA!$A$5:$K$2171,Data_NBA!E$1,FALSE)),"-",VLOOKUP(control!$B$5&amp;control!$F$19&amp;Scotland_NBA!$B31,Data_NBA!$A$5:$K$2171,Data_NBA!E$1,FALSE)))</f>
        <v>-</v>
      </c>
      <c r="L31" s="89" t="str">
        <f>IF(OR(IF(ISERROR(VLOOKUP(control!$B$5&amp;control!$F$19&amp;Scotland_NBA!$B31,Data_NBA!$A$5:$K$2171,Data_NBA!F$1,FALSE)),"-",VLOOKUP(control!$B$5&amp;control!$F$19&amp;Scotland_NBA!$B31,Data_NBA!$A$5:$K$2171,Data_NBA!F$1,FALSE))=0,ISERROR(IF(ISERROR(VLOOKUP(control!$B$5&amp;control!$F$19&amp;Scotland_NBA!$B34,Data_NBA!$A$5:$K$2171,Data_NBA!F$1,FALSE)),"-",VLOOKUP(control!$B$5&amp;control!$F$19&amp;Scotland_NBA!$B31,Data_NBA!$A$5:$K$2171,Data_NBA!F$1,FALSE)))),"-",IF(ISERROR(VLOOKUP(control!$B$5&amp;control!$F$19&amp;Scotland_NBA!$B31,Data_NBA!$A$5:$K$2171,Data_NBA!F$1,FALSE)),"-",VLOOKUP(control!$B$5&amp;control!$F$19&amp;Scotland_NBA!$B31,Data_NBA!$A$5:$K$2171,Data_NBA!F$1,FALSE)))</f>
        <v>-</v>
      </c>
      <c r="M31" s="89" t="str">
        <f>IF(OR(IF(ISERROR(VLOOKUP(control!$B$5&amp;control!$F$19&amp;Scotland_NBA!$B31,Data_NBA!$A$5:$K$2171,Data_NBA!G$1,FALSE)),"-",VLOOKUP(control!$B$5&amp;control!$F$19&amp;Scotland_NBA!$B31,Data_NBA!$A$5:$K$2171,Data_NBA!G$1,FALSE))=0,ISERROR(IF(ISERROR(VLOOKUP(control!$B$5&amp;control!$F$19&amp;Scotland_NBA!$B34,Data_NBA!$A$5:$K$2171,Data_NBA!G$1,FALSE)),"-",VLOOKUP(control!$B$5&amp;control!$F$19&amp;Scotland_NBA!$B31,Data_NBA!$A$5:$K$2171,Data_NBA!G$1,FALSE)))),"-",IF(ISERROR(VLOOKUP(control!$B$5&amp;control!$F$19&amp;Scotland_NBA!$B31,Data_NBA!$A$5:$K$2171,Data_NBA!G$1,FALSE)),"-",VLOOKUP(control!$B$5&amp;control!$F$19&amp;Scotland_NBA!$B31,Data_NBA!$A$5:$K$2171,Data_NBA!G$1,FALSE)))</f>
        <v>-</v>
      </c>
      <c r="N31" s="89" t="str">
        <f>IF(OR(IF(ISERROR(VLOOKUP(control!$B$5&amp;control!$F$19&amp;Scotland_NBA!$B31,Data_NBA!$A$5:$K$2171,Data_NBA!H$1,FALSE)),"-",VLOOKUP(control!$B$5&amp;control!$F$19&amp;Scotland_NBA!$B31,Data_NBA!$A$5:$K$2171,Data_NBA!H$1,FALSE))=0,ISERROR(IF(ISERROR(VLOOKUP(control!$B$5&amp;control!$F$19&amp;Scotland_NBA!$B34,Data_NBA!$A$5:$K$2171,Data_NBA!H$1,FALSE)),"-",VLOOKUP(control!$B$5&amp;control!$F$19&amp;Scotland_NBA!$B31,Data_NBA!$A$5:$K$2171,Data_NBA!H$1,FALSE)))),"-",IF(ISERROR(VLOOKUP(control!$B$5&amp;control!$F$19&amp;Scotland_NBA!$B31,Data_NBA!$A$5:$K$2171,Data_NBA!H$1,FALSE)),"-",VLOOKUP(control!$B$5&amp;control!$F$19&amp;Scotland_NBA!$B31,Data_NBA!$A$5:$K$2171,Data_NBA!H$1,FALSE)))</f>
        <v>-</v>
      </c>
      <c r="O31" s="89" t="str">
        <f>IF(OR(IF(ISERROR(VLOOKUP(control!$B$5&amp;control!$F$19&amp;Scotland_NBA!$B31,Data_NBA!$A$5:$K$2171,Data_NBA!I$1,FALSE)),"-",VLOOKUP(control!$B$5&amp;control!$F$19&amp;Scotland_NBA!$B31,Data_NBA!$A$5:$K$2171,Data_NBA!I$1,FALSE))=0,ISERROR(IF(ISERROR(VLOOKUP(control!$B$5&amp;control!$F$19&amp;Scotland_NBA!$B34,Data_NBA!$A$5:$K$2171,Data_NBA!I$1,FALSE)),"-",VLOOKUP(control!$B$5&amp;control!$F$19&amp;Scotland_NBA!$B31,Data_NBA!$A$5:$K$2171,Data_NBA!I$1,FALSE)))),"-",IF(ISERROR(VLOOKUP(control!$B$5&amp;control!$F$19&amp;Scotland_NBA!$B31,Data_NBA!$A$5:$K$2171,Data_NBA!I$1,FALSE)),"-",VLOOKUP(control!$B$5&amp;control!$F$19&amp;Scotland_NBA!$B31,Data_NBA!$A$5:$K$2171,Data_NBA!I$1,FALSE)))</f>
        <v>-</v>
      </c>
      <c r="P31" s="89" t="str">
        <f>IF(OR(IF(ISERROR(VLOOKUP(control!$B$5&amp;control!$F$19&amp;Scotland_NBA!$B31,Data_NBA!$A$5:$K$2171,Data_NBA!J$1,FALSE)),"-",VLOOKUP(control!$B$5&amp;control!$F$19&amp;Scotland_NBA!$B31,Data_NBA!$A$5:$K$2171,Data_NBA!J$1,FALSE))=0,ISERROR(IF(ISERROR(VLOOKUP(control!$B$5&amp;control!$F$19&amp;Scotland_NBA!$B34,Data_NBA!$A$5:$K$2171,Data_NBA!J$1,FALSE)),"-",VLOOKUP(control!$B$5&amp;control!$F$19&amp;Scotland_NBA!$B31,Data_NBA!$A$5:$K$2171,Data_NBA!J$1,FALSE)))),"-",IF(ISERROR(VLOOKUP(control!$B$5&amp;control!$F$19&amp;Scotland_NBA!$B31,Data_NBA!$A$5:$K$2171,Data_NBA!J$1,FALSE)),"-",VLOOKUP(control!$B$5&amp;control!$F$19&amp;Scotland_NBA!$B31,Data_NBA!$A$5:$K$2171,Data_NBA!J$1,FALSE)))</f>
        <v>-</v>
      </c>
      <c r="Q31" s="90" t="str">
        <f>IF(OR(IF(ISERROR(VLOOKUP(control!$B$5&amp;control!$F$19&amp;Scotland_NBA!$B31,Data_NBA!$A$5:$K$2171,Data_NBA!K$1,FALSE)),"-",VLOOKUP(control!$B$5&amp;control!$F$19&amp;Scotland_NBA!$B31,Data_NBA!$A$5:$K$2171,Data_NBA!K$1,FALSE))=0,ISERROR(IF(ISERROR(VLOOKUP(control!$B$5&amp;control!$F$19&amp;Scotland_NBA!$B34,Data_NBA!$A$5:$K$2171,Data_NBA!K$1,FALSE)),"-",VLOOKUP(control!$B$5&amp;control!$F$19&amp;Scotland_NBA!$B31,Data_NBA!$A$5:$K$2171,Data_NBA!K$1,FALSE)))),"-",IF(ISERROR(VLOOKUP(control!$B$5&amp;control!$F$19&amp;Scotland_NBA!$B31,Data_NBA!$A$5:$K$2171,Data_NBA!K$1,FALSE)),"-",VLOOKUP(control!$B$5&amp;control!$F$19&amp;Scotland_NBA!$B31,Data_NBA!$A$5:$K$2171,Data_NBA!K$1,FALSE)))</f>
        <v>-</v>
      </c>
      <c r="R31" s="87"/>
      <c r="S31" s="88" t="str">
        <f>IF(OR(IF(ISERROR(VLOOKUP("Persons"&amp;control!$F$19&amp;Scotland_NBA!$B31,Data_NBA!$A$5:$K$2171,Data_NBA!E$1,FALSE)),"-",VLOOKUP("Persons"&amp;control!$F$19&amp;Scotland_NBA!$B31,Data_NBA!$A$5:$K$2171,Data_NBA!E$1,FALSE))=0,ISERROR(IF(ISERROR(VLOOKUP("Persons"&amp;control!$F$19&amp;Scotland_NBA!$B31,Data_NBA!$A$5:$K$2171,Data_NBA!E$1,FALSE)),"-",VLOOKUP("Persons"&amp;control!$F$19&amp;Scotland_NBA!$B31,Data_NBA!$A$5:$K$2171,Data_NBA!E$1,FALSE)))),"-",IF(ISERROR(VLOOKUP("Persons"&amp;control!$F$19&amp;Scotland_NBA!$B31,Data_NBA!$A$5:$K$2171,Data_NBA!E$1,FALSE)),"-",VLOOKUP("Persons"&amp;control!$F$19&amp;Scotland_NBA!$B31,Data_NBA!$A$5:$K$2171,Data_NBA!E$1,FALSE)))</f>
        <v>-</v>
      </c>
      <c r="T31" s="89" t="str">
        <f>IF(OR(IF(ISERROR(VLOOKUP("Persons"&amp;control!$F$19&amp;Scotland_NBA!$B31,Data_NBA!$A$5:$K$2171,Data_NBA!F$1,FALSE)),"-",VLOOKUP("Persons"&amp;control!$F$19&amp;Scotland_NBA!$B31,Data_NBA!$A$5:$K$2171,Data_NBA!F$1,FALSE))=0,ISERROR(IF(ISERROR(VLOOKUP("Persons"&amp;control!$F$19&amp;Scotland_NBA!$B31,Data_NBA!$A$5:$K$2171,Data_NBA!F$1,FALSE)),"-",VLOOKUP("Persons"&amp;control!$F$19&amp;Scotland_NBA!$B31,Data_NBA!$A$5:$K$2171,Data_NBA!F$1,FALSE)))),"-",IF(ISERROR(VLOOKUP("Persons"&amp;control!$F$19&amp;Scotland_NBA!$B31,Data_NBA!$A$5:$K$2171,Data_NBA!F$1,FALSE)),"-",VLOOKUP("Persons"&amp;control!$F$19&amp;Scotland_NBA!$B31,Data_NBA!$A$5:$K$2171,Data_NBA!F$1,FALSE)))</f>
        <v>-</v>
      </c>
      <c r="U31" s="89" t="str">
        <f>IF(OR(IF(ISERROR(VLOOKUP("Persons"&amp;control!$F$19&amp;Scotland_NBA!$B31,Data_NBA!$A$5:$K$2171,Data_NBA!G$1,FALSE)),"-",VLOOKUP("Persons"&amp;control!$F$19&amp;Scotland_NBA!$B31,Data_NBA!$A$5:$K$2171,Data_NBA!G$1,FALSE))=0,ISERROR(IF(ISERROR(VLOOKUP("Persons"&amp;control!$F$19&amp;Scotland_NBA!$B31,Data_NBA!$A$5:$K$2171,Data_NBA!G$1,FALSE)),"-",VLOOKUP("Persons"&amp;control!$F$19&amp;Scotland_NBA!$B31,Data_NBA!$A$5:$K$2171,Data_NBA!G$1,FALSE)))),"-",IF(ISERROR(VLOOKUP("Persons"&amp;control!$F$19&amp;Scotland_NBA!$B31,Data_NBA!$A$5:$K$2171,Data_NBA!G$1,FALSE)),"-",VLOOKUP("Persons"&amp;control!$F$19&amp;Scotland_NBA!$B31,Data_NBA!$A$5:$K$2171,Data_NBA!G$1,FALSE)))</f>
        <v>-</v>
      </c>
      <c r="V31" s="89" t="str">
        <f>IF(OR(IF(ISERROR(VLOOKUP("Persons"&amp;control!$F$19&amp;Scotland_NBA!$B31,Data_NBA!$A$5:$K$2171,Data_NBA!H$1,FALSE)),"-",VLOOKUP("Persons"&amp;control!$F$19&amp;Scotland_NBA!$B31,Data_NBA!$A$5:$K$2171,Data_NBA!H$1,FALSE))=0,ISERROR(IF(ISERROR(VLOOKUP("Persons"&amp;control!$F$19&amp;Scotland_NBA!$B31,Data_NBA!$A$5:$K$2171,Data_NBA!H$1,FALSE)),"-",VLOOKUP("Persons"&amp;control!$F$19&amp;Scotland_NBA!$B31,Data_NBA!$A$5:$K$2171,Data_NBA!H$1,FALSE)))),"-",IF(ISERROR(VLOOKUP("Persons"&amp;control!$F$19&amp;Scotland_NBA!$B31,Data_NBA!$A$5:$K$2171,Data_NBA!H$1,FALSE)),"-",VLOOKUP("Persons"&amp;control!$F$19&amp;Scotland_NBA!$B31,Data_NBA!$A$5:$K$2171,Data_NBA!H$1,FALSE)))</f>
        <v>-</v>
      </c>
      <c r="W31" s="89" t="str">
        <f>IF(OR(IF(ISERROR(VLOOKUP("Persons"&amp;control!$F$19&amp;Scotland_NBA!$B31,Data_NBA!$A$5:$K$2171,Data_NBA!I$1,FALSE)),"-",VLOOKUP("Persons"&amp;control!$F$19&amp;Scotland_NBA!$B31,Data_NBA!$A$5:$K$2171,Data_NBA!I$1,FALSE))=0,ISERROR(IF(ISERROR(VLOOKUP("Persons"&amp;control!$F$19&amp;Scotland_NBA!$B31,Data_NBA!$A$5:$K$2171,Data_NBA!I$1,FALSE)),"-",VLOOKUP("Persons"&amp;control!$F$19&amp;Scotland_NBA!$B31,Data_NBA!$A$5:$K$2171,Data_NBA!I$1,FALSE)))),"-",IF(ISERROR(VLOOKUP("Persons"&amp;control!$F$19&amp;Scotland_NBA!$B31,Data_NBA!$A$5:$K$2171,Data_NBA!I$1,FALSE)),"-",VLOOKUP("Persons"&amp;control!$F$19&amp;Scotland_NBA!$B31,Data_NBA!$A$5:$K$2171,Data_NBA!I$1,FALSE)))</f>
        <v>-</v>
      </c>
      <c r="X31" s="89" t="str">
        <f>IF(OR(IF(ISERROR(VLOOKUP("Persons"&amp;control!$F$19&amp;Scotland_NBA!$B31,Data_NBA!$A$5:$K$2171,Data_NBA!J$1,FALSE)),"-",VLOOKUP("Persons"&amp;control!$F$19&amp;Scotland_NBA!$B31,Data_NBA!$A$5:$K$2171,Data_NBA!J$1,FALSE))=0,ISERROR(IF(ISERROR(VLOOKUP("Persons"&amp;control!$F$19&amp;Scotland_NBA!$B31,Data_NBA!$A$5:$K$2171,Data_NBA!J$1,FALSE)),"-",VLOOKUP("Persons"&amp;control!$F$19&amp;Scotland_NBA!$B31,Data_NBA!$A$5:$K$2171,Data_NBA!J$1,FALSE)))),"-",IF(ISERROR(VLOOKUP("Persons"&amp;control!$F$19&amp;Scotland_NBA!$B31,Data_NBA!$A$5:$K$2171,Data_NBA!J$1,FALSE)),"-",VLOOKUP("Persons"&amp;control!$F$19&amp;Scotland_NBA!$B31,Data_NBA!$A$5:$K$2171,Data_NBA!J$1,FALSE)))</f>
        <v>-</v>
      </c>
      <c r="Y31" s="90" t="str">
        <f>IF(OR(IF(ISERROR(VLOOKUP("Persons"&amp;control!$F$19&amp;Scotland_NBA!$B31,Data_NBA!$A$5:$K$2171,Data_NBA!K$1,FALSE)),"-",VLOOKUP("Persons"&amp;control!$F$19&amp;Scotland_NBA!$B31,Data_NBA!$A$5:$K$2171,Data_NBA!K$1,FALSE))=0,ISERROR(IF(ISERROR(VLOOKUP("Persons"&amp;control!$F$19&amp;Scotland_NBA!$B31,Data_NBA!$A$5:$K$2171,Data_NBA!K$1,FALSE)),"-",VLOOKUP("Persons"&amp;control!$F$19&amp;Scotland_NBA!$B31,Data_NBA!$A$5:$K$2171,Data_NBA!K$1,FALSE)))),"-",IF(ISERROR(VLOOKUP("Persons"&amp;control!$F$19&amp;Scotland_NBA!$B31,Data_NBA!$A$5:$K$2171,Data_NBA!K$1,FALSE)),"-",VLOOKUP("Persons"&amp;control!$F$19&amp;Scotland_NBA!$B31,Data_NBA!$A$5:$K$2171,Data_NBA!K$1,FALSE)))</f>
        <v>-</v>
      </c>
    </row>
    <row r="32" spans="2:25" ht="15" thickBot="1">
      <c r="B32" s="16" t="s">
        <v>82</v>
      </c>
      <c r="C32" s="91">
        <f>IF(OR(IF(ISERROR(VLOOKUP(control!$B$4&amp;control!$F$19&amp;Scotland_NBA!$B32,Data_NBA!$A$5:$K$2171,Data_NBA!E$1,FALSE)),"-",VLOOKUP(control!$B$4&amp;control!$F$19&amp;Scotland_NBA!$B32,Data_NBA!$A$5:$K$2171,Data_NBA!E$1,FALSE))=0,ISERROR(IF(ISERROR(VLOOKUP(control!$B$4&amp;control!$F$19&amp;Scotland_NBA!$B32,Data_NBA!$A$5:$K$2171,Data_NBA!E$1,FALSE)),"-",VLOOKUP(control!$B$4&amp;control!$F$19&amp;Scotland_NBA!$B32,Data_NBA!$A$5:$K$2171,Data_NBA!E$1,FALSE)))),"-",IF(ISERROR(VLOOKUP(control!$B$4&amp;control!$F$19&amp;Scotland_NBA!$B32,Data_NBA!$A$5:$K$2171,Data_NBA!E$1,FALSE)),"-",VLOOKUP(control!$B$4&amp;control!$F$19&amp;Scotland_NBA!$B32,Data_NBA!$A$5:$K$2171,Data_NBA!E$1,FALSE)))</f>
        <v>5</v>
      </c>
      <c r="D32" s="92">
        <f>IF(OR(IF(ISERROR(VLOOKUP(control!$B$4&amp;control!$F$19&amp;Scotland_NBA!$B32,Data_NBA!$A$5:$K$2171,Data_NBA!F$1,FALSE)),"-",VLOOKUP(control!$B$4&amp;control!$F$19&amp;Scotland_NBA!$B32,Data_NBA!$A$5:$K$2171,Data_NBA!F$1,FALSE))=0,ISERROR(IF(ISERROR(VLOOKUP(control!$B$4&amp;control!$F$19&amp;Scotland_NBA!$B32,Data_NBA!$A$5:$K$2171,Data_NBA!F$1,FALSE)),"-",VLOOKUP(control!$B$4&amp;control!$F$19&amp;Scotland_NBA!$B32,Data_NBA!$A$5:$K$2171,Data_NBA!F$1,FALSE)))),"-",IF(ISERROR(VLOOKUP(control!$B$4&amp;control!$F$19&amp;Scotland_NBA!$B32,Data_NBA!$A$5:$K$2171,Data_NBA!F$1,FALSE)),"-",VLOOKUP(control!$B$4&amp;control!$F$19&amp;Scotland_NBA!$B32,Data_NBA!$A$5:$K$2171,Data_NBA!F$1,FALSE)))</f>
        <v>5</v>
      </c>
      <c r="E32" s="92">
        <f>IF(OR(IF(ISERROR(VLOOKUP(control!$B$4&amp;control!$F$19&amp;Scotland_NBA!$B32,Data_NBA!$A$5:$K$2171,Data_NBA!G$1,FALSE)),"-",VLOOKUP(control!$B$4&amp;control!$F$19&amp;Scotland_NBA!$B32,Data_NBA!$A$5:$K$2171,Data_NBA!G$1,FALSE))=0,ISERROR(IF(ISERROR(VLOOKUP(control!$B$4&amp;control!$F$19&amp;Scotland_NBA!$B32,Data_NBA!$A$5:$K$2171,Data_NBA!G$1,FALSE)),"-",VLOOKUP(control!$B$4&amp;control!$F$19&amp;Scotland_NBA!$B32,Data_NBA!$A$5:$K$2171,Data_NBA!G$1,FALSE)))),"-",IF(ISERROR(VLOOKUP(control!$B$4&amp;control!$F$19&amp;Scotland_NBA!$B32,Data_NBA!$A$5:$K$2171,Data_NBA!G$1,FALSE)),"-",VLOOKUP(control!$B$4&amp;control!$F$19&amp;Scotland_NBA!$B32,Data_NBA!$A$5:$K$2171,Data_NBA!G$1,FALSE)))</f>
        <v>18</v>
      </c>
      <c r="F32" s="92">
        <f>IF(OR(IF(ISERROR(VLOOKUP(control!$B$4&amp;control!$F$19&amp;Scotland_NBA!$B32,Data_NBA!$A$5:$K$2171,Data_NBA!H$1,FALSE)),"-",VLOOKUP(control!$B$4&amp;control!$F$19&amp;Scotland_NBA!$B32,Data_NBA!$A$5:$K$2171,Data_NBA!H$1,FALSE))=0,ISERROR(IF(ISERROR(VLOOKUP(control!$B$4&amp;control!$F$19&amp;Scotland_NBA!$B32,Data_NBA!$A$5:$K$2171,Data_NBA!H$1,FALSE)),"-",VLOOKUP(control!$B$4&amp;control!$F$19&amp;Scotland_NBA!$B32,Data_NBA!$A$5:$K$2171,Data_NBA!H$1,FALSE)))),"-",IF(ISERROR(VLOOKUP(control!$B$4&amp;control!$F$19&amp;Scotland_NBA!$B32,Data_NBA!$A$5:$K$2171,Data_NBA!H$1,FALSE)),"-",VLOOKUP(control!$B$4&amp;control!$F$19&amp;Scotland_NBA!$B32,Data_NBA!$A$5:$K$2171,Data_NBA!H$1,FALSE)))</f>
        <v>11</v>
      </c>
      <c r="G32" s="92">
        <f>IF(OR(IF(ISERROR(VLOOKUP(control!$B$4&amp;control!$F$19&amp;Scotland_NBA!$B32,Data_NBA!$A$5:$K$2171,Data_NBA!I$1,FALSE)),"-",VLOOKUP(control!$B$4&amp;control!$F$19&amp;Scotland_NBA!$B32,Data_NBA!$A$5:$K$2171,Data_NBA!I$1,FALSE))=0,ISERROR(IF(ISERROR(VLOOKUP(control!$B$4&amp;control!$F$19&amp;Scotland_NBA!$B32,Data_NBA!$A$5:$K$2171,Data_NBA!I$1,FALSE)),"-",VLOOKUP(control!$B$4&amp;control!$F$19&amp;Scotland_NBA!$B32,Data_NBA!$A$5:$K$2171,Data_NBA!I$1,FALSE)))),"-",IF(ISERROR(VLOOKUP(control!$B$4&amp;control!$F$19&amp;Scotland_NBA!$B32,Data_NBA!$A$5:$K$2171,Data_NBA!I$1,FALSE)),"-",VLOOKUP(control!$B$4&amp;control!$F$19&amp;Scotland_NBA!$B32,Data_NBA!$A$5:$K$2171,Data_NBA!I$1,FALSE)))</f>
        <v>19</v>
      </c>
      <c r="H32" s="92">
        <f>IF(OR(IF(ISERROR(VLOOKUP(control!$B$4&amp;control!$F$19&amp;Scotland_NBA!$B32,Data_NBA!$A$5:$K$2171,Data_NBA!J$1,FALSE)),"-",VLOOKUP(control!$B$4&amp;control!$F$19&amp;Scotland_NBA!$B32,Data_NBA!$A$5:$K$2171,Data_NBA!J$1,FALSE))=0,ISERROR(IF(ISERROR(VLOOKUP(control!$B$4&amp;control!$F$19&amp;Scotland_NBA!$B32,Data_NBA!$A$5:$K$2171,Data_NBA!J$1,FALSE)),"-",VLOOKUP(control!$B$4&amp;control!$F$19&amp;Scotland_NBA!$B32,Data_NBA!$A$5:$K$2171,Data_NBA!J$1,FALSE)))),"-",IF(ISERROR(VLOOKUP(control!$B$4&amp;control!$F$19&amp;Scotland_NBA!$B32,Data_NBA!$A$5:$K$2171,Data_NBA!J$1,FALSE)),"-",VLOOKUP(control!$B$4&amp;control!$F$19&amp;Scotland_NBA!$B32,Data_NBA!$A$5:$K$2171,Data_NBA!J$1,FALSE)))</f>
        <v>15</v>
      </c>
      <c r="I32" s="93">
        <f>IF(OR(IF(ISERROR(VLOOKUP(control!$B$4&amp;control!$F$19&amp;Scotland_NBA!$B32,Data_NBA!$A$5:$K$2171,Data_NBA!K$1,FALSE)),"-",VLOOKUP(control!$B$4&amp;control!$F$19&amp;Scotland_NBA!$B32,Data_NBA!$A$5:$K$2171,Data_NBA!K$1,FALSE))=0,ISERROR(IF(ISERROR(VLOOKUP(control!$B$4&amp;control!$F$19&amp;Scotland_NBA!$B32,Data_NBA!$A$5:$K$2171,Data_NBA!K$1,FALSE)),"-",VLOOKUP(control!$B$4&amp;control!$F$19&amp;Scotland_NBA!$B32,Data_NBA!$A$5:$K$2171,Data_NBA!K$1,FALSE)))),"-",IF(ISERROR(VLOOKUP(control!$B$4&amp;control!$F$19&amp;Scotland_NBA!$B32,Data_NBA!$A$5:$K$2171,Data_NBA!K$1,FALSE)),"-",VLOOKUP(control!$B$4&amp;control!$F$19&amp;Scotland_NBA!$B32,Data_NBA!$A$5:$K$2171,Data_NBA!K$1,FALSE)))</f>
        <v>73</v>
      </c>
      <c r="J32" s="87"/>
      <c r="K32" s="91">
        <f>IF(OR(IF(ISERROR(VLOOKUP(control!$B$5&amp;control!$F$19&amp;Scotland_NBA!$B32,Data_NBA!$A$5:$K$2171,Data_NBA!E$1,FALSE)),"-",VLOOKUP(control!$B$5&amp;control!$F$19&amp;Scotland_NBA!$B32,Data_NBA!$A$5:$K$2171,Data_NBA!E$1,FALSE))=0,ISERROR(IF(ISERROR(VLOOKUP(control!$B$5&amp;control!$F$19&amp;Scotland_NBA!$B32,Data_NBA!$A$5:$K$2171,Data_NBA!E$1,FALSE)),"-",VLOOKUP(control!$B$5&amp;control!$F$19&amp;Scotland_NBA!$B32,Data_NBA!$A$5:$K$2171,Data_NBA!E$1,FALSE)))),"-",IF(ISERROR(VLOOKUP(control!$B$5&amp;control!$F$19&amp;Scotland_NBA!$B32,Data_NBA!$A$5:$K$2171,Data_NBA!E$1,FALSE)),"-",VLOOKUP(control!$B$5&amp;control!$F$19&amp;Scotland_NBA!$B32,Data_NBA!$A$5:$K$2171,Data_NBA!E$1,FALSE)))</f>
        <v>5</v>
      </c>
      <c r="L32" s="92">
        <f>IF(OR(IF(ISERROR(VLOOKUP(control!$B$5&amp;control!$F$19&amp;Scotland_NBA!$B32,Data_NBA!$A$5:$K$2171,Data_NBA!F$1,FALSE)),"-",VLOOKUP(control!$B$5&amp;control!$F$19&amp;Scotland_NBA!$B32,Data_NBA!$A$5:$K$2171,Data_NBA!F$1,FALSE))=0,ISERROR(IF(ISERROR(VLOOKUP(control!$B$5&amp;control!$F$19&amp;Scotland_NBA!$B35,Data_NBA!$A$5:$K$2171,Data_NBA!F$1,FALSE)),"-",VLOOKUP(control!$B$5&amp;control!$F$19&amp;Scotland_NBA!$B32,Data_NBA!$A$5:$K$2171,Data_NBA!F$1,FALSE)))),"-",IF(ISERROR(VLOOKUP(control!$B$5&amp;control!$F$19&amp;Scotland_NBA!$B32,Data_NBA!$A$5:$K$2171,Data_NBA!F$1,FALSE)),"-",VLOOKUP(control!$B$5&amp;control!$F$19&amp;Scotland_NBA!$B32,Data_NBA!$A$5:$K$2171,Data_NBA!F$1,FALSE)))</f>
        <v>5</v>
      </c>
      <c r="M32" s="92">
        <f>IF(OR(IF(ISERROR(VLOOKUP(control!$B$5&amp;control!$F$19&amp;Scotland_NBA!$B32,Data_NBA!$A$5:$K$2171,Data_NBA!G$1,FALSE)),"-",VLOOKUP(control!$B$5&amp;control!$F$19&amp;Scotland_NBA!$B32,Data_NBA!$A$5:$K$2171,Data_NBA!G$1,FALSE))=0,ISERROR(IF(ISERROR(VLOOKUP(control!$B$5&amp;control!$F$19&amp;Scotland_NBA!$B35,Data_NBA!$A$5:$K$2171,Data_NBA!G$1,FALSE)),"-",VLOOKUP(control!$B$5&amp;control!$F$19&amp;Scotland_NBA!$B32,Data_NBA!$A$5:$K$2171,Data_NBA!G$1,FALSE)))),"-",IF(ISERROR(VLOOKUP(control!$B$5&amp;control!$F$19&amp;Scotland_NBA!$B32,Data_NBA!$A$5:$K$2171,Data_NBA!G$1,FALSE)),"-",VLOOKUP(control!$B$5&amp;control!$F$19&amp;Scotland_NBA!$B32,Data_NBA!$A$5:$K$2171,Data_NBA!G$1,FALSE)))</f>
        <v>13</v>
      </c>
      <c r="N32" s="92">
        <f>IF(OR(IF(ISERROR(VLOOKUP(control!$B$5&amp;control!$F$19&amp;Scotland_NBA!$B32,Data_NBA!$A$5:$K$2171,Data_NBA!H$1,FALSE)),"-",VLOOKUP(control!$B$5&amp;control!$F$19&amp;Scotland_NBA!$B32,Data_NBA!$A$5:$K$2171,Data_NBA!H$1,FALSE))=0,ISERROR(IF(ISERROR(VLOOKUP(control!$B$5&amp;control!$F$19&amp;Scotland_NBA!$B35,Data_NBA!$A$5:$K$2171,Data_NBA!H$1,FALSE)),"-",VLOOKUP(control!$B$5&amp;control!$F$19&amp;Scotland_NBA!$B32,Data_NBA!$A$5:$K$2171,Data_NBA!H$1,FALSE)))),"-",IF(ISERROR(VLOOKUP(control!$B$5&amp;control!$F$19&amp;Scotland_NBA!$B32,Data_NBA!$A$5:$K$2171,Data_NBA!H$1,FALSE)),"-",VLOOKUP(control!$B$5&amp;control!$F$19&amp;Scotland_NBA!$B32,Data_NBA!$A$5:$K$2171,Data_NBA!H$1,FALSE)))</f>
        <v>19</v>
      </c>
      <c r="O32" s="92">
        <f>IF(OR(IF(ISERROR(VLOOKUP(control!$B$5&amp;control!$F$19&amp;Scotland_NBA!$B32,Data_NBA!$A$5:$K$2171,Data_NBA!I$1,FALSE)),"-",VLOOKUP(control!$B$5&amp;control!$F$19&amp;Scotland_NBA!$B32,Data_NBA!$A$5:$K$2171,Data_NBA!I$1,FALSE))=0,ISERROR(IF(ISERROR(VLOOKUP(control!$B$5&amp;control!$F$19&amp;Scotland_NBA!$B35,Data_NBA!$A$5:$K$2171,Data_NBA!I$1,FALSE)),"-",VLOOKUP(control!$B$5&amp;control!$F$19&amp;Scotland_NBA!$B32,Data_NBA!$A$5:$K$2171,Data_NBA!I$1,FALSE)))),"-",IF(ISERROR(VLOOKUP(control!$B$5&amp;control!$F$19&amp;Scotland_NBA!$B32,Data_NBA!$A$5:$K$2171,Data_NBA!I$1,FALSE)),"-",VLOOKUP(control!$B$5&amp;control!$F$19&amp;Scotland_NBA!$B32,Data_NBA!$A$5:$K$2171,Data_NBA!I$1,FALSE)))</f>
        <v>16</v>
      </c>
      <c r="P32" s="92">
        <f>IF(OR(IF(ISERROR(VLOOKUP(control!$B$5&amp;control!$F$19&amp;Scotland_NBA!$B32,Data_NBA!$A$5:$K$2171,Data_NBA!J$1,FALSE)),"-",VLOOKUP(control!$B$5&amp;control!$F$19&amp;Scotland_NBA!$B32,Data_NBA!$A$5:$K$2171,Data_NBA!J$1,FALSE))=0,ISERROR(IF(ISERROR(VLOOKUP(control!$B$5&amp;control!$F$19&amp;Scotland_NBA!$B35,Data_NBA!$A$5:$K$2171,Data_NBA!J$1,FALSE)),"-",VLOOKUP(control!$B$5&amp;control!$F$19&amp;Scotland_NBA!$B32,Data_NBA!$A$5:$K$2171,Data_NBA!J$1,FALSE)))),"-",IF(ISERROR(VLOOKUP(control!$B$5&amp;control!$F$19&amp;Scotland_NBA!$B32,Data_NBA!$A$5:$K$2171,Data_NBA!J$1,FALSE)),"-",VLOOKUP(control!$B$5&amp;control!$F$19&amp;Scotland_NBA!$B32,Data_NBA!$A$5:$K$2171,Data_NBA!J$1,FALSE)))</f>
        <v>12</v>
      </c>
      <c r="Q32" s="93">
        <f>IF(OR(IF(ISERROR(VLOOKUP(control!$B$5&amp;control!$F$19&amp;Scotland_NBA!$B32,Data_NBA!$A$5:$K$2171,Data_NBA!K$1,FALSE)),"-",VLOOKUP(control!$B$5&amp;control!$F$19&amp;Scotland_NBA!$B32,Data_NBA!$A$5:$K$2171,Data_NBA!K$1,FALSE))=0,ISERROR(IF(ISERROR(VLOOKUP(control!$B$5&amp;control!$F$19&amp;Scotland_NBA!$B35,Data_NBA!$A$5:$K$2171,Data_NBA!K$1,FALSE)),"-",VLOOKUP(control!$B$5&amp;control!$F$19&amp;Scotland_NBA!$B32,Data_NBA!$A$5:$K$2171,Data_NBA!K$1,FALSE)))),"-",IF(ISERROR(VLOOKUP(control!$B$5&amp;control!$F$19&amp;Scotland_NBA!$B32,Data_NBA!$A$5:$K$2171,Data_NBA!K$1,FALSE)),"-",VLOOKUP(control!$B$5&amp;control!$F$19&amp;Scotland_NBA!$B32,Data_NBA!$A$5:$K$2171,Data_NBA!K$1,FALSE)))</f>
        <v>70</v>
      </c>
      <c r="R32" s="87"/>
      <c r="S32" s="91">
        <f>IF(OR(IF(ISERROR(VLOOKUP("Persons"&amp;control!$F$19&amp;Scotland_NBA!$B32,Data_NBA!$A$5:$K$2171,Data_NBA!E$1,FALSE)),"-",VLOOKUP("Persons"&amp;control!$F$19&amp;Scotland_NBA!$B32,Data_NBA!$A$5:$K$2171,Data_NBA!E$1,FALSE))=0,ISERROR(IF(ISERROR(VLOOKUP("Persons"&amp;control!$F$19&amp;Scotland_NBA!$B32,Data_NBA!$A$5:$K$2171,Data_NBA!E$1,FALSE)),"-",VLOOKUP("Persons"&amp;control!$F$19&amp;Scotland_NBA!$B32,Data_NBA!$A$5:$K$2171,Data_NBA!E$1,FALSE)))),"-",IF(ISERROR(VLOOKUP("Persons"&amp;control!$F$19&amp;Scotland_NBA!$B32,Data_NBA!$A$5:$K$2171,Data_NBA!E$1,FALSE)),"-",VLOOKUP("Persons"&amp;control!$F$19&amp;Scotland_NBA!$B32,Data_NBA!$A$5:$K$2171,Data_NBA!E$1,FALSE)))</f>
        <v>10</v>
      </c>
      <c r="T32" s="92">
        <f>IF(OR(IF(ISERROR(VLOOKUP("Persons"&amp;control!$F$19&amp;Scotland_NBA!$B32,Data_NBA!$A$5:$K$2171,Data_NBA!F$1,FALSE)),"-",VLOOKUP("Persons"&amp;control!$F$19&amp;Scotland_NBA!$B32,Data_NBA!$A$5:$K$2171,Data_NBA!F$1,FALSE))=0,ISERROR(IF(ISERROR(VLOOKUP("Persons"&amp;control!$F$19&amp;Scotland_NBA!$B32,Data_NBA!$A$5:$K$2171,Data_NBA!F$1,FALSE)),"-",VLOOKUP("Persons"&amp;control!$F$19&amp;Scotland_NBA!$B32,Data_NBA!$A$5:$K$2171,Data_NBA!F$1,FALSE)))),"-",IF(ISERROR(VLOOKUP("Persons"&amp;control!$F$19&amp;Scotland_NBA!$B32,Data_NBA!$A$5:$K$2171,Data_NBA!F$1,FALSE)),"-",VLOOKUP("Persons"&amp;control!$F$19&amp;Scotland_NBA!$B32,Data_NBA!$A$5:$K$2171,Data_NBA!F$1,FALSE)))</f>
        <v>10</v>
      </c>
      <c r="U32" s="92">
        <f>IF(OR(IF(ISERROR(VLOOKUP("Persons"&amp;control!$F$19&amp;Scotland_NBA!$B32,Data_NBA!$A$5:$K$2171,Data_NBA!G$1,FALSE)),"-",VLOOKUP("Persons"&amp;control!$F$19&amp;Scotland_NBA!$B32,Data_NBA!$A$5:$K$2171,Data_NBA!G$1,FALSE))=0,ISERROR(IF(ISERROR(VLOOKUP("Persons"&amp;control!$F$19&amp;Scotland_NBA!$B32,Data_NBA!$A$5:$K$2171,Data_NBA!G$1,FALSE)),"-",VLOOKUP("Persons"&amp;control!$F$19&amp;Scotland_NBA!$B32,Data_NBA!$A$5:$K$2171,Data_NBA!G$1,FALSE)))),"-",IF(ISERROR(VLOOKUP("Persons"&amp;control!$F$19&amp;Scotland_NBA!$B32,Data_NBA!$A$5:$K$2171,Data_NBA!G$1,FALSE)),"-",VLOOKUP("Persons"&amp;control!$F$19&amp;Scotland_NBA!$B32,Data_NBA!$A$5:$K$2171,Data_NBA!G$1,FALSE)))</f>
        <v>31</v>
      </c>
      <c r="V32" s="92">
        <f>IF(OR(IF(ISERROR(VLOOKUP("Persons"&amp;control!$F$19&amp;Scotland_NBA!$B32,Data_NBA!$A$5:$K$2171,Data_NBA!H$1,FALSE)),"-",VLOOKUP("Persons"&amp;control!$F$19&amp;Scotland_NBA!$B32,Data_NBA!$A$5:$K$2171,Data_NBA!H$1,FALSE))=0,ISERROR(IF(ISERROR(VLOOKUP("Persons"&amp;control!$F$19&amp;Scotland_NBA!$B32,Data_NBA!$A$5:$K$2171,Data_NBA!H$1,FALSE)),"-",VLOOKUP("Persons"&amp;control!$F$19&amp;Scotland_NBA!$B32,Data_NBA!$A$5:$K$2171,Data_NBA!H$1,FALSE)))),"-",IF(ISERROR(VLOOKUP("Persons"&amp;control!$F$19&amp;Scotland_NBA!$B32,Data_NBA!$A$5:$K$2171,Data_NBA!H$1,FALSE)),"-",VLOOKUP("Persons"&amp;control!$F$19&amp;Scotland_NBA!$B32,Data_NBA!$A$5:$K$2171,Data_NBA!H$1,FALSE)))</f>
        <v>30</v>
      </c>
      <c r="W32" s="92">
        <f>IF(OR(IF(ISERROR(VLOOKUP("Persons"&amp;control!$F$19&amp;Scotland_NBA!$B32,Data_NBA!$A$5:$K$2171,Data_NBA!I$1,FALSE)),"-",VLOOKUP("Persons"&amp;control!$F$19&amp;Scotland_NBA!$B32,Data_NBA!$A$5:$K$2171,Data_NBA!I$1,FALSE))=0,ISERROR(IF(ISERROR(VLOOKUP("Persons"&amp;control!$F$19&amp;Scotland_NBA!$B32,Data_NBA!$A$5:$K$2171,Data_NBA!I$1,FALSE)),"-",VLOOKUP("Persons"&amp;control!$F$19&amp;Scotland_NBA!$B32,Data_NBA!$A$5:$K$2171,Data_NBA!I$1,FALSE)))),"-",IF(ISERROR(VLOOKUP("Persons"&amp;control!$F$19&amp;Scotland_NBA!$B32,Data_NBA!$A$5:$K$2171,Data_NBA!I$1,FALSE)),"-",VLOOKUP("Persons"&amp;control!$F$19&amp;Scotland_NBA!$B32,Data_NBA!$A$5:$K$2171,Data_NBA!I$1,FALSE)))</f>
        <v>35</v>
      </c>
      <c r="X32" s="92">
        <f>IF(OR(IF(ISERROR(VLOOKUP("Persons"&amp;control!$F$19&amp;Scotland_NBA!$B32,Data_NBA!$A$5:$K$2171,Data_NBA!J$1,FALSE)),"-",VLOOKUP("Persons"&amp;control!$F$19&amp;Scotland_NBA!$B32,Data_NBA!$A$5:$K$2171,Data_NBA!J$1,FALSE))=0,ISERROR(IF(ISERROR(VLOOKUP("Persons"&amp;control!$F$19&amp;Scotland_NBA!$B32,Data_NBA!$A$5:$K$2171,Data_NBA!J$1,FALSE)),"-",VLOOKUP("Persons"&amp;control!$F$19&amp;Scotland_NBA!$B32,Data_NBA!$A$5:$K$2171,Data_NBA!J$1,FALSE)))),"-",IF(ISERROR(VLOOKUP("Persons"&amp;control!$F$19&amp;Scotland_NBA!$B32,Data_NBA!$A$5:$K$2171,Data_NBA!J$1,FALSE)),"-",VLOOKUP("Persons"&amp;control!$F$19&amp;Scotland_NBA!$B32,Data_NBA!$A$5:$K$2171,Data_NBA!J$1,FALSE)))</f>
        <v>27</v>
      </c>
      <c r="Y32" s="93">
        <f>IF(OR(IF(ISERROR(VLOOKUP("Persons"&amp;control!$F$19&amp;Scotland_NBA!$B32,Data_NBA!$A$5:$K$2171,Data_NBA!K$1,FALSE)),"-",VLOOKUP("Persons"&amp;control!$F$19&amp;Scotland_NBA!$B32,Data_NBA!$A$5:$K$2171,Data_NBA!K$1,FALSE))=0,ISERROR(IF(ISERROR(VLOOKUP("Persons"&amp;control!$F$19&amp;Scotland_NBA!$B32,Data_NBA!$A$5:$K$2171,Data_NBA!K$1,FALSE)),"-",VLOOKUP("Persons"&amp;control!$F$19&amp;Scotland_NBA!$B32,Data_NBA!$A$5:$K$2171,Data_NBA!K$1,FALSE)))),"-",IF(ISERROR(VLOOKUP("Persons"&amp;control!$F$19&amp;Scotland_NBA!$B32,Data_NBA!$A$5:$K$2171,Data_NBA!K$1,FALSE)),"-",VLOOKUP("Persons"&amp;control!$F$19&amp;Scotland_NBA!$B32,Data_NBA!$A$5:$K$2171,Data_NBA!K$1,FALSE)))</f>
        <v>143</v>
      </c>
    </row>
    <row r="33" spans="2:25" ht="15" thickBot="1">
      <c r="B33" s="16" t="s">
        <v>201</v>
      </c>
      <c r="C33" s="88">
        <f>IF(OR(IF(ISERROR(VLOOKUP(control!$B$4&amp;control!$F$19&amp;Scotland_NBA!$B33,Data_NBA!$A$5:$K$2171,Data_NBA!E$1,FALSE)),"-",VLOOKUP(control!$B$4&amp;control!$F$19&amp;Scotland_NBA!$B33,Data_NBA!$A$5:$K$2171,Data_NBA!E$1,FALSE))=0,ISERROR(IF(ISERROR(VLOOKUP(control!$B$4&amp;control!$F$19&amp;Scotland_NBA!$B33,Data_NBA!$A$5:$K$2171,Data_NBA!E$1,FALSE)),"-",VLOOKUP(control!$B$4&amp;control!$F$19&amp;Scotland_NBA!$B33,Data_NBA!$A$5:$K$2171,Data_NBA!E$1,FALSE)))),"-",IF(ISERROR(VLOOKUP(control!$B$4&amp;control!$F$19&amp;Scotland_NBA!$B33,Data_NBA!$A$5:$K$2171,Data_NBA!E$1,FALSE)),"-",VLOOKUP(control!$B$4&amp;control!$F$19&amp;Scotland_NBA!$B33,Data_NBA!$A$5:$K$2171,Data_NBA!E$1,FALSE)))</f>
        <v>25</v>
      </c>
      <c r="D33" s="89">
        <f>IF(OR(IF(ISERROR(VLOOKUP(control!$B$4&amp;control!$F$19&amp;Scotland_NBA!$B33,Data_NBA!$A$5:$K$2171,Data_NBA!F$1,FALSE)),"-",VLOOKUP(control!$B$4&amp;control!$F$19&amp;Scotland_NBA!$B33,Data_NBA!$A$5:$K$2171,Data_NBA!F$1,FALSE))=0,ISERROR(IF(ISERROR(VLOOKUP(control!$B$4&amp;control!$F$19&amp;Scotland_NBA!$B33,Data_NBA!$A$5:$K$2171,Data_NBA!F$1,FALSE)),"-",VLOOKUP(control!$B$4&amp;control!$F$19&amp;Scotland_NBA!$B33,Data_NBA!$A$5:$K$2171,Data_NBA!F$1,FALSE)))),"-",IF(ISERROR(VLOOKUP(control!$B$4&amp;control!$F$19&amp;Scotland_NBA!$B33,Data_NBA!$A$5:$K$2171,Data_NBA!F$1,FALSE)),"-",VLOOKUP(control!$B$4&amp;control!$F$19&amp;Scotland_NBA!$B33,Data_NBA!$A$5:$K$2171,Data_NBA!F$1,FALSE)))</f>
        <v>19</v>
      </c>
      <c r="E33" s="89">
        <f>IF(OR(IF(ISERROR(VLOOKUP(control!$B$4&amp;control!$F$19&amp;Scotland_NBA!$B33,Data_NBA!$A$5:$K$2171,Data_NBA!G$1,FALSE)),"-",VLOOKUP(control!$B$4&amp;control!$F$19&amp;Scotland_NBA!$B33,Data_NBA!$A$5:$K$2171,Data_NBA!G$1,FALSE))=0,ISERROR(IF(ISERROR(VLOOKUP(control!$B$4&amp;control!$F$19&amp;Scotland_NBA!$B33,Data_NBA!$A$5:$K$2171,Data_NBA!G$1,FALSE)),"-",VLOOKUP(control!$B$4&amp;control!$F$19&amp;Scotland_NBA!$B33,Data_NBA!$A$5:$K$2171,Data_NBA!G$1,FALSE)))),"-",IF(ISERROR(VLOOKUP(control!$B$4&amp;control!$F$19&amp;Scotland_NBA!$B33,Data_NBA!$A$5:$K$2171,Data_NBA!G$1,FALSE)),"-",VLOOKUP(control!$B$4&amp;control!$F$19&amp;Scotland_NBA!$B33,Data_NBA!$A$5:$K$2171,Data_NBA!G$1,FALSE)))</f>
        <v>52</v>
      </c>
      <c r="F33" s="89">
        <f>IF(OR(IF(ISERROR(VLOOKUP(control!$B$4&amp;control!$F$19&amp;Scotland_NBA!$B33,Data_NBA!$A$5:$K$2171,Data_NBA!H$1,FALSE)),"-",VLOOKUP(control!$B$4&amp;control!$F$19&amp;Scotland_NBA!$B33,Data_NBA!$A$5:$K$2171,Data_NBA!H$1,FALSE))=0,ISERROR(IF(ISERROR(VLOOKUP(control!$B$4&amp;control!$F$19&amp;Scotland_NBA!$B33,Data_NBA!$A$5:$K$2171,Data_NBA!H$1,FALSE)),"-",VLOOKUP(control!$B$4&amp;control!$F$19&amp;Scotland_NBA!$B33,Data_NBA!$A$5:$K$2171,Data_NBA!H$1,FALSE)))),"-",IF(ISERROR(VLOOKUP(control!$B$4&amp;control!$F$19&amp;Scotland_NBA!$B33,Data_NBA!$A$5:$K$2171,Data_NBA!H$1,FALSE)),"-",VLOOKUP(control!$B$4&amp;control!$F$19&amp;Scotland_NBA!$B33,Data_NBA!$A$5:$K$2171,Data_NBA!H$1,FALSE)))</f>
        <v>47</v>
      </c>
      <c r="G33" s="89">
        <f>IF(OR(IF(ISERROR(VLOOKUP(control!$B$4&amp;control!$F$19&amp;Scotland_NBA!$B33,Data_NBA!$A$5:$K$2171,Data_NBA!I$1,FALSE)),"-",VLOOKUP(control!$B$4&amp;control!$F$19&amp;Scotland_NBA!$B33,Data_NBA!$A$5:$K$2171,Data_NBA!I$1,FALSE))=0,ISERROR(IF(ISERROR(VLOOKUP(control!$B$4&amp;control!$F$19&amp;Scotland_NBA!$B33,Data_NBA!$A$5:$K$2171,Data_NBA!I$1,FALSE)),"-",VLOOKUP(control!$B$4&amp;control!$F$19&amp;Scotland_NBA!$B33,Data_NBA!$A$5:$K$2171,Data_NBA!I$1,FALSE)))),"-",IF(ISERROR(VLOOKUP(control!$B$4&amp;control!$F$19&amp;Scotland_NBA!$B33,Data_NBA!$A$5:$K$2171,Data_NBA!I$1,FALSE)),"-",VLOOKUP(control!$B$4&amp;control!$F$19&amp;Scotland_NBA!$B33,Data_NBA!$A$5:$K$2171,Data_NBA!I$1,FALSE)))</f>
        <v>26</v>
      </c>
      <c r="H33" s="89">
        <f>IF(OR(IF(ISERROR(VLOOKUP(control!$B$4&amp;control!$F$19&amp;Scotland_NBA!$B33,Data_NBA!$A$5:$K$2171,Data_NBA!J$1,FALSE)),"-",VLOOKUP(control!$B$4&amp;control!$F$19&amp;Scotland_NBA!$B33,Data_NBA!$A$5:$K$2171,Data_NBA!J$1,FALSE))=0,ISERROR(IF(ISERROR(VLOOKUP(control!$B$4&amp;control!$F$19&amp;Scotland_NBA!$B33,Data_NBA!$A$5:$K$2171,Data_NBA!J$1,FALSE)),"-",VLOOKUP(control!$B$4&amp;control!$F$19&amp;Scotland_NBA!$B33,Data_NBA!$A$5:$K$2171,Data_NBA!J$1,FALSE)))),"-",IF(ISERROR(VLOOKUP(control!$B$4&amp;control!$F$19&amp;Scotland_NBA!$B33,Data_NBA!$A$5:$K$2171,Data_NBA!J$1,FALSE)),"-",VLOOKUP(control!$B$4&amp;control!$F$19&amp;Scotland_NBA!$B33,Data_NBA!$A$5:$K$2171,Data_NBA!J$1,FALSE)))</f>
        <v>18</v>
      </c>
      <c r="I33" s="90">
        <f>IF(OR(IF(ISERROR(VLOOKUP(control!$B$4&amp;control!$F$19&amp;Scotland_NBA!$B33,Data_NBA!$A$5:$K$2171,Data_NBA!K$1,FALSE)),"-",VLOOKUP(control!$B$4&amp;control!$F$19&amp;Scotland_NBA!$B33,Data_NBA!$A$5:$K$2171,Data_NBA!K$1,FALSE))=0,ISERROR(IF(ISERROR(VLOOKUP(control!$B$4&amp;control!$F$19&amp;Scotland_NBA!$B33,Data_NBA!$A$5:$K$2171,Data_NBA!K$1,FALSE)),"-",VLOOKUP(control!$B$4&amp;control!$F$19&amp;Scotland_NBA!$B33,Data_NBA!$A$5:$K$2171,Data_NBA!K$1,FALSE)))),"-",IF(ISERROR(VLOOKUP(control!$B$4&amp;control!$F$19&amp;Scotland_NBA!$B33,Data_NBA!$A$5:$K$2171,Data_NBA!K$1,FALSE)),"-",VLOOKUP(control!$B$4&amp;control!$F$19&amp;Scotland_NBA!$B33,Data_NBA!$A$5:$K$2171,Data_NBA!K$1,FALSE)))</f>
        <v>187</v>
      </c>
      <c r="J33" s="87"/>
      <c r="K33" s="88">
        <f>IF(OR(IF(ISERROR(VLOOKUP(control!$B$5&amp;control!$F$19&amp;Scotland_NBA!$B33,Data_NBA!$A$5:$K$2171,Data_NBA!E$1,FALSE)),"-",VLOOKUP(control!$B$5&amp;control!$F$19&amp;Scotland_NBA!$B33,Data_NBA!$A$5:$K$2171,Data_NBA!E$1,FALSE))=0,ISERROR(IF(ISERROR(VLOOKUP(control!$B$5&amp;control!$F$19&amp;Scotland_NBA!$B33,Data_NBA!$A$5:$K$2171,Data_NBA!E$1,FALSE)),"-",VLOOKUP(control!$B$5&amp;control!$F$19&amp;Scotland_NBA!$B33,Data_NBA!$A$5:$K$2171,Data_NBA!E$1,FALSE)))),"-",IF(ISERROR(VLOOKUP(control!$B$5&amp;control!$F$19&amp;Scotland_NBA!$B33,Data_NBA!$A$5:$K$2171,Data_NBA!E$1,FALSE)),"-",VLOOKUP(control!$B$5&amp;control!$F$19&amp;Scotland_NBA!$B33,Data_NBA!$A$5:$K$2171,Data_NBA!E$1,FALSE)))</f>
        <v>23</v>
      </c>
      <c r="L33" s="89">
        <f>IF(OR(IF(ISERROR(VLOOKUP(control!$B$5&amp;control!$F$19&amp;Scotland_NBA!$B33,Data_NBA!$A$5:$K$2171,Data_NBA!F$1,FALSE)),"-",VLOOKUP(control!$B$5&amp;control!$F$19&amp;Scotland_NBA!$B33,Data_NBA!$A$5:$K$2171,Data_NBA!F$1,FALSE))=0,ISERROR(IF(ISERROR(VLOOKUP(control!$B$5&amp;control!$F$19&amp;Scotland_NBA!$B36,Data_NBA!$A$5:$K$2171,Data_NBA!F$1,FALSE)),"-",VLOOKUP(control!$B$5&amp;control!$F$19&amp;Scotland_NBA!$B33,Data_NBA!$A$5:$K$2171,Data_NBA!F$1,FALSE)))),"-",IF(ISERROR(VLOOKUP(control!$B$5&amp;control!$F$19&amp;Scotland_NBA!$B33,Data_NBA!$A$5:$K$2171,Data_NBA!F$1,FALSE)),"-",VLOOKUP(control!$B$5&amp;control!$F$19&amp;Scotland_NBA!$B33,Data_NBA!$A$5:$K$2171,Data_NBA!F$1,FALSE)))</f>
        <v>17</v>
      </c>
      <c r="M33" s="89">
        <f>IF(OR(IF(ISERROR(VLOOKUP(control!$B$5&amp;control!$F$19&amp;Scotland_NBA!$B33,Data_NBA!$A$5:$K$2171,Data_NBA!G$1,FALSE)),"-",VLOOKUP(control!$B$5&amp;control!$F$19&amp;Scotland_NBA!$B33,Data_NBA!$A$5:$K$2171,Data_NBA!G$1,FALSE))=0,ISERROR(IF(ISERROR(VLOOKUP(control!$B$5&amp;control!$F$19&amp;Scotland_NBA!$B36,Data_NBA!$A$5:$K$2171,Data_NBA!G$1,FALSE)),"-",VLOOKUP(control!$B$5&amp;control!$F$19&amp;Scotland_NBA!$B33,Data_NBA!$A$5:$K$2171,Data_NBA!G$1,FALSE)))),"-",IF(ISERROR(VLOOKUP(control!$B$5&amp;control!$F$19&amp;Scotland_NBA!$B33,Data_NBA!$A$5:$K$2171,Data_NBA!G$1,FALSE)),"-",VLOOKUP(control!$B$5&amp;control!$F$19&amp;Scotland_NBA!$B33,Data_NBA!$A$5:$K$2171,Data_NBA!G$1,FALSE)))</f>
        <v>30</v>
      </c>
      <c r="N33" s="89">
        <f>IF(OR(IF(ISERROR(VLOOKUP(control!$B$5&amp;control!$F$19&amp;Scotland_NBA!$B33,Data_NBA!$A$5:$K$2171,Data_NBA!H$1,FALSE)),"-",VLOOKUP(control!$B$5&amp;control!$F$19&amp;Scotland_NBA!$B33,Data_NBA!$A$5:$K$2171,Data_NBA!H$1,FALSE))=0,ISERROR(IF(ISERROR(VLOOKUP(control!$B$5&amp;control!$F$19&amp;Scotland_NBA!$B36,Data_NBA!$A$5:$K$2171,Data_NBA!H$1,FALSE)),"-",VLOOKUP(control!$B$5&amp;control!$F$19&amp;Scotland_NBA!$B33,Data_NBA!$A$5:$K$2171,Data_NBA!H$1,FALSE)))),"-",IF(ISERROR(VLOOKUP(control!$B$5&amp;control!$F$19&amp;Scotland_NBA!$B33,Data_NBA!$A$5:$K$2171,Data_NBA!H$1,FALSE)),"-",VLOOKUP(control!$B$5&amp;control!$F$19&amp;Scotland_NBA!$B33,Data_NBA!$A$5:$K$2171,Data_NBA!H$1,FALSE)))</f>
        <v>27</v>
      </c>
      <c r="O33" s="89">
        <f>IF(OR(IF(ISERROR(VLOOKUP(control!$B$5&amp;control!$F$19&amp;Scotland_NBA!$B33,Data_NBA!$A$5:$K$2171,Data_NBA!I$1,FALSE)),"-",VLOOKUP(control!$B$5&amp;control!$F$19&amp;Scotland_NBA!$B33,Data_NBA!$A$5:$K$2171,Data_NBA!I$1,FALSE))=0,ISERROR(IF(ISERROR(VLOOKUP(control!$B$5&amp;control!$F$19&amp;Scotland_NBA!$B36,Data_NBA!$A$5:$K$2171,Data_NBA!I$1,FALSE)),"-",VLOOKUP(control!$B$5&amp;control!$F$19&amp;Scotland_NBA!$B33,Data_NBA!$A$5:$K$2171,Data_NBA!I$1,FALSE)))),"-",IF(ISERROR(VLOOKUP(control!$B$5&amp;control!$F$19&amp;Scotland_NBA!$B33,Data_NBA!$A$5:$K$2171,Data_NBA!I$1,FALSE)),"-",VLOOKUP(control!$B$5&amp;control!$F$19&amp;Scotland_NBA!$B33,Data_NBA!$A$5:$K$2171,Data_NBA!I$1,FALSE)))</f>
        <v>19</v>
      </c>
      <c r="P33" s="89">
        <f>IF(OR(IF(ISERROR(VLOOKUP(control!$B$5&amp;control!$F$19&amp;Scotland_NBA!$B33,Data_NBA!$A$5:$K$2171,Data_NBA!J$1,FALSE)),"-",VLOOKUP(control!$B$5&amp;control!$F$19&amp;Scotland_NBA!$B33,Data_NBA!$A$5:$K$2171,Data_NBA!J$1,FALSE))=0,ISERROR(IF(ISERROR(VLOOKUP(control!$B$5&amp;control!$F$19&amp;Scotland_NBA!$B36,Data_NBA!$A$5:$K$2171,Data_NBA!J$1,FALSE)),"-",VLOOKUP(control!$B$5&amp;control!$F$19&amp;Scotland_NBA!$B33,Data_NBA!$A$5:$K$2171,Data_NBA!J$1,FALSE)))),"-",IF(ISERROR(VLOOKUP(control!$B$5&amp;control!$F$19&amp;Scotland_NBA!$B33,Data_NBA!$A$5:$K$2171,Data_NBA!J$1,FALSE)),"-",VLOOKUP(control!$B$5&amp;control!$F$19&amp;Scotland_NBA!$B33,Data_NBA!$A$5:$K$2171,Data_NBA!J$1,FALSE)))</f>
        <v>6</v>
      </c>
      <c r="Q33" s="90">
        <f>IF(OR(IF(ISERROR(VLOOKUP(control!$B$5&amp;control!$F$19&amp;Scotland_NBA!$B33,Data_NBA!$A$5:$K$2171,Data_NBA!K$1,FALSE)),"-",VLOOKUP(control!$B$5&amp;control!$F$19&amp;Scotland_NBA!$B33,Data_NBA!$A$5:$K$2171,Data_NBA!K$1,FALSE))=0,ISERROR(IF(ISERROR(VLOOKUP(control!$B$5&amp;control!$F$19&amp;Scotland_NBA!$B36,Data_NBA!$A$5:$K$2171,Data_NBA!K$1,FALSE)),"-",VLOOKUP(control!$B$5&amp;control!$F$19&amp;Scotland_NBA!$B33,Data_NBA!$A$5:$K$2171,Data_NBA!K$1,FALSE)))),"-",IF(ISERROR(VLOOKUP(control!$B$5&amp;control!$F$19&amp;Scotland_NBA!$B33,Data_NBA!$A$5:$K$2171,Data_NBA!K$1,FALSE)),"-",VLOOKUP(control!$B$5&amp;control!$F$19&amp;Scotland_NBA!$B33,Data_NBA!$A$5:$K$2171,Data_NBA!K$1,FALSE)))</f>
        <v>122</v>
      </c>
      <c r="R33" s="87"/>
      <c r="S33" s="88">
        <f>IF(OR(IF(ISERROR(VLOOKUP("Persons"&amp;control!$F$19&amp;Scotland_NBA!$B33,Data_NBA!$A$5:$K$2171,Data_NBA!E$1,FALSE)),"-",VLOOKUP("Persons"&amp;control!$F$19&amp;Scotland_NBA!$B33,Data_NBA!$A$5:$K$2171,Data_NBA!E$1,FALSE))=0,ISERROR(IF(ISERROR(VLOOKUP("Persons"&amp;control!$F$19&amp;Scotland_NBA!$B33,Data_NBA!$A$5:$K$2171,Data_NBA!E$1,FALSE)),"-",VLOOKUP("Persons"&amp;control!$F$19&amp;Scotland_NBA!$B33,Data_NBA!$A$5:$K$2171,Data_NBA!E$1,FALSE)))),"-",IF(ISERROR(VLOOKUP("Persons"&amp;control!$F$19&amp;Scotland_NBA!$B33,Data_NBA!$A$5:$K$2171,Data_NBA!E$1,FALSE)),"-",VLOOKUP("Persons"&amp;control!$F$19&amp;Scotland_NBA!$B33,Data_NBA!$A$5:$K$2171,Data_NBA!E$1,FALSE)))</f>
        <v>48</v>
      </c>
      <c r="T33" s="89">
        <f>IF(OR(IF(ISERROR(VLOOKUP("Persons"&amp;control!$F$19&amp;Scotland_NBA!$B33,Data_NBA!$A$5:$K$2171,Data_NBA!F$1,FALSE)),"-",VLOOKUP("Persons"&amp;control!$F$19&amp;Scotland_NBA!$B33,Data_NBA!$A$5:$K$2171,Data_NBA!F$1,FALSE))=0,ISERROR(IF(ISERROR(VLOOKUP("Persons"&amp;control!$F$19&amp;Scotland_NBA!$B33,Data_NBA!$A$5:$K$2171,Data_NBA!F$1,FALSE)),"-",VLOOKUP("Persons"&amp;control!$F$19&amp;Scotland_NBA!$B33,Data_NBA!$A$5:$K$2171,Data_NBA!F$1,FALSE)))),"-",IF(ISERROR(VLOOKUP("Persons"&amp;control!$F$19&amp;Scotland_NBA!$B33,Data_NBA!$A$5:$K$2171,Data_NBA!F$1,FALSE)),"-",VLOOKUP("Persons"&amp;control!$F$19&amp;Scotland_NBA!$B33,Data_NBA!$A$5:$K$2171,Data_NBA!F$1,FALSE)))</f>
        <v>36</v>
      </c>
      <c r="U33" s="89">
        <f>IF(OR(IF(ISERROR(VLOOKUP("Persons"&amp;control!$F$19&amp;Scotland_NBA!$B33,Data_NBA!$A$5:$K$2171,Data_NBA!G$1,FALSE)),"-",VLOOKUP("Persons"&amp;control!$F$19&amp;Scotland_NBA!$B33,Data_NBA!$A$5:$K$2171,Data_NBA!G$1,FALSE))=0,ISERROR(IF(ISERROR(VLOOKUP("Persons"&amp;control!$F$19&amp;Scotland_NBA!$B33,Data_NBA!$A$5:$K$2171,Data_NBA!G$1,FALSE)),"-",VLOOKUP("Persons"&amp;control!$F$19&amp;Scotland_NBA!$B33,Data_NBA!$A$5:$K$2171,Data_NBA!G$1,FALSE)))),"-",IF(ISERROR(VLOOKUP("Persons"&amp;control!$F$19&amp;Scotland_NBA!$B33,Data_NBA!$A$5:$K$2171,Data_NBA!G$1,FALSE)),"-",VLOOKUP("Persons"&amp;control!$F$19&amp;Scotland_NBA!$B33,Data_NBA!$A$5:$K$2171,Data_NBA!G$1,FALSE)))</f>
        <v>82</v>
      </c>
      <c r="V33" s="89">
        <f>IF(OR(IF(ISERROR(VLOOKUP("Persons"&amp;control!$F$19&amp;Scotland_NBA!$B33,Data_NBA!$A$5:$K$2171,Data_NBA!H$1,FALSE)),"-",VLOOKUP("Persons"&amp;control!$F$19&amp;Scotland_NBA!$B33,Data_NBA!$A$5:$K$2171,Data_NBA!H$1,FALSE))=0,ISERROR(IF(ISERROR(VLOOKUP("Persons"&amp;control!$F$19&amp;Scotland_NBA!$B33,Data_NBA!$A$5:$K$2171,Data_NBA!H$1,FALSE)),"-",VLOOKUP("Persons"&amp;control!$F$19&amp;Scotland_NBA!$B33,Data_NBA!$A$5:$K$2171,Data_NBA!H$1,FALSE)))),"-",IF(ISERROR(VLOOKUP("Persons"&amp;control!$F$19&amp;Scotland_NBA!$B33,Data_NBA!$A$5:$K$2171,Data_NBA!H$1,FALSE)),"-",VLOOKUP("Persons"&amp;control!$F$19&amp;Scotland_NBA!$B33,Data_NBA!$A$5:$K$2171,Data_NBA!H$1,FALSE)))</f>
        <v>74</v>
      </c>
      <c r="W33" s="89">
        <f>IF(OR(IF(ISERROR(VLOOKUP("Persons"&amp;control!$F$19&amp;Scotland_NBA!$B33,Data_NBA!$A$5:$K$2171,Data_NBA!I$1,FALSE)),"-",VLOOKUP("Persons"&amp;control!$F$19&amp;Scotland_NBA!$B33,Data_NBA!$A$5:$K$2171,Data_NBA!I$1,FALSE))=0,ISERROR(IF(ISERROR(VLOOKUP("Persons"&amp;control!$F$19&amp;Scotland_NBA!$B33,Data_NBA!$A$5:$K$2171,Data_NBA!I$1,FALSE)),"-",VLOOKUP("Persons"&amp;control!$F$19&amp;Scotland_NBA!$B33,Data_NBA!$A$5:$K$2171,Data_NBA!I$1,FALSE)))),"-",IF(ISERROR(VLOOKUP("Persons"&amp;control!$F$19&amp;Scotland_NBA!$B33,Data_NBA!$A$5:$K$2171,Data_NBA!I$1,FALSE)),"-",VLOOKUP("Persons"&amp;control!$F$19&amp;Scotland_NBA!$B33,Data_NBA!$A$5:$K$2171,Data_NBA!I$1,FALSE)))</f>
        <v>45</v>
      </c>
      <c r="X33" s="89">
        <f>IF(OR(IF(ISERROR(VLOOKUP("Persons"&amp;control!$F$19&amp;Scotland_NBA!$B33,Data_NBA!$A$5:$K$2171,Data_NBA!J$1,FALSE)),"-",VLOOKUP("Persons"&amp;control!$F$19&amp;Scotland_NBA!$B33,Data_NBA!$A$5:$K$2171,Data_NBA!J$1,FALSE))=0,ISERROR(IF(ISERROR(VLOOKUP("Persons"&amp;control!$F$19&amp;Scotland_NBA!$B33,Data_NBA!$A$5:$K$2171,Data_NBA!J$1,FALSE)),"-",VLOOKUP("Persons"&amp;control!$F$19&amp;Scotland_NBA!$B33,Data_NBA!$A$5:$K$2171,Data_NBA!J$1,FALSE)))),"-",IF(ISERROR(VLOOKUP("Persons"&amp;control!$F$19&amp;Scotland_NBA!$B33,Data_NBA!$A$5:$K$2171,Data_NBA!J$1,FALSE)),"-",VLOOKUP("Persons"&amp;control!$F$19&amp;Scotland_NBA!$B33,Data_NBA!$A$5:$K$2171,Data_NBA!J$1,FALSE)))</f>
        <v>24</v>
      </c>
      <c r="Y33" s="90">
        <f>IF(OR(IF(ISERROR(VLOOKUP("Persons"&amp;control!$F$19&amp;Scotland_NBA!$B33,Data_NBA!$A$5:$K$2171,Data_NBA!K$1,FALSE)),"-",VLOOKUP("Persons"&amp;control!$F$19&amp;Scotland_NBA!$B33,Data_NBA!$A$5:$K$2171,Data_NBA!K$1,FALSE))=0,ISERROR(IF(ISERROR(VLOOKUP("Persons"&amp;control!$F$19&amp;Scotland_NBA!$B33,Data_NBA!$A$5:$K$2171,Data_NBA!K$1,FALSE)),"-",VLOOKUP("Persons"&amp;control!$F$19&amp;Scotland_NBA!$B33,Data_NBA!$A$5:$K$2171,Data_NBA!K$1,FALSE)))),"-",IF(ISERROR(VLOOKUP("Persons"&amp;control!$F$19&amp;Scotland_NBA!$B33,Data_NBA!$A$5:$K$2171,Data_NBA!K$1,FALSE)),"-",VLOOKUP("Persons"&amp;control!$F$19&amp;Scotland_NBA!$B33,Data_NBA!$A$5:$K$2171,Data_NBA!K$1,FALSE)))</f>
        <v>309</v>
      </c>
    </row>
    <row r="34" spans="2:25" ht="15" thickBot="1">
      <c r="B34" s="16" t="s">
        <v>150</v>
      </c>
      <c r="C34" s="91">
        <f>IF(OR(IF(ISERROR(VLOOKUP(control!$B$4&amp;control!$F$19&amp;Scotland_NBA!$B34,Data_NBA!$A$5:$K$2171,Data_NBA!E$1,FALSE)),"-",VLOOKUP(control!$B$4&amp;control!$F$19&amp;Scotland_NBA!$B34,Data_NBA!$A$5:$K$2171,Data_NBA!E$1,FALSE))=0,ISERROR(IF(ISERROR(VLOOKUP(control!$B$4&amp;control!$F$19&amp;Scotland_NBA!$B34,Data_NBA!$A$5:$K$2171,Data_NBA!E$1,FALSE)),"-",VLOOKUP(control!$B$4&amp;control!$F$19&amp;Scotland_NBA!$B34,Data_NBA!$A$5:$K$2171,Data_NBA!E$1,FALSE)))),"-",IF(ISERROR(VLOOKUP(control!$B$4&amp;control!$F$19&amp;Scotland_NBA!$B34,Data_NBA!$A$5:$K$2171,Data_NBA!E$1,FALSE)),"-",VLOOKUP(control!$B$4&amp;control!$F$19&amp;Scotland_NBA!$B34,Data_NBA!$A$5:$K$2171,Data_NBA!E$1,FALSE)))</f>
        <v>7</v>
      </c>
      <c r="D34" s="92" t="str">
        <f>IF(OR(IF(ISERROR(VLOOKUP(control!$B$4&amp;control!$F$19&amp;Scotland_NBA!$B34,Data_NBA!$A$5:$K$2171,Data_NBA!F$1,FALSE)),"-",VLOOKUP(control!$B$4&amp;control!$F$19&amp;Scotland_NBA!$B34,Data_NBA!$A$5:$K$2171,Data_NBA!F$1,FALSE))=0,ISERROR(IF(ISERROR(VLOOKUP(control!$B$4&amp;control!$F$19&amp;Scotland_NBA!$B34,Data_NBA!$A$5:$K$2171,Data_NBA!F$1,FALSE)),"-",VLOOKUP(control!$B$4&amp;control!$F$19&amp;Scotland_NBA!$B34,Data_NBA!$A$5:$K$2171,Data_NBA!F$1,FALSE)))),"-",IF(ISERROR(VLOOKUP(control!$B$4&amp;control!$F$19&amp;Scotland_NBA!$B34,Data_NBA!$A$5:$K$2171,Data_NBA!F$1,FALSE)),"-",VLOOKUP(control!$B$4&amp;control!$F$19&amp;Scotland_NBA!$B34,Data_NBA!$A$5:$K$2171,Data_NBA!F$1,FALSE)))</f>
        <v>-</v>
      </c>
      <c r="E34" s="92">
        <f>IF(OR(IF(ISERROR(VLOOKUP(control!$B$4&amp;control!$F$19&amp;Scotland_NBA!$B34,Data_NBA!$A$5:$K$2171,Data_NBA!G$1,FALSE)),"-",VLOOKUP(control!$B$4&amp;control!$F$19&amp;Scotland_NBA!$B34,Data_NBA!$A$5:$K$2171,Data_NBA!G$1,FALSE))=0,ISERROR(IF(ISERROR(VLOOKUP(control!$B$4&amp;control!$F$19&amp;Scotland_NBA!$B34,Data_NBA!$A$5:$K$2171,Data_NBA!G$1,FALSE)),"-",VLOOKUP(control!$B$4&amp;control!$F$19&amp;Scotland_NBA!$B34,Data_NBA!$A$5:$K$2171,Data_NBA!G$1,FALSE)))),"-",IF(ISERROR(VLOOKUP(control!$B$4&amp;control!$F$19&amp;Scotland_NBA!$B34,Data_NBA!$A$5:$K$2171,Data_NBA!G$1,FALSE)),"-",VLOOKUP(control!$B$4&amp;control!$F$19&amp;Scotland_NBA!$B34,Data_NBA!$A$5:$K$2171,Data_NBA!G$1,FALSE)))</f>
        <v>7</v>
      </c>
      <c r="F34" s="92">
        <f>IF(OR(IF(ISERROR(VLOOKUP(control!$B$4&amp;control!$F$19&amp;Scotland_NBA!$B34,Data_NBA!$A$5:$K$2171,Data_NBA!H$1,FALSE)),"-",VLOOKUP(control!$B$4&amp;control!$F$19&amp;Scotland_NBA!$B34,Data_NBA!$A$5:$K$2171,Data_NBA!H$1,FALSE))=0,ISERROR(IF(ISERROR(VLOOKUP(control!$B$4&amp;control!$F$19&amp;Scotland_NBA!$B34,Data_NBA!$A$5:$K$2171,Data_NBA!H$1,FALSE)),"-",VLOOKUP(control!$B$4&amp;control!$F$19&amp;Scotland_NBA!$B34,Data_NBA!$A$5:$K$2171,Data_NBA!H$1,FALSE)))),"-",IF(ISERROR(VLOOKUP(control!$B$4&amp;control!$F$19&amp;Scotland_NBA!$B34,Data_NBA!$A$5:$K$2171,Data_NBA!H$1,FALSE)),"-",VLOOKUP(control!$B$4&amp;control!$F$19&amp;Scotland_NBA!$B34,Data_NBA!$A$5:$K$2171,Data_NBA!H$1,FALSE)))</f>
        <v>5</v>
      </c>
      <c r="G34" s="92">
        <f>IF(OR(IF(ISERROR(VLOOKUP(control!$B$4&amp;control!$F$19&amp;Scotland_NBA!$B34,Data_NBA!$A$5:$K$2171,Data_NBA!I$1,FALSE)),"-",VLOOKUP(control!$B$4&amp;control!$F$19&amp;Scotland_NBA!$B34,Data_NBA!$A$5:$K$2171,Data_NBA!I$1,FALSE))=0,ISERROR(IF(ISERROR(VLOOKUP(control!$B$4&amp;control!$F$19&amp;Scotland_NBA!$B34,Data_NBA!$A$5:$K$2171,Data_NBA!I$1,FALSE)),"-",VLOOKUP(control!$B$4&amp;control!$F$19&amp;Scotland_NBA!$B34,Data_NBA!$A$5:$K$2171,Data_NBA!I$1,FALSE)))),"-",IF(ISERROR(VLOOKUP(control!$B$4&amp;control!$F$19&amp;Scotland_NBA!$B34,Data_NBA!$A$5:$K$2171,Data_NBA!I$1,FALSE)),"-",VLOOKUP(control!$B$4&amp;control!$F$19&amp;Scotland_NBA!$B34,Data_NBA!$A$5:$K$2171,Data_NBA!I$1,FALSE)))</f>
        <v>5</v>
      </c>
      <c r="H34" s="92" t="str">
        <f>IF(OR(IF(ISERROR(VLOOKUP(control!$B$4&amp;control!$F$19&amp;Scotland_NBA!$B34,Data_NBA!$A$5:$K$2171,Data_NBA!J$1,FALSE)),"-",VLOOKUP(control!$B$4&amp;control!$F$19&amp;Scotland_NBA!$B34,Data_NBA!$A$5:$K$2171,Data_NBA!J$1,FALSE))=0,ISERROR(IF(ISERROR(VLOOKUP(control!$B$4&amp;control!$F$19&amp;Scotland_NBA!$B34,Data_NBA!$A$5:$K$2171,Data_NBA!J$1,FALSE)),"-",VLOOKUP(control!$B$4&amp;control!$F$19&amp;Scotland_NBA!$B34,Data_NBA!$A$5:$K$2171,Data_NBA!J$1,FALSE)))),"-",IF(ISERROR(VLOOKUP(control!$B$4&amp;control!$F$19&amp;Scotland_NBA!$B34,Data_NBA!$A$5:$K$2171,Data_NBA!J$1,FALSE)),"-",VLOOKUP(control!$B$4&amp;control!$F$19&amp;Scotland_NBA!$B34,Data_NBA!$A$5:$K$2171,Data_NBA!J$1,FALSE)))</f>
        <v>-</v>
      </c>
      <c r="I34" s="93">
        <f>IF(OR(IF(ISERROR(VLOOKUP(control!$B$4&amp;control!$F$19&amp;Scotland_NBA!$B34,Data_NBA!$A$5:$K$2171,Data_NBA!K$1,FALSE)),"-",VLOOKUP(control!$B$4&amp;control!$F$19&amp;Scotland_NBA!$B34,Data_NBA!$A$5:$K$2171,Data_NBA!K$1,FALSE))=0,ISERROR(IF(ISERROR(VLOOKUP(control!$B$4&amp;control!$F$19&amp;Scotland_NBA!$B34,Data_NBA!$A$5:$K$2171,Data_NBA!K$1,FALSE)),"-",VLOOKUP(control!$B$4&amp;control!$F$19&amp;Scotland_NBA!$B34,Data_NBA!$A$5:$K$2171,Data_NBA!K$1,FALSE)))),"-",IF(ISERROR(VLOOKUP(control!$B$4&amp;control!$F$19&amp;Scotland_NBA!$B34,Data_NBA!$A$5:$K$2171,Data_NBA!K$1,FALSE)),"-",VLOOKUP(control!$B$4&amp;control!$F$19&amp;Scotland_NBA!$B34,Data_NBA!$A$5:$K$2171,Data_NBA!K$1,FALSE)))</f>
        <v>24</v>
      </c>
      <c r="J34" s="87"/>
      <c r="K34" s="91" t="str">
        <f>IF(OR(IF(ISERROR(VLOOKUP(control!$B$5&amp;control!$F$19&amp;Scotland_NBA!$B34,Data_NBA!$A$5:$K$2171,Data_NBA!E$1,FALSE)),"-",VLOOKUP(control!$B$5&amp;control!$F$19&amp;Scotland_NBA!$B34,Data_NBA!$A$5:$K$2171,Data_NBA!E$1,FALSE))=0,ISERROR(IF(ISERROR(VLOOKUP(control!$B$5&amp;control!$F$19&amp;Scotland_NBA!$B34,Data_NBA!$A$5:$K$2171,Data_NBA!E$1,FALSE)),"-",VLOOKUP(control!$B$5&amp;control!$F$19&amp;Scotland_NBA!$B34,Data_NBA!$A$5:$K$2171,Data_NBA!E$1,FALSE)))),"-",IF(ISERROR(VLOOKUP(control!$B$5&amp;control!$F$19&amp;Scotland_NBA!$B34,Data_NBA!$A$5:$K$2171,Data_NBA!E$1,FALSE)),"-",VLOOKUP(control!$B$5&amp;control!$F$19&amp;Scotland_NBA!$B34,Data_NBA!$A$5:$K$2171,Data_NBA!E$1,FALSE)))</f>
        <v>-</v>
      </c>
      <c r="L34" s="92" t="str">
        <f>IF(OR(IF(ISERROR(VLOOKUP(control!$B$5&amp;control!$F$19&amp;Scotland_NBA!$B34,Data_NBA!$A$5:$K$2171,Data_NBA!F$1,FALSE)),"-",VLOOKUP(control!$B$5&amp;control!$F$19&amp;Scotland_NBA!$B34,Data_NBA!$A$5:$K$2171,Data_NBA!F$1,FALSE))=0,ISERROR(IF(ISERROR(VLOOKUP(control!$B$5&amp;control!$F$19&amp;Scotland_NBA!$B37,Data_NBA!$A$5:$K$2171,Data_NBA!F$1,FALSE)),"-",VLOOKUP(control!$B$5&amp;control!$F$19&amp;Scotland_NBA!$B34,Data_NBA!$A$5:$K$2171,Data_NBA!F$1,FALSE)))),"-",IF(ISERROR(VLOOKUP(control!$B$5&amp;control!$F$19&amp;Scotland_NBA!$B34,Data_NBA!$A$5:$K$2171,Data_NBA!F$1,FALSE)),"-",VLOOKUP(control!$B$5&amp;control!$F$19&amp;Scotland_NBA!$B34,Data_NBA!$A$5:$K$2171,Data_NBA!F$1,FALSE)))</f>
        <v>-</v>
      </c>
      <c r="M34" s="92">
        <f>IF(OR(IF(ISERROR(VLOOKUP(control!$B$5&amp;control!$F$19&amp;Scotland_NBA!$B34,Data_NBA!$A$5:$K$2171,Data_NBA!G$1,FALSE)),"-",VLOOKUP(control!$B$5&amp;control!$F$19&amp;Scotland_NBA!$B34,Data_NBA!$A$5:$K$2171,Data_NBA!G$1,FALSE))=0,ISERROR(IF(ISERROR(VLOOKUP(control!$B$5&amp;control!$F$19&amp;Scotland_NBA!$B37,Data_NBA!$A$5:$K$2171,Data_NBA!G$1,FALSE)),"-",VLOOKUP(control!$B$5&amp;control!$F$19&amp;Scotland_NBA!$B34,Data_NBA!$A$5:$K$2171,Data_NBA!G$1,FALSE)))),"-",IF(ISERROR(VLOOKUP(control!$B$5&amp;control!$F$19&amp;Scotland_NBA!$B34,Data_NBA!$A$5:$K$2171,Data_NBA!G$1,FALSE)),"-",VLOOKUP(control!$B$5&amp;control!$F$19&amp;Scotland_NBA!$B34,Data_NBA!$A$5:$K$2171,Data_NBA!G$1,FALSE)))</f>
        <v>5</v>
      </c>
      <c r="N34" s="92" t="str">
        <f>IF(OR(IF(ISERROR(VLOOKUP(control!$B$5&amp;control!$F$19&amp;Scotland_NBA!$B34,Data_NBA!$A$5:$K$2171,Data_NBA!H$1,FALSE)),"-",VLOOKUP(control!$B$5&amp;control!$F$19&amp;Scotland_NBA!$B34,Data_NBA!$A$5:$K$2171,Data_NBA!H$1,FALSE))=0,ISERROR(IF(ISERROR(VLOOKUP(control!$B$5&amp;control!$F$19&amp;Scotland_NBA!$B37,Data_NBA!$A$5:$K$2171,Data_NBA!H$1,FALSE)),"-",VLOOKUP(control!$B$5&amp;control!$F$19&amp;Scotland_NBA!$B34,Data_NBA!$A$5:$K$2171,Data_NBA!H$1,FALSE)))),"-",IF(ISERROR(VLOOKUP(control!$B$5&amp;control!$F$19&amp;Scotland_NBA!$B34,Data_NBA!$A$5:$K$2171,Data_NBA!H$1,FALSE)),"-",VLOOKUP(control!$B$5&amp;control!$F$19&amp;Scotland_NBA!$B34,Data_NBA!$A$5:$K$2171,Data_NBA!H$1,FALSE)))</f>
        <v>-</v>
      </c>
      <c r="O34" s="92" t="str">
        <f>IF(OR(IF(ISERROR(VLOOKUP(control!$B$5&amp;control!$F$19&amp;Scotland_NBA!$B34,Data_NBA!$A$5:$K$2171,Data_NBA!I$1,FALSE)),"-",VLOOKUP(control!$B$5&amp;control!$F$19&amp;Scotland_NBA!$B34,Data_NBA!$A$5:$K$2171,Data_NBA!I$1,FALSE))=0,ISERROR(IF(ISERROR(VLOOKUP(control!$B$5&amp;control!$F$19&amp;Scotland_NBA!$B37,Data_NBA!$A$5:$K$2171,Data_NBA!I$1,FALSE)),"-",VLOOKUP(control!$B$5&amp;control!$F$19&amp;Scotland_NBA!$B34,Data_NBA!$A$5:$K$2171,Data_NBA!I$1,FALSE)))),"-",IF(ISERROR(VLOOKUP(control!$B$5&amp;control!$F$19&amp;Scotland_NBA!$B34,Data_NBA!$A$5:$K$2171,Data_NBA!I$1,FALSE)),"-",VLOOKUP(control!$B$5&amp;control!$F$19&amp;Scotland_NBA!$B34,Data_NBA!$A$5:$K$2171,Data_NBA!I$1,FALSE)))</f>
        <v>-</v>
      </c>
      <c r="P34" s="92">
        <f>IF(OR(IF(ISERROR(VLOOKUP(control!$B$5&amp;control!$F$19&amp;Scotland_NBA!$B34,Data_NBA!$A$5:$K$2171,Data_NBA!J$1,FALSE)),"-",VLOOKUP(control!$B$5&amp;control!$F$19&amp;Scotland_NBA!$B34,Data_NBA!$A$5:$K$2171,Data_NBA!J$1,FALSE))=0,ISERROR(IF(ISERROR(VLOOKUP(control!$B$5&amp;control!$F$19&amp;Scotland_NBA!$B37,Data_NBA!$A$5:$K$2171,Data_NBA!J$1,FALSE)),"-",VLOOKUP(control!$B$5&amp;control!$F$19&amp;Scotland_NBA!$B34,Data_NBA!$A$5:$K$2171,Data_NBA!J$1,FALSE)))),"-",IF(ISERROR(VLOOKUP(control!$B$5&amp;control!$F$19&amp;Scotland_NBA!$B34,Data_NBA!$A$5:$K$2171,Data_NBA!J$1,FALSE)),"-",VLOOKUP(control!$B$5&amp;control!$F$19&amp;Scotland_NBA!$B34,Data_NBA!$A$5:$K$2171,Data_NBA!J$1,FALSE)))</f>
        <v>5</v>
      </c>
      <c r="Q34" s="93">
        <f>IF(OR(IF(ISERROR(VLOOKUP(control!$B$5&amp;control!$F$19&amp;Scotland_NBA!$B34,Data_NBA!$A$5:$K$2171,Data_NBA!K$1,FALSE)),"-",VLOOKUP(control!$B$5&amp;control!$F$19&amp;Scotland_NBA!$B34,Data_NBA!$A$5:$K$2171,Data_NBA!K$1,FALSE))=0,ISERROR(IF(ISERROR(VLOOKUP(control!$B$5&amp;control!$F$19&amp;Scotland_NBA!$B37,Data_NBA!$A$5:$K$2171,Data_NBA!K$1,FALSE)),"-",VLOOKUP(control!$B$5&amp;control!$F$19&amp;Scotland_NBA!$B34,Data_NBA!$A$5:$K$2171,Data_NBA!K$1,FALSE)))),"-",IF(ISERROR(VLOOKUP(control!$B$5&amp;control!$F$19&amp;Scotland_NBA!$B34,Data_NBA!$A$5:$K$2171,Data_NBA!K$1,FALSE)),"-",VLOOKUP(control!$B$5&amp;control!$F$19&amp;Scotland_NBA!$B34,Data_NBA!$A$5:$K$2171,Data_NBA!K$1,FALSE)))</f>
        <v>10</v>
      </c>
      <c r="R34" s="87"/>
      <c r="S34" s="91">
        <f>IF(OR(IF(ISERROR(VLOOKUP("Persons"&amp;control!$F$19&amp;Scotland_NBA!$B34,Data_NBA!$A$5:$K$2171,Data_NBA!E$1,FALSE)),"-",VLOOKUP("Persons"&amp;control!$F$19&amp;Scotland_NBA!$B34,Data_NBA!$A$5:$K$2171,Data_NBA!E$1,FALSE))=0,ISERROR(IF(ISERROR(VLOOKUP("Persons"&amp;control!$F$19&amp;Scotland_NBA!$B34,Data_NBA!$A$5:$K$2171,Data_NBA!E$1,FALSE)),"-",VLOOKUP("Persons"&amp;control!$F$19&amp;Scotland_NBA!$B34,Data_NBA!$A$5:$K$2171,Data_NBA!E$1,FALSE)))),"-",IF(ISERROR(VLOOKUP("Persons"&amp;control!$F$19&amp;Scotland_NBA!$B34,Data_NBA!$A$5:$K$2171,Data_NBA!E$1,FALSE)),"-",VLOOKUP("Persons"&amp;control!$F$19&amp;Scotland_NBA!$B34,Data_NBA!$A$5:$K$2171,Data_NBA!E$1,FALSE)))</f>
        <v>7</v>
      </c>
      <c r="T34" s="92" t="str">
        <f>IF(OR(IF(ISERROR(VLOOKUP("Persons"&amp;control!$F$19&amp;Scotland_NBA!$B34,Data_NBA!$A$5:$K$2171,Data_NBA!F$1,FALSE)),"-",VLOOKUP("Persons"&amp;control!$F$19&amp;Scotland_NBA!$B34,Data_NBA!$A$5:$K$2171,Data_NBA!F$1,FALSE))=0,ISERROR(IF(ISERROR(VLOOKUP("Persons"&amp;control!$F$19&amp;Scotland_NBA!$B34,Data_NBA!$A$5:$K$2171,Data_NBA!F$1,FALSE)),"-",VLOOKUP("Persons"&amp;control!$F$19&amp;Scotland_NBA!$B34,Data_NBA!$A$5:$K$2171,Data_NBA!F$1,FALSE)))),"-",IF(ISERROR(VLOOKUP("Persons"&amp;control!$F$19&amp;Scotland_NBA!$B34,Data_NBA!$A$5:$K$2171,Data_NBA!F$1,FALSE)),"-",VLOOKUP("Persons"&amp;control!$F$19&amp;Scotland_NBA!$B34,Data_NBA!$A$5:$K$2171,Data_NBA!F$1,FALSE)))</f>
        <v>-</v>
      </c>
      <c r="U34" s="92">
        <f>IF(OR(IF(ISERROR(VLOOKUP("Persons"&amp;control!$F$19&amp;Scotland_NBA!$B34,Data_NBA!$A$5:$K$2171,Data_NBA!G$1,FALSE)),"-",VLOOKUP("Persons"&amp;control!$F$19&amp;Scotland_NBA!$B34,Data_NBA!$A$5:$K$2171,Data_NBA!G$1,FALSE))=0,ISERROR(IF(ISERROR(VLOOKUP("Persons"&amp;control!$F$19&amp;Scotland_NBA!$B34,Data_NBA!$A$5:$K$2171,Data_NBA!G$1,FALSE)),"-",VLOOKUP("Persons"&amp;control!$F$19&amp;Scotland_NBA!$B34,Data_NBA!$A$5:$K$2171,Data_NBA!G$1,FALSE)))),"-",IF(ISERROR(VLOOKUP("Persons"&amp;control!$F$19&amp;Scotland_NBA!$B34,Data_NBA!$A$5:$K$2171,Data_NBA!G$1,FALSE)),"-",VLOOKUP("Persons"&amp;control!$F$19&amp;Scotland_NBA!$B34,Data_NBA!$A$5:$K$2171,Data_NBA!G$1,FALSE)))</f>
        <v>12</v>
      </c>
      <c r="V34" s="92">
        <f>IF(OR(IF(ISERROR(VLOOKUP("Persons"&amp;control!$F$19&amp;Scotland_NBA!$B34,Data_NBA!$A$5:$K$2171,Data_NBA!H$1,FALSE)),"-",VLOOKUP("Persons"&amp;control!$F$19&amp;Scotland_NBA!$B34,Data_NBA!$A$5:$K$2171,Data_NBA!H$1,FALSE))=0,ISERROR(IF(ISERROR(VLOOKUP("Persons"&amp;control!$F$19&amp;Scotland_NBA!$B34,Data_NBA!$A$5:$K$2171,Data_NBA!H$1,FALSE)),"-",VLOOKUP("Persons"&amp;control!$F$19&amp;Scotland_NBA!$B34,Data_NBA!$A$5:$K$2171,Data_NBA!H$1,FALSE)))),"-",IF(ISERROR(VLOOKUP("Persons"&amp;control!$F$19&amp;Scotland_NBA!$B34,Data_NBA!$A$5:$K$2171,Data_NBA!H$1,FALSE)),"-",VLOOKUP("Persons"&amp;control!$F$19&amp;Scotland_NBA!$B34,Data_NBA!$A$5:$K$2171,Data_NBA!H$1,FALSE)))</f>
        <v>5</v>
      </c>
      <c r="W34" s="92">
        <f>IF(OR(IF(ISERROR(VLOOKUP("Persons"&amp;control!$F$19&amp;Scotland_NBA!$B34,Data_NBA!$A$5:$K$2171,Data_NBA!I$1,FALSE)),"-",VLOOKUP("Persons"&amp;control!$F$19&amp;Scotland_NBA!$B34,Data_NBA!$A$5:$K$2171,Data_NBA!I$1,FALSE))=0,ISERROR(IF(ISERROR(VLOOKUP("Persons"&amp;control!$F$19&amp;Scotland_NBA!$B34,Data_NBA!$A$5:$K$2171,Data_NBA!I$1,FALSE)),"-",VLOOKUP("Persons"&amp;control!$F$19&amp;Scotland_NBA!$B34,Data_NBA!$A$5:$K$2171,Data_NBA!I$1,FALSE)))),"-",IF(ISERROR(VLOOKUP("Persons"&amp;control!$F$19&amp;Scotland_NBA!$B34,Data_NBA!$A$5:$K$2171,Data_NBA!I$1,FALSE)),"-",VLOOKUP("Persons"&amp;control!$F$19&amp;Scotland_NBA!$B34,Data_NBA!$A$5:$K$2171,Data_NBA!I$1,FALSE)))</f>
        <v>5</v>
      </c>
      <c r="X34" s="92">
        <f>IF(OR(IF(ISERROR(VLOOKUP("Persons"&amp;control!$F$19&amp;Scotland_NBA!$B34,Data_NBA!$A$5:$K$2171,Data_NBA!J$1,FALSE)),"-",VLOOKUP("Persons"&amp;control!$F$19&amp;Scotland_NBA!$B34,Data_NBA!$A$5:$K$2171,Data_NBA!J$1,FALSE))=0,ISERROR(IF(ISERROR(VLOOKUP("Persons"&amp;control!$F$19&amp;Scotland_NBA!$B34,Data_NBA!$A$5:$K$2171,Data_NBA!J$1,FALSE)),"-",VLOOKUP("Persons"&amp;control!$F$19&amp;Scotland_NBA!$B34,Data_NBA!$A$5:$K$2171,Data_NBA!J$1,FALSE)))),"-",IF(ISERROR(VLOOKUP("Persons"&amp;control!$F$19&amp;Scotland_NBA!$B34,Data_NBA!$A$5:$K$2171,Data_NBA!J$1,FALSE)),"-",VLOOKUP("Persons"&amp;control!$F$19&amp;Scotland_NBA!$B34,Data_NBA!$A$5:$K$2171,Data_NBA!J$1,FALSE)))</f>
        <v>5</v>
      </c>
      <c r="Y34" s="93">
        <f>IF(OR(IF(ISERROR(VLOOKUP("Persons"&amp;control!$F$19&amp;Scotland_NBA!$B34,Data_NBA!$A$5:$K$2171,Data_NBA!K$1,FALSE)),"-",VLOOKUP("Persons"&amp;control!$F$19&amp;Scotland_NBA!$B34,Data_NBA!$A$5:$K$2171,Data_NBA!K$1,FALSE))=0,ISERROR(IF(ISERROR(VLOOKUP("Persons"&amp;control!$F$19&amp;Scotland_NBA!$B34,Data_NBA!$A$5:$K$2171,Data_NBA!K$1,FALSE)),"-",VLOOKUP("Persons"&amp;control!$F$19&amp;Scotland_NBA!$B34,Data_NBA!$A$5:$K$2171,Data_NBA!K$1,FALSE)))),"-",IF(ISERROR(VLOOKUP("Persons"&amp;control!$F$19&amp;Scotland_NBA!$B34,Data_NBA!$A$5:$K$2171,Data_NBA!K$1,FALSE)),"-",VLOOKUP("Persons"&amp;control!$F$19&amp;Scotland_NBA!$B34,Data_NBA!$A$5:$K$2171,Data_NBA!K$1,FALSE)))</f>
        <v>34</v>
      </c>
    </row>
    <row r="35" spans="2:25" ht="15" thickBot="1">
      <c r="B35" s="16" t="s">
        <v>94</v>
      </c>
      <c r="C35" s="88">
        <f>IF(OR(IF(ISERROR(VLOOKUP(control!$B$4&amp;control!$F$19&amp;Scotland_NBA!$B35,Data_NBA!$A$5:$K$2171,Data_NBA!E$1,FALSE)),"-",VLOOKUP(control!$B$4&amp;control!$F$19&amp;Scotland_NBA!$B35,Data_NBA!$A$5:$K$2171,Data_NBA!E$1,FALSE))=0,ISERROR(IF(ISERROR(VLOOKUP(control!$B$4&amp;control!$F$19&amp;Scotland_NBA!$B35,Data_NBA!$A$5:$K$2171,Data_NBA!E$1,FALSE)),"-",VLOOKUP(control!$B$4&amp;control!$F$19&amp;Scotland_NBA!$B35,Data_NBA!$A$5:$K$2171,Data_NBA!E$1,FALSE)))),"-",IF(ISERROR(VLOOKUP(control!$B$4&amp;control!$F$19&amp;Scotland_NBA!$B35,Data_NBA!$A$5:$K$2171,Data_NBA!E$1,FALSE)),"-",VLOOKUP(control!$B$4&amp;control!$F$19&amp;Scotland_NBA!$B35,Data_NBA!$A$5:$K$2171,Data_NBA!E$1,FALSE)))</f>
        <v>10</v>
      </c>
      <c r="D35" s="89">
        <f>IF(OR(IF(ISERROR(VLOOKUP(control!$B$4&amp;control!$F$19&amp;Scotland_NBA!$B35,Data_NBA!$A$5:$K$2171,Data_NBA!F$1,FALSE)),"-",VLOOKUP(control!$B$4&amp;control!$F$19&amp;Scotland_NBA!$B35,Data_NBA!$A$5:$K$2171,Data_NBA!F$1,FALSE))=0,ISERROR(IF(ISERROR(VLOOKUP(control!$B$4&amp;control!$F$19&amp;Scotland_NBA!$B35,Data_NBA!$A$5:$K$2171,Data_NBA!F$1,FALSE)),"-",VLOOKUP(control!$B$4&amp;control!$F$19&amp;Scotland_NBA!$B35,Data_NBA!$A$5:$K$2171,Data_NBA!F$1,FALSE)))),"-",IF(ISERROR(VLOOKUP(control!$B$4&amp;control!$F$19&amp;Scotland_NBA!$B35,Data_NBA!$A$5:$K$2171,Data_NBA!F$1,FALSE)),"-",VLOOKUP(control!$B$4&amp;control!$F$19&amp;Scotland_NBA!$B35,Data_NBA!$A$5:$K$2171,Data_NBA!F$1,FALSE)))</f>
        <v>13</v>
      </c>
      <c r="E35" s="89">
        <f>IF(OR(IF(ISERROR(VLOOKUP(control!$B$4&amp;control!$F$19&amp;Scotland_NBA!$B35,Data_NBA!$A$5:$K$2171,Data_NBA!G$1,FALSE)),"-",VLOOKUP(control!$B$4&amp;control!$F$19&amp;Scotland_NBA!$B35,Data_NBA!$A$5:$K$2171,Data_NBA!G$1,FALSE))=0,ISERROR(IF(ISERROR(VLOOKUP(control!$B$4&amp;control!$F$19&amp;Scotland_NBA!$B35,Data_NBA!$A$5:$K$2171,Data_NBA!G$1,FALSE)),"-",VLOOKUP(control!$B$4&amp;control!$F$19&amp;Scotland_NBA!$B35,Data_NBA!$A$5:$K$2171,Data_NBA!G$1,FALSE)))),"-",IF(ISERROR(VLOOKUP(control!$B$4&amp;control!$F$19&amp;Scotland_NBA!$B35,Data_NBA!$A$5:$K$2171,Data_NBA!G$1,FALSE)),"-",VLOOKUP(control!$B$4&amp;control!$F$19&amp;Scotland_NBA!$B35,Data_NBA!$A$5:$K$2171,Data_NBA!G$1,FALSE)))</f>
        <v>25</v>
      </c>
      <c r="F35" s="89">
        <f>IF(OR(IF(ISERROR(VLOOKUP(control!$B$4&amp;control!$F$19&amp;Scotland_NBA!$B35,Data_NBA!$A$5:$K$2171,Data_NBA!H$1,FALSE)),"-",VLOOKUP(control!$B$4&amp;control!$F$19&amp;Scotland_NBA!$B35,Data_NBA!$A$5:$K$2171,Data_NBA!H$1,FALSE))=0,ISERROR(IF(ISERROR(VLOOKUP(control!$B$4&amp;control!$F$19&amp;Scotland_NBA!$B35,Data_NBA!$A$5:$K$2171,Data_NBA!H$1,FALSE)),"-",VLOOKUP(control!$B$4&amp;control!$F$19&amp;Scotland_NBA!$B35,Data_NBA!$A$5:$K$2171,Data_NBA!H$1,FALSE)))),"-",IF(ISERROR(VLOOKUP(control!$B$4&amp;control!$F$19&amp;Scotland_NBA!$B35,Data_NBA!$A$5:$K$2171,Data_NBA!H$1,FALSE)),"-",VLOOKUP(control!$B$4&amp;control!$F$19&amp;Scotland_NBA!$B35,Data_NBA!$A$5:$K$2171,Data_NBA!H$1,FALSE)))</f>
        <v>35</v>
      </c>
      <c r="G35" s="89">
        <f>IF(OR(IF(ISERROR(VLOOKUP(control!$B$4&amp;control!$F$19&amp;Scotland_NBA!$B35,Data_NBA!$A$5:$K$2171,Data_NBA!I$1,FALSE)),"-",VLOOKUP(control!$B$4&amp;control!$F$19&amp;Scotland_NBA!$B35,Data_NBA!$A$5:$K$2171,Data_NBA!I$1,FALSE))=0,ISERROR(IF(ISERROR(VLOOKUP(control!$B$4&amp;control!$F$19&amp;Scotland_NBA!$B35,Data_NBA!$A$5:$K$2171,Data_NBA!I$1,FALSE)),"-",VLOOKUP(control!$B$4&amp;control!$F$19&amp;Scotland_NBA!$B35,Data_NBA!$A$5:$K$2171,Data_NBA!I$1,FALSE)))),"-",IF(ISERROR(VLOOKUP(control!$B$4&amp;control!$F$19&amp;Scotland_NBA!$B35,Data_NBA!$A$5:$K$2171,Data_NBA!I$1,FALSE)),"-",VLOOKUP(control!$B$4&amp;control!$F$19&amp;Scotland_NBA!$B35,Data_NBA!$A$5:$K$2171,Data_NBA!I$1,FALSE)))</f>
        <v>24</v>
      </c>
      <c r="H35" s="89">
        <f>IF(OR(IF(ISERROR(VLOOKUP(control!$B$4&amp;control!$F$19&amp;Scotland_NBA!$B35,Data_NBA!$A$5:$K$2171,Data_NBA!J$1,FALSE)),"-",VLOOKUP(control!$B$4&amp;control!$F$19&amp;Scotland_NBA!$B35,Data_NBA!$A$5:$K$2171,Data_NBA!J$1,FALSE))=0,ISERROR(IF(ISERROR(VLOOKUP(control!$B$4&amp;control!$F$19&amp;Scotland_NBA!$B35,Data_NBA!$A$5:$K$2171,Data_NBA!J$1,FALSE)),"-",VLOOKUP(control!$B$4&amp;control!$F$19&amp;Scotland_NBA!$B35,Data_NBA!$A$5:$K$2171,Data_NBA!J$1,FALSE)))),"-",IF(ISERROR(VLOOKUP(control!$B$4&amp;control!$F$19&amp;Scotland_NBA!$B35,Data_NBA!$A$5:$K$2171,Data_NBA!J$1,FALSE)),"-",VLOOKUP(control!$B$4&amp;control!$F$19&amp;Scotland_NBA!$B35,Data_NBA!$A$5:$K$2171,Data_NBA!J$1,FALSE)))</f>
        <v>6</v>
      </c>
      <c r="I35" s="90">
        <f>IF(OR(IF(ISERROR(VLOOKUP(control!$B$4&amp;control!$F$19&amp;Scotland_NBA!$B35,Data_NBA!$A$5:$K$2171,Data_NBA!K$1,FALSE)),"-",VLOOKUP(control!$B$4&amp;control!$F$19&amp;Scotland_NBA!$B35,Data_NBA!$A$5:$K$2171,Data_NBA!K$1,FALSE))=0,ISERROR(IF(ISERROR(VLOOKUP(control!$B$4&amp;control!$F$19&amp;Scotland_NBA!$B35,Data_NBA!$A$5:$K$2171,Data_NBA!K$1,FALSE)),"-",VLOOKUP(control!$B$4&amp;control!$F$19&amp;Scotland_NBA!$B35,Data_NBA!$A$5:$K$2171,Data_NBA!K$1,FALSE)))),"-",IF(ISERROR(VLOOKUP(control!$B$4&amp;control!$F$19&amp;Scotland_NBA!$B35,Data_NBA!$A$5:$K$2171,Data_NBA!K$1,FALSE)),"-",VLOOKUP(control!$B$4&amp;control!$F$19&amp;Scotland_NBA!$B35,Data_NBA!$A$5:$K$2171,Data_NBA!K$1,FALSE)))</f>
        <v>113</v>
      </c>
      <c r="J35" s="87"/>
      <c r="K35" s="88">
        <f>IF(OR(IF(ISERROR(VLOOKUP(control!$B$5&amp;control!$F$19&amp;Scotland_NBA!$B35,Data_NBA!$A$5:$K$2171,Data_NBA!E$1,FALSE)),"-",VLOOKUP(control!$B$5&amp;control!$F$19&amp;Scotland_NBA!$B35,Data_NBA!$A$5:$K$2171,Data_NBA!E$1,FALSE))=0,ISERROR(IF(ISERROR(VLOOKUP(control!$B$5&amp;control!$F$19&amp;Scotland_NBA!$B35,Data_NBA!$A$5:$K$2171,Data_NBA!E$1,FALSE)),"-",VLOOKUP(control!$B$5&amp;control!$F$19&amp;Scotland_NBA!$B35,Data_NBA!$A$5:$K$2171,Data_NBA!E$1,FALSE)))),"-",IF(ISERROR(VLOOKUP(control!$B$5&amp;control!$F$19&amp;Scotland_NBA!$B35,Data_NBA!$A$5:$K$2171,Data_NBA!E$1,FALSE)),"-",VLOOKUP(control!$B$5&amp;control!$F$19&amp;Scotland_NBA!$B35,Data_NBA!$A$5:$K$2171,Data_NBA!E$1,FALSE)))</f>
        <v>5</v>
      </c>
      <c r="L35" s="89">
        <f>IF(OR(IF(ISERROR(VLOOKUP(control!$B$5&amp;control!$F$19&amp;Scotland_NBA!$B35,Data_NBA!$A$5:$K$2171,Data_NBA!F$1,FALSE)),"-",VLOOKUP(control!$B$5&amp;control!$F$19&amp;Scotland_NBA!$B35,Data_NBA!$A$5:$K$2171,Data_NBA!F$1,FALSE))=0,ISERROR(IF(ISERROR(VLOOKUP(control!$B$5&amp;control!$F$19&amp;Scotland_NBA!$B38,Data_NBA!$A$5:$K$2171,Data_NBA!F$1,FALSE)),"-",VLOOKUP(control!$B$5&amp;control!$F$19&amp;Scotland_NBA!$B35,Data_NBA!$A$5:$K$2171,Data_NBA!F$1,FALSE)))),"-",IF(ISERROR(VLOOKUP(control!$B$5&amp;control!$F$19&amp;Scotland_NBA!$B35,Data_NBA!$A$5:$K$2171,Data_NBA!F$1,FALSE)),"-",VLOOKUP(control!$B$5&amp;control!$F$19&amp;Scotland_NBA!$B35,Data_NBA!$A$5:$K$2171,Data_NBA!F$1,FALSE)))</f>
        <v>5</v>
      </c>
      <c r="M35" s="89">
        <f>IF(OR(IF(ISERROR(VLOOKUP(control!$B$5&amp;control!$F$19&amp;Scotland_NBA!$B35,Data_NBA!$A$5:$K$2171,Data_NBA!G$1,FALSE)),"-",VLOOKUP(control!$B$5&amp;control!$F$19&amp;Scotland_NBA!$B35,Data_NBA!$A$5:$K$2171,Data_NBA!G$1,FALSE))=0,ISERROR(IF(ISERROR(VLOOKUP(control!$B$5&amp;control!$F$19&amp;Scotland_NBA!$B38,Data_NBA!$A$5:$K$2171,Data_NBA!G$1,FALSE)),"-",VLOOKUP(control!$B$5&amp;control!$F$19&amp;Scotland_NBA!$B35,Data_NBA!$A$5:$K$2171,Data_NBA!G$1,FALSE)))),"-",IF(ISERROR(VLOOKUP(control!$B$5&amp;control!$F$19&amp;Scotland_NBA!$B35,Data_NBA!$A$5:$K$2171,Data_NBA!G$1,FALSE)),"-",VLOOKUP(control!$B$5&amp;control!$F$19&amp;Scotland_NBA!$B35,Data_NBA!$A$5:$K$2171,Data_NBA!G$1,FALSE)))</f>
        <v>23</v>
      </c>
      <c r="N35" s="89">
        <f>IF(OR(IF(ISERROR(VLOOKUP(control!$B$5&amp;control!$F$19&amp;Scotland_NBA!$B35,Data_NBA!$A$5:$K$2171,Data_NBA!H$1,FALSE)),"-",VLOOKUP(control!$B$5&amp;control!$F$19&amp;Scotland_NBA!$B35,Data_NBA!$A$5:$K$2171,Data_NBA!H$1,FALSE))=0,ISERROR(IF(ISERROR(VLOOKUP(control!$B$5&amp;control!$F$19&amp;Scotland_NBA!$B38,Data_NBA!$A$5:$K$2171,Data_NBA!H$1,FALSE)),"-",VLOOKUP(control!$B$5&amp;control!$F$19&amp;Scotland_NBA!$B35,Data_NBA!$A$5:$K$2171,Data_NBA!H$1,FALSE)))),"-",IF(ISERROR(VLOOKUP(control!$B$5&amp;control!$F$19&amp;Scotland_NBA!$B35,Data_NBA!$A$5:$K$2171,Data_NBA!H$1,FALSE)),"-",VLOOKUP(control!$B$5&amp;control!$F$19&amp;Scotland_NBA!$B35,Data_NBA!$A$5:$K$2171,Data_NBA!H$1,FALSE)))</f>
        <v>29</v>
      </c>
      <c r="O35" s="89">
        <f>IF(OR(IF(ISERROR(VLOOKUP(control!$B$5&amp;control!$F$19&amp;Scotland_NBA!$B35,Data_NBA!$A$5:$K$2171,Data_NBA!I$1,FALSE)),"-",VLOOKUP(control!$B$5&amp;control!$F$19&amp;Scotland_NBA!$B35,Data_NBA!$A$5:$K$2171,Data_NBA!I$1,FALSE))=0,ISERROR(IF(ISERROR(VLOOKUP(control!$B$5&amp;control!$F$19&amp;Scotland_NBA!$B38,Data_NBA!$A$5:$K$2171,Data_NBA!I$1,FALSE)),"-",VLOOKUP(control!$B$5&amp;control!$F$19&amp;Scotland_NBA!$B35,Data_NBA!$A$5:$K$2171,Data_NBA!I$1,FALSE)))),"-",IF(ISERROR(VLOOKUP(control!$B$5&amp;control!$F$19&amp;Scotland_NBA!$B35,Data_NBA!$A$5:$K$2171,Data_NBA!I$1,FALSE)),"-",VLOOKUP(control!$B$5&amp;control!$F$19&amp;Scotland_NBA!$B35,Data_NBA!$A$5:$K$2171,Data_NBA!I$1,FALSE)))</f>
        <v>21</v>
      </c>
      <c r="P35" s="89">
        <f>IF(OR(IF(ISERROR(VLOOKUP(control!$B$5&amp;control!$F$19&amp;Scotland_NBA!$B35,Data_NBA!$A$5:$K$2171,Data_NBA!J$1,FALSE)),"-",VLOOKUP(control!$B$5&amp;control!$F$19&amp;Scotland_NBA!$B35,Data_NBA!$A$5:$K$2171,Data_NBA!J$1,FALSE))=0,ISERROR(IF(ISERROR(VLOOKUP(control!$B$5&amp;control!$F$19&amp;Scotland_NBA!$B38,Data_NBA!$A$5:$K$2171,Data_NBA!J$1,FALSE)),"-",VLOOKUP(control!$B$5&amp;control!$F$19&amp;Scotland_NBA!$B35,Data_NBA!$A$5:$K$2171,Data_NBA!J$1,FALSE)))),"-",IF(ISERROR(VLOOKUP(control!$B$5&amp;control!$F$19&amp;Scotland_NBA!$B35,Data_NBA!$A$5:$K$2171,Data_NBA!J$1,FALSE)),"-",VLOOKUP(control!$B$5&amp;control!$F$19&amp;Scotland_NBA!$B35,Data_NBA!$A$5:$K$2171,Data_NBA!J$1,FALSE)))</f>
        <v>6</v>
      </c>
      <c r="Q35" s="90">
        <f>IF(OR(IF(ISERROR(VLOOKUP(control!$B$5&amp;control!$F$19&amp;Scotland_NBA!$B35,Data_NBA!$A$5:$K$2171,Data_NBA!K$1,FALSE)),"-",VLOOKUP(control!$B$5&amp;control!$F$19&amp;Scotland_NBA!$B35,Data_NBA!$A$5:$K$2171,Data_NBA!K$1,FALSE))=0,ISERROR(IF(ISERROR(VLOOKUP(control!$B$5&amp;control!$F$19&amp;Scotland_NBA!$B38,Data_NBA!$A$5:$K$2171,Data_NBA!K$1,FALSE)),"-",VLOOKUP(control!$B$5&amp;control!$F$19&amp;Scotland_NBA!$B35,Data_NBA!$A$5:$K$2171,Data_NBA!K$1,FALSE)))),"-",IF(ISERROR(VLOOKUP(control!$B$5&amp;control!$F$19&amp;Scotland_NBA!$B35,Data_NBA!$A$5:$K$2171,Data_NBA!K$1,FALSE)),"-",VLOOKUP(control!$B$5&amp;control!$F$19&amp;Scotland_NBA!$B35,Data_NBA!$A$5:$K$2171,Data_NBA!K$1,FALSE)))</f>
        <v>89</v>
      </c>
      <c r="R35" s="87"/>
      <c r="S35" s="88">
        <f>IF(OR(IF(ISERROR(VLOOKUP("Persons"&amp;control!$F$19&amp;Scotland_NBA!$B35,Data_NBA!$A$5:$K$2171,Data_NBA!E$1,FALSE)),"-",VLOOKUP("Persons"&amp;control!$F$19&amp;Scotland_NBA!$B35,Data_NBA!$A$5:$K$2171,Data_NBA!E$1,FALSE))=0,ISERROR(IF(ISERROR(VLOOKUP("Persons"&amp;control!$F$19&amp;Scotland_NBA!$B35,Data_NBA!$A$5:$K$2171,Data_NBA!E$1,FALSE)),"-",VLOOKUP("Persons"&amp;control!$F$19&amp;Scotland_NBA!$B35,Data_NBA!$A$5:$K$2171,Data_NBA!E$1,FALSE)))),"-",IF(ISERROR(VLOOKUP("Persons"&amp;control!$F$19&amp;Scotland_NBA!$B35,Data_NBA!$A$5:$K$2171,Data_NBA!E$1,FALSE)),"-",VLOOKUP("Persons"&amp;control!$F$19&amp;Scotland_NBA!$B35,Data_NBA!$A$5:$K$2171,Data_NBA!E$1,FALSE)))</f>
        <v>15</v>
      </c>
      <c r="T35" s="89">
        <f>IF(OR(IF(ISERROR(VLOOKUP("Persons"&amp;control!$F$19&amp;Scotland_NBA!$B35,Data_NBA!$A$5:$K$2171,Data_NBA!F$1,FALSE)),"-",VLOOKUP("Persons"&amp;control!$F$19&amp;Scotland_NBA!$B35,Data_NBA!$A$5:$K$2171,Data_NBA!F$1,FALSE))=0,ISERROR(IF(ISERROR(VLOOKUP("Persons"&amp;control!$F$19&amp;Scotland_NBA!$B35,Data_NBA!$A$5:$K$2171,Data_NBA!F$1,FALSE)),"-",VLOOKUP("Persons"&amp;control!$F$19&amp;Scotland_NBA!$B35,Data_NBA!$A$5:$K$2171,Data_NBA!F$1,FALSE)))),"-",IF(ISERROR(VLOOKUP("Persons"&amp;control!$F$19&amp;Scotland_NBA!$B35,Data_NBA!$A$5:$K$2171,Data_NBA!F$1,FALSE)),"-",VLOOKUP("Persons"&amp;control!$F$19&amp;Scotland_NBA!$B35,Data_NBA!$A$5:$K$2171,Data_NBA!F$1,FALSE)))</f>
        <v>18</v>
      </c>
      <c r="U35" s="89">
        <f>IF(OR(IF(ISERROR(VLOOKUP("Persons"&amp;control!$F$19&amp;Scotland_NBA!$B35,Data_NBA!$A$5:$K$2171,Data_NBA!G$1,FALSE)),"-",VLOOKUP("Persons"&amp;control!$F$19&amp;Scotland_NBA!$B35,Data_NBA!$A$5:$K$2171,Data_NBA!G$1,FALSE))=0,ISERROR(IF(ISERROR(VLOOKUP("Persons"&amp;control!$F$19&amp;Scotland_NBA!$B35,Data_NBA!$A$5:$K$2171,Data_NBA!G$1,FALSE)),"-",VLOOKUP("Persons"&amp;control!$F$19&amp;Scotland_NBA!$B35,Data_NBA!$A$5:$K$2171,Data_NBA!G$1,FALSE)))),"-",IF(ISERROR(VLOOKUP("Persons"&amp;control!$F$19&amp;Scotland_NBA!$B35,Data_NBA!$A$5:$K$2171,Data_NBA!G$1,FALSE)),"-",VLOOKUP("Persons"&amp;control!$F$19&amp;Scotland_NBA!$B35,Data_NBA!$A$5:$K$2171,Data_NBA!G$1,FALSE)))</f>
        <v>48</v>
      </c>
      <c r="V35" s="89">
        <f>IF(OR(IF(ISERROR(VLOOKUP("Persons"&amp;control!$F$19&amp;Scotland_NBA!$B35,Data_NBA!$A$5:$K$2171,Data_NBA!H$1,FALSE)),"-",VLOOKUP("Persons"&amp;control!$F$19&amp;Scotland_NBA!$B35,Data_NBA!$A$5:$K$2171,Data_NBA!H$1,FALSE))=0,ISERROR(IF(ISERROR(VLOOKUP("Persons"&amp;control!$F$19&amp;Scotland_NBA!$B35,Data_NBA!$A$5:$K$2171,Data_NBA!H$1,FALSE)),"-",VLOOKUP("Persons"&amp;control!$F$19&amp;Scotland_NBA!$B35,Data_NBA!$A$5:$K$2171,Data_NBA!H$1,FALSE)))),"-",IF(ISERROR(VLOOKUP("Persons"&amp;control!$F$19&amp;Scotland_NBA!$B35,Data_NBA!$A$5:$K$2171,Data_NBA!H$1,FALSE)),"-",VLOOKUP("Persons"&amp;control!$F$19&amp;Scotland_NBA!$B35,Data_NBA!$A$5:$K$2171,Data_NBA!H$1,FALSE)))</f>
        <v>64</v>
      </c>
      <c r="W35" s="89">
        <f>IF(OR(IF(ISERROR(VLOOKUP("Persons"&amp;control!$F$19&amp;Scotland_NBA!$B35,Data_NBA!$A$5:$K$2171,Data_NBA!I$1,FALSE)),"-",VLOOKUP("Persons"&amp;control!$F$19&amp;Scotland_NBA!$B35,Data_NBA!$A$5:$K$2171,Data_NBA!I$1,FALSE))=0,ISERROR(IF(ISERROR(VLOOKUP("Persons"&amp;control!$F$19&amp;Scotland_NBA!$B35,Data_NBA!$A$5:$K$2171,Data_NBA!I$1,FALSE)),"-",VLOOKUP("Persons"&amp;control!$F$19&amp;Scotland_NBA!$B35,Data_NBA!$A$5:$K$2171,Data_NBA!I$1,FALSE)))),"-",IF(ISERROR(VLOOKUP("Persons"&amp;control!$F$19&amp;Scotland_NBA!$B35,Data_NBA!$A$5:$K$2171,Data_NBA!I$1,FALSE)),"-",VLOOKUP("Persons"&amp;control!$F$19&amp;Scotland_NBA!$B35,Data_NBA!$A$5:$K$2171,Data_NBA!I$1,FALSE)))</f>
        <v>45</v>
      </c>
      <c r="X35" s="89">
        <f>IF(OR(IF(ISERROR(VLOOKUP("Persons"&amp;control!$F$19&amp;Scotland_NBA!$B35,Data_NBA!$A$5:$K$2171,Data_NBA!J$1,FALSE)),"-",VLOOKUP("Persons"&amp;control!$F$19&amp;Scotland_NBA!$B35,Data_NBA!$A$5:$K$2171,Data_NBA!J$1,FALSE))=0,ISERROR(IF(ISERROR(VLOOKUP("Persons"&amp;control!$F$19&amp;Scotland_NBA!$B35,Data_NBA!$A$5:$K$2171,Data_NBA!J$1,FALSE)),"-",VLOOKUP("Persons"&amp;control!$F$19&amp;Scotland_NBA!$B35,Data_NBA!$A$5:$K$2171,Data_NBA!J$1,FALSE)))),"-",IF(ISERROR(VLOOKUP("Persons"&amp;control!$F$19&amp;Scotland_NBA!$B35,Data_NBA!$A$5:$K$2171,Data_NBA!J$1,FALSE)),"-",VLOOKUP("Persons"&amp;control!$F$19&amp;Scotland_NBA!$B35,Data_NBA!$A$5:$K$2171,Data_NBA!J$1,FALSE)))</f>
        <v>12</v>
      </c>
      <c r="Y35" s="90">
        <f>IF(OR(IF(ISERROR(VLOOKUP("Persons"&amp;control!$F$19&amp;Scotland_NBA!$B35,Data_NBA!$A$5:$K$2171,Data_NBA!K$1,FALSE)),"-",VLOOKUP("Persons"&amp;control!$F$19&amp;Scotland_NBA!$B35,Data_NBA!$A$5:$K$2171,Data_NBA!K$1,FALSE))=0,ISERROR(IF(ISERROR(VLOOKUP("Persons"&amp;control!$F$19&amp;Scotland_NBA!$B35,Data_NBA!$A$5:$K$2171,Data_NBA!K$1,FALSE)),"-",VLOOKUP("Persons"&amp;control!$F$19&amp;Scotland_NBA!$B35,Data_NBA!$A$5:$K$2171,Data_NBA!K$1,FALSE)))),"-",IF(ISERROR(VLOOKUP("Persons"&amp;control!$F$19&amp;Scotland_NBA!$B35,Data_NBA!$A$5:$K$2171,Data_NBA!K$1,FALSE)),"-",VLOOKUP("Persons"&amp;control!$F$19&amp;Scotland_NBA!$B35,Data_NBA!$A$5:$K$2171,Data_NBA!K$1,FALSE)))</f>
        <v>202</v>
      </c>
    </row>
    <row r="36" spans="2:25" ht="15" thickBot="1">
      <c r="B36" s="16" t="s">
        <v>153</v>
      </c>
      <c r="C36" s="91">
        <f>IF(OR(IF(ISERROR(VLOOKUP(control!$B$4&amp;control!$F$19&amp;Scotland_NBA!$B36,Data_NBA!$A$5:$K$2171,Data_NBA!E$1,FALSE)),"-",VLOOKUP(control!$B$4&amp;control!$F$19&amp;Scotland_NBA!$B36,Data_NBA!$A$5:$K$2171,Data_NBA!E$1,FALSE))=0,ISERROR(IF(ISERROR(VLOOKUP(control!$B$4&amp;control!$F$19&amp;Scotland_NBA!$B36,Data_NBA!$A$5:$K$2171,Data_NBA!E$1,FALSE)),"-",VLOOKUP(control!$B$4&amp;control!$F$19&amp;Scotland_NBA!$B36,Data_NBA!$A$5:$K$2171,Data_NBA!E$1,FALSE)))),"-",IF(ISERROR(VLOOKUP(control!$B$4&amp;control!$F$19&amp;Scotland_NBA!$B36,Data_NBA!$A$5:$K$2171,Data_NBA!E$1,FALSE)),"-",VLOOKUP(control!$B$4&amp;control!$F$19&amp;Scotland_NBA!$B36,Data_NBA!$A$5:$K$2171,Data_NBA!E$1,FALSE)))</f>
        <v>9</v>
      </c>
      <c r="D36" s="92">
        <f>IF(OR(IF(ISERROR(VLOOKUP(control!$B$4&amp;control!$F$19&amp;Scotland_NBA!$B36,Data_NBA!$A$5:$K$2171,Data_NBA!F$1,FALSE)),"-",VLOOKUP(control!$B$4&amp;control!$F$19&amp;Scotland_NBA!$B36,Data_NBA!$A$5:$K$2171,Data_NBA!F$1,FALSE))=0,ISERROR(IF(ISERROR(VLOOKUP(control!$B$4&amp;control!$F$19&amp;Scotland_NBA!$B36,Data_NBA!$A$5:$K$2171,Data_NBA!F$1,FALSE)),"-",VLOOKUP(control!$B$4&amp;control!$F$19&amp;Scotland_NBA!$B36,Data_NBA!$A$5:$K$2171,Data_NBA!F$1,FALSE)))),"-",IF(ISERROR(VLOOKUP(control!$B$4&amp;control!$F$19&amp;Scotland_NBA!$B36,Data_NBA!$A$5:$K$2171,Data_NBA!F$1,FALSE)),"-",VLOOKUP(control!$B$4&amp;control!$F$19&amp;Scotland_NBA!$B36,Data_NBA!$A$5:$K$2171,Data_NBA!F$1,FALSE)))</f>
        <v>6</v>
      </c>
      <c r="E36" s="92">
        <f>IF(OR(IF(ISERROR(VLOOKUP(control!$B$4&amp;control!$F$19&amp;Scotland_NBA!$B36,Data_NBA!$A$5:$K$2171,Data_NBA!G$1,FALSE)),"-",VLOOKUP(control!$B$4&amp;control!$F$19&amp;Scotland_NBA!$B36,Data_NBA!$A$5:$K$2171,Data_NBA!G$1,FALSE))=0,ISERROR(IF(ISERROR(VLOOKUP(control!$B$4&amp;control!$F$19&amp;Scotland_NBA!$B36,Data_NBA!$A$5:$K$2171,Data_NBA!G$1,FALSE)),"-",VLOOKUP(control!$B$4&amp;control!$F$19&amp;Scotland_NBA!$B36,Data_NBA!$A$5:$K$2171,Data_NBA!G$1,FALSE)))),"-",IF(ISERROR(VLOOKUP(control!$B$4&amp;control!$F$19&amp;Scotland_NBA!$B36,Data_NBA!$A$5:$K$2171,Data_NBA!G$1,FALSE)),"-",VLOOKUP(control!$B$4&amp;control!$F$19&amp;Scotland_NBA!$B36,Data_NBA!$A$5:$K$2171,Data_NBA!G$1,FALSE)))</f>
        <v>5</v>
      </c>
      <c r="F36" s="92">
        <f>IF(OR(IF(ISERROR(VLOOKUP(control!$B$4&amp;control!$F$19&amp;Scotland_NBA!$B36,Data_NBA!$A$5:$K$2171,Data_NBA!H$1,FALSE)),"-",VLOOKUP(control!$B$4&amp;control!$F$19&amp;Scotland_NBA!$B36,Data_NBA!$A$5:$K$2171,Data_NBA!H$1,FALSE))=0,ISERROR(IF(ISERROR(VLOOKUP(control!$B$4&amp;control!$F$19&amp;Scotland_NBA!$B36,Data_NBA!$A$5:$K$2171,Data_NBA!H$1,FALSE)),"-",VLOOKUP(control!$B$4&amp;control!$F$19&amp;Scotland_NBA!$B36,Data_NBA!$A$5:$K$2171,Data_NBA!H$1,FALSE)))),"-",IF(ISERROR(VLOOKUP(control!$B$4&amp;control!$F$19&amp;Scotland_NBA!$B36,Data_NBA!$A$5:$K$2171,Data_NBA!H$1,FALSE)),"-",VLOOKUP(control!$B$4&amp;control!$F$19&amp;Scotland_NBA!$B36,Data_NBA!$A$5:$K$2171,Data_NBA!H$1,FALSE)))</f>
        <v>5</v>
      </c>
      <c r="G36" s="92" t="str">
        <f>IF(OR(IF(ISERROR(VLOOKUP(control!$B$4&amp;control!$F$19&amp;Scotland_NBA!$B36,Data_NBA!$A$5:$K$2171,Data_NBA!I$1,FALSE)),"-",VLOOKUP(control!$B$4&amp;control!$F$19&amp;Scotland_NBA!$B36,Data_NBA!$A$5:$K$2171,Data_NBA!I$1,FALSE))=0,ISERROR(IF(ISERROR(VLOOKUP(control!$B$4&amp;control!$F$19&amp;Scotland_NBA!$B36,Data_NBA!$A$5:$K$2171,Data_NBA!I$1,FALSE)),"-",VLOOKUP(control!$B$4&amp;control!$F$19&amp;Scotland_NBA!$B36,Data_NBA!$A$5:$K$2171,Data_NBA!I$1,FALSE)))),"-",IF(ISERROR(VLOOKUP(control!$B$4&amp;control!$F$19&amp;Scotland_NBA!$B36,Data_NBA!$A$5:$K$2171,Data_NBA!I$1,FALSE)),"-",VLOOKUP(control!$B$4&amp;control!$F$19&amp;Scotland_NBA!$B36,Data_NBA!$A$5:$K$2171,Data_NBA!I$1,FALSE)))</f>
        <v>-</v>
      </c>
      <c r="H36" s="92" t="str">
        <f>IF(OR(IF(ISERROR(VLOOKUP(control!$B$4&amp;control!$F$19&amp;Scotland_NBA!$B36,Data_NBA!$A$5:$K$2171,Data_NBA!J$1,FALSE)),"-",VLOOKUP(control!$B$4&amp;control!$F$19&amp;Scotland_NBA!$B36,Data_NBA!$A$5:$K$2171,Data_NBA!J$1,FALSE))=0,ISERROR(IF(ISERROR(VLOOKUP(control!$B$4&amp;control!$F$19&amp;Scotland_NBA!$B36,Data_NBA!$A$5:$K$2171,Data_NBA!J$1,FALSE)),"-",VLOOKUP(control!$B$4&amp;control!$F$19&amp;Scotland_NBA!$B36,Data_NBA!$A$5:$K$2171,Data_NBA!J$1,FALSE)))),"-",IF(ISERROR(VLOOKUP(control!$B$4&amp;control!$F$19&amp;Scotland_NBA!$B36,Data_NBA!$A$5:$K$2171,Data_NBA!J$1,FALSE)),"-",VLOOKUP(control!$B$4&amp;control!$F$19&amp;Scotland_NBA!$B36,Data_NBA!$A$5:$K$2171,Data_NBA!J$1,FALSE)))</f>
        <v>-</v>
      </c>
      <c r="I36" s="93">
        <f>IF(OR(IF(ISERROR(VLOOKUP(control!$B$4&amp;control!$F$19&amp;Scotland_NBA!$B36,Data_NBA!$A$5:$K$2171,Data_NBA!K$1,FALSE)),"-",VLOOKUP(control!$B$4&amp;control!$F$19&amp;Scotland_NBA!$B36,Data_NBA!$A$5:$K$2171,Data_NBA!K$1,FALSE))=0,ISERROR(IF(ISERROR(VLOOKUP(control!$B$4&amp;control!$F$19&amp;Scotland_NBA!$B36,Data_NBA!$A$5:$K$2171,Data_NBA!K$1,FALSE)),"-",VLOOKUP(control!$B$4&amp;control!$F$19&amp;Scotland_NBA!$B36,Data_NBA!$A$5:$K$2171,Data_NBA!K$1,FALSE)))),"-",IF(ISERROR(VLOOKUP(control!$B$4&amp;control!$F$19&amp;Scotland_NBA!$B36,Data_NBA!$A$5:$K$2171,Data_NBA!K$1,FALSE)),"-",VLOOKUP(control!$B$4&amp;control!$F$19&amp;Scotland_NBA!$B36,Data_NBA!$A$5:$K$2171,Data_NBA!K$1,FALSE)))</f>
        <v>25</v>
      </c>
      <c r="J36" s="87"/>
      <c r="K36" s="91">
        <f>IF(OR(IF(ISERROR(VLOOKUP(control!$B$5&amp;control!$F$19&amp;Scotland_NBA!$B36,Data_NBA!$A$5:$K$2171,Data_NBA!E$1,FALSE)),"-",VLOOKUP(control!$B$5&amp;control!$F$19&amp;Scotland_NBA!$B36,Data_NBA!$A$5:$K$2171,Data_NBA!E$1,FALSE))=0,ISERROR(IF(ISERROR(VLOOKUP(control!$B$5&amp;control!$F$19&amp;Scotland_NBA!$B36,Data_NBA!$A$5:$K$2171,Data_NBA!E$1,FALSE)),"-",VLOOKUP(control!$B$5&amp;control!$F$19&amp;Scotland_NBA!$B36,Data_NBA!$A$5:$K$2171,Data_NBA!E$1,FALSE)))),"-",IF(ISERROR(VLOOKUP(control!$B$5&amp;control!$F$19&amp;Scotland_NBA!$B36,Data_NBA!$A$5:$K$2171,Data_NBA!E$1,FALSE)),"-",VLOOKUP(control!$B$5&amp;control!$F$19&amp;Scotland_NBA!$B36,Data_NBA!$A$5:$K$2171,Data_NBA!E$1,FALSE)))</f>
        <v>5</v>
      </c>
      <c r="L36" s="92">
        <f>IF(OR(IF(ISERROR(VLOOKUP(control!$B$5&amp;control!$F$19&amp;Scotland_NBA!$B36,Data_NBA!$A$5:$K$2171,Data_NBA!F$1,FALSE)),"-",VLOOKUP(control!$B$5&amp;control!$F$19&amp;Scotland_NBA!$B36,Data_NBA!$A$5:$K$2171,Data_NBA!F$1,FALSE))=0,ISERROR(IF(ISERROR(VLOOKUP(control!$B$5&amp;control!$F$19&amp;Scotland_NBA!$B39,Data_NBA!$A$5:$K$2171,Data_NBA!F$1,FALSE)),"-",VLOOKUP(control!$B$5&amp;control!$F$19&amp;Scotland_NBA!$B36,Data_NBA!$A$5:$K$2171,Data_NBA!F$1,FALSE)))),"-",IF(ISERROR(VLOOKUP(control!$B$5&amp;control!$F$19&amp;Scotland_NBA!$B36,Data_NBA!$A$5:$K$2171,Data_NBA!F$1,FALSE)),"-",VLOOKUP(control!$B$5&amp;control!$F$19&amp;Scotland_NBA!$B36,Data_NBA!$A$5:$K$2171,Data_NBA!F$1,FALSE)))</f>
        <v>5</v>
      </c>
      <c r="M36" s="92">
        <f>IF(OR(IF(ISERROR(VLOOKUP(control!$B$5&amp;control!$F$19&amp;Scotland_NBA!$B36,Data_NBA!$A$5:$K$2171,Data_NBA!G$1,FALSE)),"-",VLOOKUP(control!$B$5&amp;control!$F$19&amp;Scotland_NBA!$B36,Data_NBA!$A$5:$K$2171,Data_NBA!G$1,FALSE))=0,ISERROR(IF(ISERROR(VLOOKUP(control!$B$5&amp;control!$F$19&amp;Scotland_NBA!$B39,Data_NBA!$A$5:$K$2171,Data_NBA!G$1,FALSE)),"-",VLOOKUP(control!$B$5&amp;control!$F$19&amp;Scotland_NBA!$B36,Data_NBA!$A$5:$K$2171,Data_NBA!G$1,FALSE)))),"-",IF(ISERROR(VLOOKUP(control!$B$5&amp;control!$F$19&amp;Scotland_NBA!$B36,Data_NBA!$A$5:$K$2171,Data_NBA!G$1,FALSE)),"-",VLOOKUP(control!$B$5&amp;control!$F$19&amp;Scotland_NBA!$B36,Data_NBA!$A$5:$K$2171,Data_NBA!G$1,FALSE)))</f>
        <v>5</v>
      </c>
      <c r="N36" s="92" t="str">
        <f>IF(OR(IF(ISERROR(VLOOKUP(control!$B$5&amp;control!$F$19&amp;Scotland_NBA!$B36,Data_NBA!$A$5:$K$2171,Data_NBA!H$1,FALSE)),"-",VLOOKUP(control!$B$5&amp;control!$F$19&amp;Scotland_NBA!$B36,Data_NBA!$A$5:$K$2171,Data_NBA!H$1,FALSE))=0,ISERROR(IF(ISERROR(VLOOKUP(control!$B$5&amp;control!$F$19&amp;Scotland_NBA!$B39,Data_NBA!$A$5:$K$2171,Data_NBA!H$1,FALSE)),"-",VLOOKUP(control!$B$5&amp;control!$F$19&amp;Scotland_NBA!$B36,Data_NBA!$A$5:$K$2171,Data_NBA!H$1,FALSE)))),"-",IF(ISERROR(VLOOKUP(control!$B$5&amp;control!$F$19&amp;Scotland_NBA!$B36,Data_NBA!$A$5:$K$2171,Data_NBA!H$1,FALSE)),"-",VLOOKUP(control!$B$5&amp;control!$F$19&amp;Scotland_NBA!$B36,Data_NBA!$A$5:$K$2171,Data_NBA!H$1,FALSE)))</f>
        <v>-</v>
      </c>
      <c r="O36" s="92" t="str">
        <f>IF(OR(IF(ISERROR(VLOOKUP(control!$B$5&amp;control!$F$19&amp;Scotland_NBA!$B36,Data_NBA!$A$5:$K$2171,Data_NBA!I$1,FALSE)),"-",VLOOKUP(control!$B$5&amp;control!$F$19&amp;Scotland_NBA!$B36,Data_NBA!$A$5:$K$2171,Data_NBA!I$1,FALSE))=0,ISERROR(IF(ISERROR(VLOOKUP(control!$B$5&amp;control!$F$19&amp;Scotland_NBA!$B39,Data_NBA!$A$5:$K$2171,Data_NBA!I$1,FALSE)),"-",VLOOKUP(control!$B$5&amp;control!$F$19&amp;Scotland_NBA!$B36,Data_NBA!$A$5:$K$2171,Data_NBA!I$1,FALSE)))),"-",IF(ISERROR(VLOOKUP(control!$B$5&amp;control!$F$19&amp;Scotland_NBA!$B36,Data_NBA!$A$5:$K$2171,Data_NBA!I$1,FALSE)),"-",VLOOKUP(control!$B$5&amp;control!$F$19&amp;Scotland_NBA!$B36,Data_NBA!$A$5:$K$2171,Data_NBA!I$1,FALSE)))</f>
        <v>-</v>
      </c>
      <c r="P36" s="92" t="str">
        <f>IF(OR(IF(ISERROR(VLOOKUP(control!$B$5&amp;control!$F$19&amp;Scotland_NBA!$B36,Data_NBA!$A$5:$K$2171,Data_NBA!J$1,FALSE)),"-",VLOOKUP(control!$B$5&amp;control!$F$19&amp;Scotland_NBA!$B36,Data_NBA!$A$5:$K$2171,Data_NBA!J$1,FALSE))=0,ISERROR(IF(ISERROR(VLOOKUP(control!$B$5&amp;control!$F$19&amp;Scotland_NBA!$B39,Data_NBA!$A$5:$K$2171,Data_NBA!J$1,FALSE)),"-",VLOOKUP(control!$B$5&amp;control!$F$19&amp;Scotland_NBA!$B36,Data_NBA!$A$5:$K$2171,Data_NBA!J$1,FALSE)))),"-",IF(ISERROR(VLOOKUP(control!$B$5&amp;control!$F$19&amp;Scotland_NBA!$B36,Data_NBA!$A$5:$K$2171,Data_NBA!J$1,FALSE)),"-",VLOOKUP(control!$B$5&amp;control!$F$19&amp;Scotland_NBA!$B36,Data_NBA!$A$5:$K$2171,Data_NBA!J$1,FALSE)))</f>
        <v>-</v>
      </c>
      <c r="Q36" s="93">
        <f>IF(OR(IF(ISERROR(VLOOKUP(control!$B$5&amp;control!$F$19&amp;Scotland_NBA!$B36,Data_NBA!$A$5:$K$2171,Data_NBA!K$1,FALSE)),"-",VLOOKUP(control!$B$5&amp;control!$F$19&amp;Scotland_NBA!$B36,Data_NBA!$A$5:$K$2171,Data_NBA!K$1,FALSE))=0,ISERROR(IF(ISERROR(VLOOKUP(control!$B$5&amp;control!$F$19&amp;Scotland_NBA!$B39,Data_NBA!$A$5:$K$2171,Data_NBA!K$1,FALSE)),"-",VLOOKUP(control!$B$5&amp;control!$F$19&amp;Scotland_NBA!$B36,Data_NBA!$A$5:$K$2171,Data_NBA!K$1,FALSE)))),"-",IF(ISERROR(VLOOKUP(control!$B$5&amp;control!$F$19&amp;Scotland_NBA!$B36,Data_NBA!$A$5:$K$2171,Data_NBA!K$1,FALSE)),"-",VLOOKUP(control!$B$5&amp;control!$F$19&amp;Scotland_NBA!$B36,Data_NBA!$A$5:$K$2171,Data_NBA!K$1,FALSE)))</f>
        <v>15</v>
      </c>
      <c r="R36" s="87"/>
      <c r="S36" s="91">
        <f>IF(OR(IF(ISERROR(VLOOKUP("Persons"&amp;control!$F$19&amp;Scotland_NBA!$B36,Data_NBA!$A$5:$K$2171,Data_NBA!E$1,FALSE)),"-",VLOOKUP("Persons"&amp;control!$F$19&amp;Scotland_NBA!$B36,Data_NBA!$A$5:$K$2171,Data_NBA!E$1,FALSE))=0,ISERROR(IF(ISERROR(VLOOKUP("Persons"&amp;control!$F$19&amp;Scotland_NBA!$B36,Data_NBA!$A$5:$K$2171,Data_NBA!E$1,FALSE)),"-",VLOOKUP("Persons"&amp;control!$F$19&amp;Scotland_NBA!$B36,Data_NBA!$A$5:$K$2171,Data_NBA!E$1,FALSE)))),"-",IF(ISERROR(VLOOKUP("Persons"&amp;control!$F$19&amp;Scotland_NBA!$B36,Data_NBA!$A$5:$K$2171,Data_NBA!E$1,FALSE)),"-",VLOOKUP("Persons"&amp;control!$F$19&amp;Scotland_NBA!$B36,Data_NBA!$A$5:$K$2171,Data_NBA!E$1,FALSE)))</f>
        <v>14</v>
      </c>
      <c r="T36" s="92">
        <f>IF(OR(IF(ISERROR(VLOOKUP("Persons"&amp;control!$F$19&amp;Scotland_NBA!$B36,Data_NBA!$A$5:$K$2171,Data_NBA!F$1,FALSE)),"-",VLOOKUP("Persons"&amp;control!$F$19&amp;Scotland_NBA!$B36,Data_NBA!$A$5:$K$2171,Data_NBA!F$1,FALSE))=0,ISERROR(IF(ISERROR(VLOOKUP("Persons"&amp;control!$F$19&amp;Scotland_NBA!$B36,Data_NBA!$A$5:$K$2171,Data_NBA!F$1,FALSE)),"-",VLOOKUP("Persons"&amp;control!$F$19&amp;Scotland_NBA!$B36,Data_NBA!$A$5:$K$2171,Data_NBA!F$1,FALSE)))),"-",IF(ISERROR(VLOOKUP("Persons"&amp;control!$F$19&amp;Scotland_NBA!$B36,Data_NBA!$A$5:$K$2171,Data_NBA!F$1,FALSE)),"-",VLOOKUP("Persons"&amp;control!$F$19&amp;Scotland_NBA!$B36,Data_NBA!$A$5:$K$2171,Data_NBA!F$1,FALSE)))</f>
        <v>11</v>
      </c>
      <c r="U36" s="92">
        <f>IF(OR(IF(ISERROR(VLOOKUP("Persons"&amp;control!$F$19&amp;Scotland_NBA!$B36,Data_NBA!$A$5:$K$2171,Data_NBA!G$1,FALSE)),"-",VLOOKUP("Persons"&amp;control!$F$19&amp;Scotland_NBA!$B36,Data_NBA!$A$5:$K$2171,Data_NBA!G$1,FALSE))=0,ISERROR(IF(ISERROR(VLOOKUP("Persons"&amp;control!$F$19&amp;Scotland_NBA!$B36,Data_NBA!$A$5:$K$2171,Data_NBA!G$1,FALSE)),"-",VLOOKUP("Persons"&amp;control!$F$19&amp;Scotland_NBA!$B36,Data_NBA!$A$5:$K$2171,Data_NBA!G$1,FALSE)))),"-",IF(ISERROR(VLOOKUP("Persons"&amp;control!$F$19&amp;Scotland_NBA!$B36,Data_NBA!$A$5:$K$2171,Data_NBA!G$1,FALSE)),"-",VLOOKUP("Persons"&amp;control!$F$19&amp;Scotland_NBA!$B36,Data_NBA!$A$5:$K$2171,Data_NBA!G$1,FALSE)))</f>
        <v>10</v>
      </c>
      <c r="V36" s="92">
        <f>IF(OR(IF(ISERROR(VLOOKUP("Persons"&amp;control!$F$19&amp;Scotland_NBA!$B36,Data_NBA!$A$5:$K$2171,Data_NBA!H$1,FALSE)),"-",VLOOKUP("Persons"&amp;control!$F$19&amp;Scotland_NBA!$B36,Data_NBA!$A$5:$K$2171,Data_NBA!H$1,FALSE))=0,ISERROR(IF(ISERROR(VLOOKUP("Persons"&amp;control!$F$19&amp;Scotland_NBA!$B36,Data_NBA!$A$5:$K$2171,Data_NBA!H$1,FALSE)),"-",VLOOKUP("Persons"&amp;control!$F$19&amp;Scotland_NBA!$B36,Data_NBA!$A$5:$K$2171,Data_NBA!H$1,FALSE)))),"-",IF(ISERROR(VLOOKUP("Persons"&amp;control!$F$19&amp;Scotland_NBA!$B36,Data_NBA!$A$5:$K$2171,Data_NBA!H$1,FALSE)),"-",VLOOKUP("Persons"&amp;control!$F$19&amp;Scotland_NBA!$B36,Data_NBA!$A$5:$K$2171,Data_NBA!H$1,FALSE)))</f>
        <v>5</v>
      </c>
      <c r="W36" s="92" t="str">
        <f>IF(OR(IF(ISERROR(VLOOKUP("Persons"&amp;control!$F$19&amp;Scotland_NBA!$B36,Data_NBA!$A$5:$K$2171,Data_NBA!I$1,FALSE)),"-",VLOOKUP("Persons"&amp;control!$F$19&amp;Scotland_NBA!$B36,Data_NBA!$A$5:$K$2171,Data_NBA!I$1,FALSE))=0,ISERROR(IF(ISERROR(VLOOKUP("Persons"&amp;control!$F$19&amp;Scotland_NBA!$B36,Data_NBA!$A$5:$K$2171,Data_NBA!I$1,FALSE)),"-",VLOOKUP("Persons"&amp;control!$F$19&amp;Scotland_NBA!$B36,Data_NBA!$A$5:$K$2171,Data_NBA!I$1,FALSE)))),"-",IF(ISERROR(VLOOKUP("Persons"&amp;control!$F$19&amp;Scotland_NBA!$B36,Data_NBA!$A$5:$K$2171,Data_NBA!I$1,FALSE)),"-",VLOOKUP("Persons"&amp;control!$F$19&amp;Scotland_NBA!$B36,Data_NBA!$A$5:$K$2171,Data_NBA!I$1,FALSE)))</f>
        <v>-</v>
      </c>
      <c r="X36" s="92" t="str">
        <f>IF(OR(IF(ISERROR(VLOOKUP("Persons"&amp;control!$F$19&amp;Scotland_NBA!$B36,Data_NBA!$A$5:$K$2171,Data_NBA!J$1,FALSE)),"-",VLOOKUP("Persons"&amp;control!$F$19&amp;Scotland_NBA!$B36,Data_NBA!$A$5:$K$2171,Data_NBA!J$1,FALSE))=0,ISERROR(IF(ISERROR(VLOOKUP("Persons"&amp;control!$F$19&amp;Scotland_NBA!$B36,Data_NBA!$A$5:$K$2171,Data_NBA!J$1,FALSE)),"-",VLOOKUP("Persons"&amp;control!$F$19&amp;Scotland_NBA!$B36,Data_NBA!$A$5:$K$2171,Data_NBA!J$1,FALSE)))),"-",IF(ISERROR(VLOOKUP("Persons"&amp;control!$F$19&amp;Scotland_NBA!$B36,Data_NBA!$A$5:$K$2171,Data_NBA!J$1,FALSE)),"-",VLOOKUP("Persons"&amp;control!$F$19&amp;Scotland_NBA!$B36,Data_NBA!$A$5:$K$2171,Data_NBA!J$1,FALSE)))</f>
        <v>-</v>
      </c>
      <c r="Y36" s="93">
        <f>IF(OR(IF(ISERROR(VLOOKUP("Persons"&amp;control!$F$19&amp;Scotland_NBA!$B36,Data_NBA!$A$5:$K$2171,Data_NBA!K$1,FALSE)),"-",VLOOKUP("Persons"&amp;control!$F$19&amp;Scotland_NBA!$B36,Data_NBA!$A$5:$K$2171,Data_NBA!K$1,FALSE))=0,ISERROR(IF(ISERROR(VLOOKUP("Persons"&amp;control!$F$19&amp;Scotland_NBA!$B36,Data_NBA!$A$5:$K$2171,Data_NBA!K$1,FALSE)),"-",VLOOKUP("Persons"&amp;control!$F$19&amp;Scotland_NBA!$B36,Data_NBA!$A$5:$K$2171,Data_NBA!K$1,FALSE)))),"-",IF(ISERROR(VLOOKUP("Persons"&amp;control!$F$19&amp;Scotland_NBA!$B36,Data_NBA!$A$5:$K$2171,Data_NBA!K$1,FALSE)),"-",VLOOKUP("Persons"&amp;control!$F$19&amp;Scotland_NBA!$B36,Data_NBA!$A$5:$K$2171,Data_NBA!K$1,FALSE)))</f>
        <v>40</v>
      </c>
    </row>
    <row r="37" spans="2:25" ht="15" thickBot="1">
      <c r="B37" s="16" t="s">
        <v>154</v>
      </c>
      <c r="C37" s="88">
        <f>IF(OR(IF(ISERROR(VLOOKUP(control!$B$4&amp;control!$F$19&amp;Scotland_NBA!$B37,Data_NBA!$A$5:$K$2171,Data_NBA!E$1,FALSE)),"-",VLOOKUP(control!$B$4&amp;control!$F$19&amp;Scotland_NBA!$B37,Data_NBA!$A$5:$K$2171,Data_NBA!E$1,FALSE))=0,ISERROR(IF(ISERROR(VLOOKUP(control!$B$4&amp;control!$F$19&amp;Scotland_NBA!$B37,Data_NBA!$A$5:$K$2171,Data_NBA!E$1,FALSE)),"-",VLOOKUP(control!$B$4&amp;control!$F$19&amp;Scotland_NBA!$B37,Data_NBA!$A$5:$K$2171,Data_NBA!E$1,FALSE)))),"-",IF(ISERROR(VLOOKUP(control!$B$4&amp;control!$F$19&amp;Scotland_NBA!$B37,Data_NBA!$A$5:$K$2171,Data_NBA!E$1,FALSE)),"-",VLOOKUP(control!$B$4&amp;control!$F$19&amp;Scotland_NBA!$B37,Data_NBA!$A$5:$K$2171,Data_NBA!E$1,FALSE)))</f>
        <v>82</v>
      </c>
      <c r="D37" s="89">
        <f>IF(OR(IF(ISERROR(VLOOKUP(control!$B$4&amp;control!$F$19&amp;Scotland_NBA!$B37,Data_NBA!$A$5:$K$2171,Data_NBA!F$1,FALSE)),"-",VLOOKUP(control!$B$4&amp;control!$F$19&amp;Scotland_NBA!$B37,Data_NBA!$A$5:$K$2171,Data_NBA!F$1,FALSE))=0,ISERROR(IF(ISERROR(VLOOKUP(control!$B$4&amp;control!$F$19&amp;Scotland_NBA!$B37,Data_NBA!$A$5:$K$2171,Data_NBA!F$1,FALSE)),"-",VLOOKUP(control!$B$4&amp;control!$F$19&amp;Scotland_NBA!$B37,Data_NBA!$A$5:$K$2171,Data_NBA!F$1,FALSE)))),"-",IF(ISERROR(VLOOKUP(control!$B$4&amp;control!$F$19&amp;Scotland_NBA!$B37,Data_NBA!$A$5:$K$2171,Data_NBA!F$1,FALSE)),"-",VLOOKUP(control!$B$4&amp;control!$F$19&amp;Scotland_NBA!$B37,Data_NBA!$A$5:$K$2171,Data_NBA!F$1,FALSE)))</f>
        <v>42</v>
      </c>
      <c r="E37" s="89">
        <f>IF(OR(IF(ISERROR(VLOOKUP(control!$B$4&amp;control!$F$19&amp;Scotland_NBA!$B37,Data_NBA!$A$5:$K$2171,Data_NBA!G$1,FALSE)),"-",VLOOKUP(control!$B$4&amp;control!$F$19&amp;Scotland_NBA!$B37,Data_NBA!$A$5:$K$2171,Data_NBA!G$1,FALSE))=0,ISERROR(IF(ISERROR(VLOOKUP(control!$B$4&amp;control!$F$19&amp;Scotland_NBA!$B37,Data_NBA!$A$5:$K$2171,Data_NBA!G$1,FALSE)),"-",VLOOKUP(control!$B$4&amp;control!$F$19&amp;Scotland_NBA!$B37,Data_NBA!$A$5:$K$2171,Data_NBA!G$1,FALSE)))),"-",IF(ISERROR(VLOOKUP(control!$B$4&amp;control!$F$19&amp;Scotland_NBA!$B37,Data_NBA!$A$5:$K$2171,Data_NBA!G$1,FALSE)),"-",VLOOKUP(control!$B$4&amp;control!$F$19&amp;Scotland_NBA!$B37,Data_NBA!$A$5:$K$2171,Data_NBA!G$1,FALSE)))</f>
        <v>52</v>
      </c>
      <c r="F37" s="89">
        <f>IF(OR(IF(ISERROR(VLOOKUP(control!$B$4&amp;control!$F$19&amp;Scotland_NBA!$B37,Data_NBA!$A$5:$K$2171,Data_NBA!H$1,FALSE)),"-",VLOOKUP(control!$B$4&amp;control!$F$19&amp;Scotland_NBA!$B37,Data_NBA!$A$5:$K$2171,Data_NBA!H$1,FALSE))=0,ISERROR(IF(ISERROR(VLOOKUP(control!$B$4&amp;control!$F$19&amp;Scotland_NBA!$B37,Data_NBA!$A$5:$K$2171,Data_NBA!H$1,FALSE)),"-",VLOOKUP(control!$B$4&amp;control!$F$19&amp;Scotland_NBA!$B37,Data_NBA!$A$5:$K$2171,Data_NBA!H$1,FALSE)))),"-",IF(ISERROR(VLOOKUP(control!$B$4&amp;control!$F$19&amp;Scotland_NBA!$B37,Data_NBA!$A$5:$K$2171,Data_NBA!H$1,FALSE)),"-",VLOOKUP(control!$B$4&amp;control!$F$19&amp;Scotland_NBA!$B37,Data_NBA!$A$5:$K$2171,Data_NBA!H$1,FALSE)))</f>
        <v>33</v>
      </c>
      <c r="G37" s="89">
        <f>IF(OR(IF(ISERROR(VLOOKUP(control!$B$4&amp;control!$F$19&amp;Scotland_NBA!$B37,Data_NBA!$A$5:$K$2171,Data_NBA!I$1,FALSE)),"-",VLOOKUP(control!$B$4&amp;control!$F$19&amp;Scotland_NBA!$B37,Data_NBA!$A$5:$K$2171,Data_NBA!I$1,FALSE))=0,ISERROR(IF(ISERROR(VLOOKUP(control!$B$4&amp;control!$F$19&amp;Scotland_NBA!$B37,Data_NBA!$A$5:$K$2171,Data_NBA!I$1,FALSE)),"-",VLOOKUP(control!$B$4&amp;control!$F$19&amp;Scotland_NBA!$B37,Data_NBA!$A$5:$K$2171,Data_NBA!I$1,FALSE)))),"-",IF(ISERROR(VLOOKUP(control!$B$4&amp;control!$F$19&amp;Scotland_NBA!$B37,Data_NBA!$A$5:$K$2171,Data_NBA!I$1,FALSE)),"-",VLOOKUP(control!$B$4&amp;control!$F$19&amp;Scotland_NBA!$B37,Data_NBA!$A$5:$K$2171,Data_NBA!I$1,FALSE)))</f>
        <v>18</v>
      </c>
      <c r="H37" s="89">
        <f>IF(OR(IF(ISERROR(VLOOKUP(control!$B$4&amp;control!$F$19&amp;Scotland_NBA!$B37,Data_NBA!$A$5:$K$2171,Data_NBA!J$1,FALSE)),"-",VLOOKUP(control!$B$4&amp;control!$F$19&amp;Scotland_NBA!$B37,Data_NBA!$A$5:$K$2171,Data_NBA!J$1,FALSE))=0,ISERROR(IF(ISERROR(VLOOKUP(control!$B$4&amp;control!$F$19&amp;Scotland_NBA!$B37,Data_NBA!$A$5:$K$2171,Data_NBA!J$1,FALSE)),"-",VLOOKUP(control!$B$4&amp;control!$F$19&amp;Scotland_NBA!$B37,Data_NBA!$A$5:$K$2171,Data_NBA!J$1,FALSE)))),"-",IF(ISERROR(VLOOKUP(control!$B$4&amp;control!$F$19&amp;Scotland_NBA!$B37,Data_NBA!$A$5:$K$2171,Data_NBA!J$1,FALSE)),"-",VLOOKUP(control!$B$4&amp;control!$F$19&amp;Scotland_NBA!$B37,Data_NBA!$A$5:$K$2171,Data_NBA!J$1,FALSE)))</f>
        <v>14</v>
      </c>
      <c r="I37" s="90">
        <f>IF(OR(IF(ISERROR(VLOOKUP(control!$B$4&amp;control!$F$19&amp;Scotland_NBA!$B37,Data_NBA!$A$5:$K$2171,Data_NBA!K$1,FALSE)),"-",VLOOKUP(control!$B$4&amp;control!$F$19&amp;Scotland_NBA!$B37,Data_NBA!$A$5:$K$2171,Data_NBA!K$1,FALSE))=0,ISERROR(IF(ISERROR(VLOOKUP(control!$B$4&amp;control!$F$19&amp;Scotland_NBA!$B37,Data_NBA!$A$5:$K$2171,Data_NBA!K$1,FALSE)),"-",VLOOKUP(control!$B$4&amp;control!$F$19&amp;Scotland_NBA!$B37,Data_NBA!$A$5:$K$2171,Data_NBA!K$1,FALSE)))),"-",IF(ISERROR(VLOOKUP(control!$B$4&amp;control!$F$19&amp;Scotland_NBA!$B37,Data_NBA!$A$5:$K$2171,Data_NBA!K$1,FALSE)),"-",VLOOKUP(control!$B$4&amp;control!$F$19&amp;Scotland_NBA!$B37,Data_NBA!$A$5:$K$2171,Data_NBA!K$1,FALSE)))</f>
        <v>241</v>
      </c>
      <c r="J37" s="87"/>
      <c r="K37" s="88">
        <f>IF(OR(IF(ISERROR(VLOOKUP(control!$B$5&amp;control!$F$19&amp;Scotland_NBA!$B37,Data_NBA!$A$5:$K$2171,Data_NBA!E$1,FALSE)),"-",VLOOKUP(control!$B$5&amp;control!$F$19&amp;Scotland_NBA!$B37,Data_NBA!$A$5:$K$2171,Data_NBA!E$1,FALSE))=0,ISERROR(IF(ISERROR(VLOOKUP(control!$B$5&amp;control!$F$19&amp;Scotland_NBA!$B37,Data_NBA!$A$5:$K$2171,Data_NBA!E$1,FALSE)),"-",VLOOKUP(control!$B$5&amp;control!$F$19&amp;Scotland_NBA!$B37,Data_NBA!$A$5:$K$2171,Data_NBA!E$1,FALSE)))),"-",IF(ISERROR(VLOOKUP(control!$B$5&amp;control!$F$19&amp;Scotland_NBA!$B37,Data_NBA!$A$5:$K$2171,Data_NBA!E$1,FALSE)),"-",VLOOKUP(control!$B$5&amp;control!$F$19&amp;Scotland_NBA!$B37,Data_NBA!$A$5:$K$2171,Data_NBA!E$1,FALSE)))</f>
        <v>83</v>
      </c>
      <c r="L37" s="89">
        <f>IF(OR(IF(ISERROR(VLOOKUP(control!$B$5&amp;control!$F$19&amp;Scotland_NBA!$B37,Data_NBA!$A$5:$K$2171,Data_NBA!F$1,FALSE)),"-",VLOOKUP(control!$B$5&amp;control!$F$19&amp;Scotland_NBA!$B37,Data_NBA!$A$5:$K$2171,Data_NBA!F$1,FALSE))=0,ISERROR(IF(ISERROR(VLOOKUP(control!$B$5&amp;control!$F$19&amp;Scotland_NBA!$B40,Data_NBA!$A$5:$K$2171,Data_NBA!F$1,FALSE)),"-",VLOOKUP(control!$B$5&amp;control!$F$19&amp;Scotland_NBA!$B37,Data_NBA!$A$5:$K$2171,Data_NBA!F$1,FALSE)))),"-",IF(ISERROR(VLOOKUP(control!$B$5&amp;control!$F$19&amp;Scotland_NBA!$B37,Data_NBA!$A$5:$K$2171,Data_NBA!F$1,FALSE)),"-",VLOOKUP(control!$B$5&amp;control!$F$19&amp;Scotland_NBA!$B37,Data_NBA!$A$5:$K$2171,Data_NBA!F$1,FALSE)))</f>
        <v>37</v>
      </c>
      <c r="M37" s="89">
        <f>IF(OR(IF(ISERROR(VLOOKUP(control!$B$5&amp;control!$F$19&amp;Scotland_NBA!$B37,Data_NBA!$A$5:$K$2171,Data_NBA!G$1,FALSE)),"-",VLOOKUP(control!$B$5&amp;control!$F$19&amp;Scotland_NBA!$B37,Data_NBA!$A$5:$K$2171,Data_NBA!G$1,FALSE))=0,ISERROR(IF(ISERROR(VLOOKUP(control!$B$5&amp;control!$F$19&amp;Scotland_NBA!$B40,Data_NBA!$A$5:$K$2171,Data_NBA!G$1,FALSE)),"-",VLOOKUP(control!$B$5&amp;control!$F$19&amp;Scotland_NBA!$B37,Data_NBA!$A$5:$K$2171,Data_NBA!G$1,FALSE)))),"-",IF(ISERROR(VLOOKUP(control!$B$5&amp;control!$F$19&amp;Scotland_NBA!$B37,Data_NBA!$A$5:$K$2171,Data_NBA!G$1,FALSE)),"-",VLOOKUP(control!$B$5&amp;control!$F$19&amp;Scotland_NBA!$B37,Data_NBA!$A$5:$K$2171,Data_NBA!G$1,FALSE)))</f>
        <v>52</v>
      </c>
      <c r="N37" s="89">
        <f>IF(OR(IF(ISERROR(VLOOKUP(control!$B$5&amp;control!$F$19&amp;Scotland_NBA!$B37,Data_NBA!$A$5:$K$2171,Data_NBA!H$1,FALSE)),"-",VLOOKUP(control!$B$5&amp;control!$F$19&amp;Scotland_NBA!$B37,Data_NBA!$A$5:$K$2171,Data_NBA!H$1,FALSE))=0,ISERROR(IF(ISERROR(VLOOKUP(control!$B$5&amp;control!$F$19&amp;Scotland_NBA!$B40,Data_NBA!$A$5:$K$2171,Data_NBA!H$1,FALSE)),"-",VLOOKUP(control!$B$5&amp;control!$F$19&amp;Scotland_NBA!$B37,Data_NBA!$A$5:$K$2171,Data_NBA!H$1,FALSE)))),"-",IF(ISERROR(VLOOKUP(control!$B$5&amp;control!$F$19&amp;Scotland_NBA!$B37,Data_NBA!$A$5:$K$2171,Data_NBA!H$1,FALSE)),"-",VLOOKUP(control!$B$5&amp;control!$F$19&amp;Scotland_NBA!$B37,Data_NBA!$A$5:$K$2171,Data_NBA!H$1,FALSE)))</f>
        <v>26</v>
      </c>
      <c r="O37" s="89">
        <f>IF(OR(IF(ISERROR(VLOOKUP(control!$B$5&amp;control!$F$19&amp;Scotland_NBA!$B37,Data_NBA!$A$5:$K$2171,Data_NBA!I$1,FALSE)),"-",VLOOKUP(control!$B$5&amp;control!$F$19&amp;Scotland_NBA!$B37,Data_NBA!$A$5:$K$2171,Data_NBA!I$1,FALSE))=0,ISERROR(IF(ISERROR(VLOOKUP(control!$B$5&amp;control!$F$19&amp;Scotland_NBA!$B40,Data_NBA!$A$5:$K$2171,Data_NBA!I$1,FALSE)),"-",VLOOKUP(control!$B$5&amp;control!$F$19&amp;Scotland_NBA!$B37,Data_NBA!$A$5:$K$2171,Data_NBA!I$1,FALSE)))),"-",IF(ISERROR(VLOOKUP(control!$B$5&amp;control!$F$19&amp;Scotland_NBA!$B37,Data_NBA!$A$5:$K$2171,Data_NBA!I$1,FALSE)),"-",VLOOKUP(control!$B$5&amp;control!$F$19&amp;Scotland_NBA!$B37,Data_NBA!$A$5:$K$2171,Data_NBA!I$1,FALSE)))</f>
        <v>15</v>
      </c>
      <c r="P37" s="89">
        <f>IF(OR(IF(ISERROR(VLOOKUP(control!$B$5&amp;control!$F$19&amp;Scotland_NBA!$B37,Data_NBA!$A$5:$K$2171,Data_NBA!J$1,FALSE)),"-",VLOOKUP(control!$B$5&amp;control!$F$19&amp;Scotland_NBA!$B37,Data_NBA!$A$5:$K$2171,Data_NBA!J$1,FALSE))=0,ISERROR(IF(ISERROR(VLOOKUP(control!$B$5&amp;control!$F$19&amp;Scotland_NBA!$B40,Data_NBA!$A$5:$K$2171,Data_NBA!J$1,FALSE)),"-",VLOOKUP(control!$B$5&amp;control!$F$19&amp;Scotland_NBA!$B37,Data_NBA!$A$5:$K$2171,Data_NBA!J$1,FALSE)))),"-",IF(ISERROR(VLOOKUP(control!$B$5&amp;control!$F$19&amp;Scotland_NBA!$B37,Data_NBA!$A$5:$K$2171,Data_NBA!J$1,FALSE)),"-",VLOOKUP(control!$B$5&amp;control!$F$19&amp;Scotland_NBA!$B37,Data_NBA!$A$5:$K$2171,Data_NBA!J$1,FALSE)))</f>
        <v>8</v>
      </c>
      <c r="Q37" s="90">
        <f>IF(OR(IF(ISERROR(VLOOKUP(control!$B$5&amp;control!$F$19&amp;Scotland_NBA!$B37,Data_NBA!$A$5:$K$2171,Data_NBA!K$1,FALSE)),"-",VLOOKUP(control!$B$5&amp;control!$F$19&amp;Scotland_NBA!$B37,Data_NBA!$A$5:$K$2171,Data_NBA!K$1,FALSE))=0,ISERROR(IF(ISERROR(VLOOKUP(control!$B$5&amp;control!$F$19&amp;Scotland_NBA!$B40,Data_NBA!$A$5:$K$2171,Data_NBA!K$1,FALSE)),"-",VLOOKUP(control!$B$5&amp;control!$F$19&amp;Scotland_NBA!$B37,Data_NBA!$A$5:$K$2171,Data_NBA!K$1,FALSE)))),"-",IF(ISERROR(VLOOKUP(control!$B$5&amp;control!$F$19&amp;Scotland_NBA!$B37,Data_NBA!$A$5:$K$2171,Data_NBA!K$1,FALSE)),"-",VLOOKUP(control!$B$5&amp;control!$F$19&amp;Scotland_NBA!$B37,Data_NBA!$A$5:$K$2171,Data_NBA!K$1,FALSE)))</f>
        <v>221</v>
      </c>
      <c r="R37" s="87"/>
      <c r="S37" s="88">
        <f>IF(OR(IF(ISERROR(VLOOKUP("Persons"&amp;control!$F$19&amp;Scotland_NBA!$B37,Data_NBA!$A$5:$K$2171,Data_NBA!E$1,FALSE)),"-",VLOOKUP("Persons"&amp;control!$F$19&amp;Scotland_NBA!$B37,Data_NBA!$A$5:$K$2171,Data_NBA!E$1,FALSE))=0,ISERROR(IF(ISERROR(VLOOKUP("Persons"&amp;control!$F$19&amp;Scotland_NBA!$B37,Data_NBA!$A$5:$K$2171,Data_NBA!E$1,FALSE)),"-",VLOOKUP("Persons"&amp;control!$F$19&amp;Scotland_NBA!$B37,Data_NBA!$A$5:$K$2171,Data_NBA!E$1,FALSE)))),"-",IF(ISERROR(VLOOKUP("Persons"&amp;control!$F$19&amp;Scotland_NBA!$B37,Data_NBA!$A$5:$K$2171,Data_NBA!E$1,FALSE)),"-",VLOOKUP("Persons"&amp;control!$F$19&amp;Scotland_NBA!$B37,Data_NBA!$A$5:$K$2171,Data_NBA!E$1,FALSE)))</f>
        <v>165</v>
      </c>
      <c r="T37" s="89">
        <f>IF(OR(IF(ISERROR(VLOOKUP("Persons"&amp;control!$F$19&amp;Scotland_NBA!$B37,Data_NBA!$A$5:$K$2171,Data_NBA!F$1,FALSE)),"-",VLOOKUP("Persons"&amp;control!$F$19&amp;Scotland_NBA!$B37,Data_NBA!$A$5:$K$2171,Data_NBA!F$1,FALSE))=0,ISERROR(IF(ISERROR(VLOOKUP("Persons"&amp;control!$F$19&amp;Scotland_NBA!$B37,Data_NBA!$A$5:$K$2171,Data_NBA!F$1,FALSE)),"-",VLOOKUP("Persons"&amp;control!$F$19&amp;Scotland_NBA!$B37,Data_NBA!$A$5:$K$2171,Data_NBA!F$1,FALSE)))),"-",IF(ISERROR(VLOOKUP("Persons"&amp;control!$F$19&amp;Scotland_NBA!$B37,Data_NBA!$A$5:$K$2171,Data_NBA!F$1,FALSE)),"-",VLOOKUP("Persons"&amp;control!$F$19&amp;Scotland_NBA!$B37,Data_NBA!$A$5:$K$2171,Data_NBA!F$1,FALSE)))</f>
        <v>79</v>
      </c>
      <c r="U37" s="89">
        <f>IF(OR(IF(ISERROR(VLOOKUP("Persons"&amp;control!$F$19&amp;Scotland_NBA!$B37,Data_NBA!$A$5:$K$2171,Data_NBA!G$1,FALSE)),"-",VLOOKUP("Persons"&amp;control!$F$19&amp;Scotland_NBA!$B37,Data_NBA!$A$5:$K$2171,Data_NBA!G$1,FALSE))=0,ISERROR(IF(ISERROR(VLOOKUP("Persons"&amp;control!$F$19&amp;Scotland_NBA!$B37,Data_NBA!$A$5:$K$2171,Data_NBA!G$1,FALSE)),"-",VLOOKUP("Persons"&amp;control!$F$19&amp;Scotland_NBA!$B37,Data_NBA!$A$5:$K$2171,Data_NBA!G$1,FALSE)))),"-",IF(ISERROR(VLOOKUP("Persons"&amp;control!$F$19&amp;Scotland_NBA!$B37,Data_NBA!$A$5:$K$2171,Data_NBA!G$1,FALSE)),"-",VLOOKUP("Persons"&amp;control!$F$19&amp;Scotland_NBA!$B37,Data_NBA!$A$5:$K$2171,Data_NBA!G$1,FALSE)))</f>
        <v>104</v>
      </c>
      <c r="V37" s="89">
        <f>IF(OR(IF(ISERROR(VLOOKUP("Persons"&amp;control!$F$19&amp;Scotland_NBA!$B37,Data_NBA!$A$5:$K$2171,Data_NBA!H$1,FALSE)),"-",VLOOKUP("Persons"&amp;control!$F$19&amp;Scotland_NBA!$B37,Data_NBA!$A$5:$K$2171,Data_NBA!H$1,FALSE))=0,ISERROR(IF(ISERROR(VLOOKUP("Persons"&amp;control!$F$19&amp;Scotland_NBA!$B37,Data_NBA!$A$5:$K$2171,Data_NBA!H$1,FALSE)),"-",VLOOKUP("Persons"&amp;control!$F$19&amp;Scotland_NBA!$B37,Data_NBA!$A$5:$K$2171,Data_NBA!H$1,FALSE)))),"-",IF(ISERROR(VLOOKUP("Persons"&amp;control!$F$19&amp;Scotland_NBA!$B37,Data_NBA!$A$5:$K$2171,Data_NBA!H$1,FALSE)),"-",VLOOKUP("Persons"&amp;control!$F$19&amp;Scotland_NBA!$B37,Data_NBA!$A$5:$K$2171,Data_NBA!H$1,FALSE)))</f>
        <v>59</v>
      </c>
      <c r="W37" s="89">
        <f>IF(OR(IF(ISERROR(VLOOKUP("Persons"&amp;control!$F$19&amp;Scotland_NBA!$B37,Data_NBA!$A$5:$K$2171,Data_NBA!I$1,FALSE)),"-",VLOOKUP("Persons"&amp;control!$F$19&amp;Scotland_NBA!$B37,Data_NBA!$A$5:$K$2171,Data_NBA!I$1,FALSE))=0,ISERROR(IF(ISERROR(VLOOKUP("Persons"&amp;control!$F$19&amp;Scotland_NBA!$B37,Data_NBA!$A$5:$K$2171,Data_NBA!I$1,FALSE)),"-",VLOOKUP("Persons"&amp;control!$F$19&amp;Scotland_NBA!$B37,Data_NBA!$A$5:$K$2171,Data_NBA!I$1,FALSE)))),"-",IF(ISERROR(VLOOKUP("Persons"&amp;control!$F$19&amp;Scotland_NBA!$B37,Data_NBA!$A$5:$K$2171,Data_NBA!I$1,FALSE)),"-",VLOOKUP("Persons"&amp;control!$F$19&amp;Scotland_NBA!$B37,Data_NBA!$A$5:$K$2171,Data_NBA!I$1,FALSE)))</f>
        <v>33</v>
      </c>
      <c r="X37" s="89">
        <f>IF(OR(IF(ISERROR(VLOOKUP("Persons"&amp;control!$F$19&amp;Scotland_NBA!$B37,Data_NBA!$A$5:$K$2171,Data_NBA!J$1,FALSE)),"-",VLOOKUP("Persons"&amp;control!$F$19&amp;Scotland_NBA!$B37,Data_NBA!$A$5:$K$2171,Data_NBA!J$1,FALSE))=0,ISERROR(IF(ISERROR(VLOOKUP("Persons"&amp;control!$F$19&amp;Scotland_NBA!$B37,Data_NBA!$A$5:$K$2171,Data_NBA!J$1,FALSE)),"-",VLOOKUP("Persons"&amp;control!$F$19&amp;Scotland_NBA!$B37,Data_NBA!$A$5:$K$2171,Data_NBA!J$1,FALSE)))),"-",IF(ISERROR(VLOOKUP("Persons"&amp;control!$F$19&amp;Scotland_NBA!$B37,Data_NBA!$A$5:$K$2171,Data_NBA!J$1,FALSE)),"-",VLOOKUP("Persons"&amp;control!$F$19&amp;Scotland_NBA!$B37,Data_NBA!$A$5:$K$2171,Data_NBA!J$1,FALSE)))</f>
        <v>22</v>
      </c>
      <c r="Y37" s="90">
        <f>IF(OR(IF(ISERROR(VLOOKUP("Persons"&amp;control!$F$19&amp;Scotland_NBA!$B37,Data_NBA!$A$5:$K$2171,Data_NBA!K$1,FALSE)),"-",VLOOKUP("Persons"&amp;control!$F$19&amp;Scotland_NBA!$B37,Data_NBA!$A$5:$K$2171,Data_NBA!K$1,FALSE))=0,ISERROR(IF(ISERROR(VLOOKUP("Persons"&amp;control!$F$19&amp;Scotland_NBA!$B37,Data_NBA!$A$5:$K$2171,Data_NBA!K$1,FALSE)),"-",VLOOKUP("Persons"&amp;control!$F$19&amp;Scotland_NBA!$B37,Data_NBA!$A$5:$K$2171,Data_NBA!K$1,FALSE)))),"-",IF(ISERROR(VLOOKUP("Persons"&amp;control!$F$19&amp;Scotland_NBA!$B37,Data_NBA!$A$5:$K$2171,Data_NBA!K$1,FALSE)),"-",VLOOKUP("Persons"&amp;control!$F$19&amp;Scotland_NBA!$B37,Data_NBA!$A$5:$K$2171,Data_NBA!K$1,FALSE)))</f>
        <v>462</v>
      </c>
    </row>
    <row r="38" spans="2:25" ht="15" thickBot="1">
      <c r="B38" s="16" t="s">
        <v>98</v>
      </c>
      <c r="C38" s="91">
        <f>IF(OR(IF(ISERROR(VLOOKUP(control!$B$4&amp;control!$F$19&amp;Scotland_NBA!$B38,Data_NBA!$A$5:$K$2171,Data_NBA!E$1,FALSE)),"-",VLOOKUP(control!$B$4&amp;control!$F$19&amp;Scotland_NBA!$B38,Data_NBA!$A$5:$K$2171,Data_NBA!E$1,FALSE))=0,ISERROR(IF(ISERROR(VLOOKUP(control!$B$4&amp;control!$F$19&amp;Scotland_NBA!$B38,Data_NBA!$A$5:$K$2171,Data_NBA!E$1,FALSE)),"-",VLOOKUP(control!$B$4&amp;control!$F$19&amp;Scotland_NBA!$B38,Data_NBA!$A$5:$K$2171,Data_NBA!E$1,FALSE)))),"-",IF(ISERROR(VLOOKUP(control!$B$4&amp;control!$F$19&amp;Scotland_NBA!$B38,Data_NBA!$A$5:$K$2171,Data_NBA!E$1,FALSE)),"-",VLOOKUP(control!$B$4&amp;control!$F$19&amp;Scotland_NBA!$B38,Data_NBA!$A$5:$K$2171,Data_NBA!E$1,FALSE)))</f>
        <v>30</v>
      </c>
      <c r="D38" s="92">
        <f>IF(OR(IF(ISERROR(VLOOKUP(control!$B$4&amp;control!$F$19&amp;Scotland_NBA!$B38,Data_NBA!$A$5:$K$2171,Data_NBA!F$1,FALSE)),"-",VLOOKUP(control!$B$4&amp;control!$F$19&amp;Scotland_NBA!$B38,Data_NBA!$A$5:$K$2171,Data_NBA!F$1,FALSE))=0,ISERROR(IF(ISERROR(VLOOKUP(control!$B$4&amp;control!$F$19&amp;Scotland_NBA!$B38,Data_NBA!$A$5:$K$2171,Data_NBA!F$1,FALSE)),"-",VLOOKUP(control!$B$4&amp;control!$F$19&amp;Scotland_NBA!$B38,Data_NBA!$A$5:$K$2171,Data_NBA!F$1,FALSE)))),"-",IF(ISERROR(VLOOKUP(control!$B$4&amp;control!$F$19&amp;Scotland_NBA!$B38,Data_NBA!$A$5:$K$2171,Data_NBA!F$1,FALSE)),"-",VLOOKUP(control!$B$4&amp;control!$F$19&amp;Scotland_NBA!$B38,Data_NBA!$A$5:$K$2171,Data_NBA!F$1,FALSE)))</f>
        <v>39</v>
      </c>
      <c r="E38" s="92">
        <f>IF(OR(IF(ISERROR(VLOOKUP(control!$B$4&amp;control!$F$19&amp;Scotland_NBA!$B38,Data_NBA!$A$5:$K$2171,Data_NBA!G$1,FALSE)),"-",VLOOKUP(control!$B$4&amp;control!$F$19&amp;Scotland_NBA!$B38,Data_NBA!$A$5:$K$2171,Data_NBA!G$1,FALSE))=0,ISERROR(IF(ISERROR(VLOOKUP(control!$B$4&amp;control!$F$19&amp;Scotland_NBA!$B38,Data_NBA!$A$5:$K$2171,Data_NBA!G$1,FALSE)),"-",VLOOKUP(control!$B$4&amp;control!$F$19&amp;Scotland_NBA!$B38,Data_NBA!$A$5:$K$2171,Data_NBA!G$1,FALSE)))),"-",IF(ISERROR(VLOOKUP(control!$B$4&amp;control!$F$19&amp;Scotland_NBA!$B38,Data_NBA!$A$5:$K$2171,Data_NBA!G$1,FALSE)),"-",VLOOKUP(control!$B$4&amp;control!$F$19&amp;Scotland_NBA!$B38,Data_NBA!$A$5:$K$2171,Data_NBA!G$1,FALSE)))</f>
        <v>81</v>
      </c>
      <c r="F38" s="92">
        <f>IF(OR(IF(ISERROR(VLOOKUP(control!$B$4&amp;control!$F$19&amp;Scotland_NBA!$B38,Data_NBA!$A$5:$K$2171,Data_NBA!H$1,FALSE)),"-",VLOOKUP(control!$B$4&amp;control!$F$19&amp;Scotland_NBA!$B38,Data_NBA!$A$5:$K$2171,Data_NBA!H$1,FALSE))=0,ISERROR(IF(ISERROR(VLOOKUP(control!$B$4&amp;control!$F$19&amp;Scotland_NBA!$B38,Data_NBA!$A$5:$K$2171,Data_NBA!H$1,FALSE)),"-",VLOOKUP(control!$B$4&amp;control!$F$19&amp;Scotland_NBA!$B38,Data_NBA!$A$5:$K$2171,Data_NBA!H$1,FALSE)))),"-",IF(ISERROR(VLOOKUP(control!$B$4&amp;control!$F$19&amp;Scotland_NBA!$B38,Data_NBA!$A$5:$K$2171,Data_NBA!H$1,FALSE)),"-",VLOOKUP(control!$B$4&amp;control!$F$19&amp;Scotland_NBA!$B38,Data_NBA!$A$5:$K$2171,Data_NBA!H$1,FALSE)))</f>
        <v>92</v>
      </c>
      <c r="G38" s="92">
        <f>IF(OR(IF(ISERROR(VLOOKUP(control!$B$4&amp;control!$F$19&amp;Scotland_NBA!$B38,Data_NBA!$A$5:$K$2171,Data_NBA!I$1,FALSE)),"-",VLOOKUP(control!$B$4&amp;control!$F$19&amp;Scotland_NBA!$B38,Data_NBA!$A$5:$K$2171,Data_NBA!I$1,FALSE))=0,ISERROR(IF(ISERROR(VLOOKUP(control!$B$4&amp;control!$F$19&amp;Scotland_NBA!$B38,Data_NBA!$A$5:$K$2171,Data_NBA!I$1,FALSE)),"-",VLOOKUP(control!$B$4&amp;control!$F$19&amp;Scotland_NBA!$B38,Data_NBA!$A$5:$K$2171,Data_NBA!I$1,FALSE)))),"-",IF(ISERROR(VLOOKUP(control!$B$4&amp;control!$F$19&amp;Scotland_NBA!$B38,Data_NBA!$A$5:$K$2171,Data_NBA!I$1,FALSE)),"-",VLOOKUP(control!$B$4&amp;control!$F$19&amp;Scotland_NBA!$B38,Data_NBA!$A$5:$K$2171,Data_NBA!I$1,FALSE)))</f>
        <v>61</v>
      </c>
      <c r="H38" s="92">
        <f>IF(OR(IF(ISERROR(VLOOKUP(control!$B$4&amp;control!$F$19&amp;Scotland_NBA!$B38,Data_NBA!$A$5:$K$2171,Data_NBA!J$1,FALSE)),"-",VLOOKUP(control!$B$4&amp;control!$F$19&amp;Scotland_NBA!$B38,Data_NBA!$A$5:$K$2171,Data_NBA!J$1,FALSE))=0,ISERROR(IF(ISERROR(VLOOKUP(control!$B$4&amp;control!$F$19&amp;Scotland_NBA!$B38,Data_NBA!$A$5:$K$2171,Data_NBA!J$1,FALSE)),"-",VLOOKUP(control!$B$4&amp;control!$F$19&amp;Scotland_NBA!$B38,Data_NBA!$A$5:$K$2171,Data_NBA!J$1,FALSE)))),"-",IF(ISERROR(VLOOKUP(control!$B$4&amp;control!$F$19&amp;Scotland_NBA!$B38,Data_NBA!$A$5:$K$2171,Data_NBA!J$1,FALSE)),"-",VLOOKUP(control!$B$4&amp;control!$F$19&amp;Scotland_NBA!$B38,Data_NBA!$A$5:$K$2171,Data_NBA!J$1,FALSE)))</f>
        <v>38</v>
      </c>
      <c r="I38" s="93">
        <f>IF(OR(IF(ISERROR(VLOOKUP(control!$B$4&amp;control!$F$19&amp;Scotland_NBA!$B38,Data_NBA!$A$5:$K$2171,Data_NBA!K$1,FALSE)),"-",VLOOKUP(control!$B$4&amp;control!$F$19&amp;Scotland_NBA!$B38,Data_NBA!$A$5:$K$2171,Data_NBA!K$1,FALSE))=0,ISERROR(IF(ISERROR(VLOOKUP(control!$B$4&amp;control!$F$19&amp;Scotland_NBA!$B38,Data_NBA!$A$5:$K$2171,Data_NBA!K$1,FALSE)),"-",VLOOKUP(control!$B$4&amp;control!$F$19&amp;Scotland_NBA!$B38,Data_NBA!$A$5:$K$2171,Data_NBA!K$1,FALSE)))),"-",IF(ISERROR(VLOOKUP(control!$B$4&amp;control!$F$19&amp;Scotland_NBA!$B38,Data_NBA!$A$5:$K$2171,Data_NBA!K$1,FALSE)),"-",VLOOKUP(control!$B$4&amp;control!$F$19&amp;Scotland_NBA!$B38,Data_NBA!$A$5:$K$2171,Data_NBA!K$1,FALSE)))</f>
        <v>341</v>
      </c>
      <c r="J38" s="87"/>
      <c r="K38" s="91" t="str">
        <f>IF(OR(IF(ISERROR(VLOOKUP(control!$B$5&amp;control!$F$19&amp;Scotland_NBA!$B38,Data_NBA!$A$5:$K$2171,Data_NBA!E$1,FALSE)),"-",VLOOKUP(control!$B$5&amp;control!$F$19&amp;Scotland_NBA!$B38,Data_NBA!$A$5:$K$2171,Data_NBA!E$1,FALSE))=0,ISERROR(IF(ISERROR(VLOOKUP(control!$B$5&amp;control!$F$19&amp;Scotland_NBA!$B38,Data_NBA!$A$5:$K$2171,Data_NBA!E$1,FALSE)),"-",VLOOKUP(control!$B$5&amp;control!$F$19&amp;Scotland_NBA!$B38,Data_NBA!$A$5:$K$2171,Data_NBA!E$1,FALSE)))),"-",IF(ISERROR(VLOOKUP(control!$B$5&amp;control!$F$19&amp;Scotland_NBA!$B38,Data_NBA!$A$5:$K$2171,Data_NBA!E$1,FALSE)),"-",VLOOKUP(control!$B$5&amp;control!$F$19&amp;Scotland_NBA!$B38,Data_NBA!$A$5:$K$2171,Data_NBA!E$1,FALSE)))</f>
        <v>-</v>
      </c>
      <c r="L38" s="92" t="str">
        <f>IF(OR(IF(ISERROR(VLOOKUP(control!$B$5&amp;control!$F$19&amp;Scotland_NBA!$B38,Data_NBA!$A$5:$K$2171,Data_NBA!F$1,FALSE)),"-",VLOOKUP(control!$B$5&amp;control!$F$19&amp;Scotland_NBA!$B38,Data_NBA!$A$5:$K$2171,Data_NBA!F$1,FALSE))=0,ISERROR(IF(ISERROR(VLOOKUP(control!$B$5&amp;control!$F$19&amp;Scotland_NBA!$B41,Data_NBA!$A$5:$K$2171,Data_NBA!F$1,FALSE)),"-",VLOOKUP(control!$B$5&amp;control!$F$19&amp;Scotland_NBA!$B38,Data_NBA!$A$5:$K$2171,Data_NBA!F$1,FALSE)))),"-",IF(ISERROR(VLOOKUP(control!$B$5&amp;control!$F$19&amp;Scotland_NBA!$B38,Data_NBA!$A$5:$K$2171,Data_NBA!F$1,FALSE)),"-",VLOOKUP(control!$B$5&amp;control!$F$19&amp;Scotland_NBA!$B38,Data_NBA!$A$5:$K$2171,Data_NBA!F$1,FALSE)))</f>
        <v>-</v>
      </c>
      <c r="M38" s="92" t="str">
        <f>IF(OR(IF(ISERROR(VLOOKUP(control!$B$5&amp;control!$F$19&amp;Scotland_NBA!$B38,Data_NBA!$A$5:$K$2171,Data_NBA!G$1,FALSE)),"-",VLOOKUP(control!$B$5&amp;control!$F$19&amp;Scotland_NBA!$B38,Data_NBA!$A$5:$K$2171,Data_NBA!G$1,FALSE))=0,ISERROR(IF(ISERROR(VLOOKUP(control!$B$5&amp;control!$F$19&amp;Scotland_NBA!$B41,Data_NBA!$A$5:$K$2171,Data_NBA!G$1,FALSE)),"-",VLOOKUP(control!$B$5&amp;control!$F$19&amp;Scotland_NBA!$B38,Data_NBA!$A$5:$K$2171,Data_NBA!G$1,FALSE)))),"-",IF(ISERROR(VLOOKUP(control!$B$5&amp;control!$F$19&amp;Scotland_NBA!$B38,Data_NBA!$A$5:$K$2171,Data_NBA!G$1,FALSE)),"-",VLOOKUP(control!$B$5&amp;control!$F$19&amp;Scotland_NBA!$B38,Data_NBA!$A$5:$K$2171,Data_NBA!G$1,FALSE)))</f>
        <v>-</v>
      </c>
      <c r="N38" s="92" t="str">
        <f>IF(OR(IF(ISERROR(VLOOKUP(control!$B$5&amp;control!$F$19&amp;Scotland_NBA!$B38,Data_NBA!$A$5:$K$2171,Data_NBA!H$1,FALSE)),"-",VLOOKUP(control!$B$5&amp;control!$F$19&amp;Scotland_NBA!$B38,Data_NBA!$A$5:$K$2171,Data_NBA!H$1,FALSE))=0,ISERROR(IF(ISERROR(VLOOKUP(control!$B$5&amp;control!$F$19&amp;Scotland_NBA!$B41,Data_NBA!$A$5:$K$2171,Data_NBA!H$1,FALSE)),"-",VLOOKUP(control!$B$5&amp;control!$F$19&amp;Scotland_NBA!$B38,Data_NBA!$A$5:$K$2171,Data_NBA!H$1,FALSE)))),"-",IF(ISERROR(VLOOKUP(control!$B$5&amp;control!$F$19&amp;Scotland_NBA!$B38,Data_NBA!$A$5:$K$2171,Data_NBA!H$1,FALSE)),"-",VLOOKUP(control!$B$5&amp;control!$F$19&amp;Scotland_NBA!$B38,Data_NBA!$A$5:$K$2171,Data_NBA!H$1,FALSE)))</f>
        <v>-</v>
      </c>
      <c r="O38" s="92" t="str">
        <f>IF(OR(IF(ISERROR(VLOOKUP(control!$B$5&amp;control!$F$19&amp;Scotland_NBA!$B38,Data_NBA!$A$5:$K$2171,Data_NBA!I$1,FALSE)),"-",VLOOKUP(control!$B$5&amp;control!$F$19&amp;Scotland_NBA!$B38,Data_NBA!$A$5:$K$2171,Data_NBA!I$1,FALSE))=0,ISERROR(IF(ISERROR(VLOOKUP(control!$B$5&amp;control!$F$19&amp;Scotland_NBA!$B41,Data_NBA!$A$5:$K$2171,Data_NBA!I$1,FALSE)),"-",VLOOKUP(control!$B$5&amp;control!$F$19&amp;Scotland_NBA!$B38,Data_NBA!$A$5:$K$2171,Data_NBA!I$1,FALSE)))),"-",IF(ISERROR(VLOOKUP(control!$B$5&amp;control!$F$19&amp;Scotland_NBA!$B38,Data_NBA!$A$5:$K$2171,Data_NBA!I$1,FALSE)),"-",VLOOKUP(control!$B$5&amp;control!$F$19&amp;Scotland_NBA!$B38,Data_NBA!$A$5:$K$2171,Data_NBA!I$1,FALSE)))</f>
        <v>-</v>
      </c>
      <c r="P38" s="92" t="str">
        <f>IF(OR(IF(ISERROR(VLOOKUP(control!$B$5&amp;control!$F$19&amp;Scotland_NBA!$B38,Data_NBA!$A$5:$K$2171,Data_NBA!J$1,FALSE)),"-",VLOOKUP(control!$B$5&amp;control!$F$19&amp;Scotland_NBA!$B38,Data_NBA!$A$5:$K$2171,Data_NBA!J$1,FALSE))=0,ISERROR(IF(ISERROR(VLOOKUP(control!$B$5&amp;control!$F$19&amp;Scotland_NBA!$B41,Data_NBA!$A$5:$K$2171,Data_NBA!J$1,FALSE)),"-",VLOOKUP(control!$B$5&amp;control!$F$19&amp;Scotland_NBA!$B38,Data_NBA!$A$5:$K$2171,Data_NBA!J$1,FALSE)))),"-",IF(ISERROR(VLOOKUP(control!$B$5&amp;control!$F$19&amp;Scotland_NBA!$B38,Data_NBA!$A$5:$K$2171,Data_NBA!J$1,FALSE)),"-",VLOOKUP(control!$B$5&amp;control!$F$19&amp;Scotland_NBA!$B38,Data_NBA!$A$5:$K$2171,Data_NBA!J$1,FALSE)))</f>
        <v>-</v>
      </c>
      <c r="Q38" s="93" t="str">
        <f>IF(OR(IF(ISERROR(VLOOKUP(control!$B$5&amp;control!$F$19&amp;Scotland_NBA!$B38,Data_NBA!$A$5:$K$2171,Data_NBA!K$1,FALSE)),"-",VLOOKUP(control!$B$5&amp;control!$F$19&amp;Scotland_NBA!$B38,Data_NBA!$A$5:$K$2171,Data_NBA!K$1,FALSE))=0,ISERROR(IF(ISERROR(VLOOKUP(control!$B$5&amp;control!$F$19&amp;Scotland_NBA!$B41,Data_NBA!$A$5:$K$2171,Data_NBA!K$1,FALSE)),"-",VLOOKUP(control!$B$5&amp;control!$F$19&amp;Scotland_NBA!$B38,Data_NBA!$A$5:$K$2171,Data_NBA!K$1,FALSE)))),"-",IF(ISERROR(VLOOKUP(control!$B$5&amp;control!$F$19&amp;Scotland_NBA!$B38,Data_NBA!$A$5:$K$2171,Data_NBA!K$1,FALSE)),"-",VLOOKUP(control!$B$5&amp;control!$F$19&amp;Scotland_NBA!$B38,Data_NBA!$A$5:$K$2171,Data_NBA!K$1,FALSE)))</f>
        <v>-</v>
      </c>
      <c r="R38" s="87"/>
      <c r="S38" s="91">
        <f>IF(OR(IF(ISERROR(VLOOKUP("Persons"&amp;control!$F$19&amp;Scotland_NBA!$B38,Data_NBA!$A$5:$K$2171,Data_NBA!E$1,FALSE)),"-",VLOOKUP("Persons"&amp;control!$F$19&amp;Scotland_NBA!$B38,Data_NBA!$A$5:$K$2171,Data_NBA!E$1,FALSE))=0,ISERROR(IF(ISERROR(VLOOKUP("Persons"&amp;control!$F$19&amp;Scotland_NBA!$B38,Data_NBA!$A$5:$K$2171,Data_NBA!E$1,FALSE)),"-",VLOOKUP("Persons"&amp;control!$F$19&amp;Scotland_NBA!$B38,Data_NBA!$A$5:$K$2171,Data_NBA!E$1,FALSE)))),"-",IF(ISERROR(VLOOKUP("Persons"&amp;control!$F$19&amp;Scotland_NBA!$B38,Data_NBA!$A$5:$K$2171,Data_NBA!E$1,FALSE)),"-",VLOOKUP("Persons"&amp;control!$F$19&amp;Scotland_NBA!$B38,Data_NBA!$A$5:$K$2171,Data_NBA!E$1,FALSE)))</f>
        <v>30</v>
      </c>
      <c r="T38" s="92">
        <f>IF(OR(IF(ISERROR(VLOOKUP("Persons"&amp;control!$F$19&amp;Scotland_NBA!$B38,Data_NBA!$A$5:$K$2171,Data_NBA!F$1,FALSE)),"-",VLOOKUP("Persons"&amp;control!$F$19&amp;Scotland_NBA!$B38,Data_NBA!$A$5:$K$2171,Data_NBA!F$1,FALSE))=0,ISERROR(IF(ISERROR(VLOOKUP("Persons"&amp;control!$F$19&amp;Scotland_NBA!$B38,Data_NBA!$A$5:$K$2171,Data_NBA!F$1,FALSE)),"-",VLOOKUP("Persons"&amp;control!$F$19&amp;Scotland_NBA!$B38,Data_NBA!$A$5:$K$2171,Data_NBA!F$1,FALSE)))),"-",IF(ISERROR(VLOOKUP("Persons"&amp;control!$F$19&amp;Scotland_NBA!$B38,Data_NBA!$A$5:$K$2171,Data_NBA!F$1,FALSE)),"-",VLOOKUP("Persons"&amp;control!$F$19&amp;Scotland_NBA!$B38,Data_NBA!$A$5:$K$2171,Data_NBA!F$1,FALSE)))</f>
        <v>39</v>
      </c>
      <c r="U38" s="92">
        <f>IF(OR(IF(ISERROR(VLOOKUP("Persons"&amp;control!$F$19&amp;Scotland_NBA!$B38,Data_NBA!$A$5:$K$2171,Data_NBA!G$1,FALSE)),"-",VLOOKUP("Persons"&amp;control!$F$19&amp;Scotland_NBA!$B38,Data_NBA!$A$5:$K$2171,Data_NBA!G$1,FALSE))=0,ISERROR(IF(ISERROR(VLOOKUP("Persons"&amp;control!$F$19&amp;Scotland_NBA!$B38,Data_NBA!$A$5:$K$2171,Data_NBA!G$1,FALSE)),"-",VLOOKUP("Persons"&amp;control!$F$19&amp;Scotland_NBA!$B38,Data_NBA!$A$5:$K$2171,Data_NBA!G$1,FALSE)))),"-",IF(ISERROR(VLOOKUP("Persons"&amp;control!$F$19&amp;Scotland_NBA!$B38,Data_NBA!$A$5:$K$2171,Data_NBA!G$1,FALSE)),"-",VLOOKUP("Persons"&amp;control!$F$19&amp;Scotland_NBA!$B38,Data_NBA!$A$5:$K$2171,Data_NBA!G$1,FALSE)))</f>
        <v>81</v>
      </c>
      <c r="V38" s="92">
        <f>IF(OR(IF(ISERROR(VLOOKUP("Persons"&amp;control!$F$19&amp;Scotland_NBA!$B38,Data_NBA!$A$5:$K$2171,Data_NBA!H$1,FALSE)),"-",VLOOKUP("Persons"&amp;control!$F$19&amp;Scotland_NBA!$B38,Data_NBA!$A$5:$K$2171,Data_NBA!H$1,FALSE))=0,ISERROR(IF(ISERROR(VLOOKUP("Persons"&amp;control!$F$19&amp;Scotland_NBA!$B38,Data_NBA!$A$5:$K$2171,Data_NBA!H$1,FALSE)),"-",VLOOKUP("Persons"&amp;control!$F$19&amp;Scotland_NBA!$B38,Data_NBA!$A$5:$K$2171,Data_NBA!H$1,FALSE)))),"-",IF(ISERROR(VLOOKUP("Persons"&amp;control!$F$19&amp;Scotland_NBA!$B38,Data_NBA!$A$5:$K$2171,Data_NBA!H$1,FALSE)),"-",VLOOKUP("Persons"&amp;control!$F$19&amp;Scotland_NBA!$B38,Data_NBA!$A$5:$K$2171,Data_NBA!H$1,FALSE)))</f>
        <v>92</v>
      </c>
      <c r="W38" s="92">
        <f>IF(OR(IF(ISERROR(VLOOKUP("Persons"&amp;control!$F$19&amp;Scotland_NBA!$B38,Data_NBA!$A$5:$K$2171,Data_NBA!I$1,FALSE)),"-",VLOOKUP("Persons"&amp;control!$F$19&amp;Scotland_NBA!$B38,Data_NBA!$A$5:$K$2171,Data_NBA!I$1,FALSE))=0,ISERROR(IF(ISERROR(VLOOKUP("Persons"&amp;control!$F$19&amp;Scotland_NBA!$B38,Data_NBA!$A$5:$K$2171,Data_NBA!I$1,FALSE)),"-",VLOOKUP("Persons"&amp;control!$F$19&amp;Scotland_NBA!$B38,Data_NBA!$A$5:$K$2171,Data_NBA!I$1,FALSE)))),"-",IF(ISERROR(VLOOKUP("Persons"&amp;control!$F$19&amp;Scotland_NBA!$B38,Data_NBA!$A$5:$K$2171,Data_NBA!I$1,FALSE)),"-",VLOOKUP("Persons"&amp;control!$F$19&amp;Scotland_NBA!$B38,Data_NBA!$A$5:$K$2171,Data_NBA!I$1,FALSE)))</f>
        <v>61</v>
      </c>
      <c r="X38" s="92">
        <f>IF(OR(IF(ISERROR(VLOOKUP("Persons"&amp;control!$F$19&amp;Scotland_NBA!$B38,Data_NBA!$A$5:$K$2171,Data_NBA!J$1,FALSE)),"-",VLOOKUP("Persons"&amp;control!$F$19&amp;Scotland_NBA!$B38,Data_NBA!$A$5:$K$2171,Data_NBA!J$1,FALSE))=0,ISERROR(IF(ISERROR(VLOOKUP("Persons"&amp;control!$F$19&amp;Scotland_NBA!$B38,Data_NBA!$A$5:$K$2171,Data_NBA!J$1,FALSE)),"-",VLOOKUP("Persons"&amp;control!$F$19&amp;Scotland_NBA!$B38,Data_NBA!$A$5:$K$2171,Data_NBA!J$1,FALSE)))),"-",IF(ISERROR(VLOOKUP("Persons"&amp;control!$F$19&amp;Scotland_NBA!$B38,Data_NBA!$A$5:$K$2171,Data_NBA!J$1,FALSE)),"-",VLOOKUP("Persons"&amp;control!$F$19&amp;Scotland_NBA!$B38,Data_NBA!$A$5:$K$2171,Data_NBA!J$1,FALSE)))</f>
        <v>38</v>
      </c>
      <c r="Y38" s="93">
        <f>IF(OR(IF(ISERROR(VLOOKUP("Persons"&amp;control!$F$19&amp;Scotland_NBA!$B38,Data_NBA!$A$5:$K$2171,Data_NBA!K$1,FALSE)),"-",VLOOKUP("Persons"&amp;control!$F$19&amp;Scotland_NBA!$B38,Data_NBA!$A$5:$K$2171,Data_NBA!K$1,FALSE))=0,ISERROR(IF(ISERROR(VLOOKUP("Persons"&amp;control!$F$19&amp;Scotland_NBA!$B38,Data_NBA!$A$5:$K$2171,Data_NBA!K$1,FALSE)),"-",VLOOKUP("Persons"&amp;control!$F$19&amp;Scotland_NBA!$B38,Data_NBA!$A$5:$K$2171,Data_NBA!K$1,FALSE)))),"-",IF(ISERROR(VLOOKUP("Persons"&amp;control!$F$19&amp;Scotland_NBA!$B38,Data_NBA!$A$5:$K$2171,Data_NBA!K$1,FALSE)),"-",VLOOKUP("Persons"&amp;control!$F$19&amp;Scotland_NBA!$B38,Data_NBA!$A$5:$K$2171,Data_NBA!K$1,FALSE)))</f>
        <v>341</v>
      </c>
    </row>
    <row r="39" spans="2:25" ht="15" thickBot="1">
      <c r="B39" s="16" t="s">
        <v>115</v>
      </c>
      <c r="C39" s="88">
        <f>IF(OR(IF(ISERROR(VLOOKUP(control!$B$4&amp;control!$F$19&amp;Scotland_NBA!$B39,Data_NBA!$A$5:$K$2171,Data_NBA!E$1,FALSE)),"-",VLOOKUP(control!$B$4&amp;control!$F$19&amp;Scotland_NBA!$B39,Data_NBA!$A$5:$K$2171,Data_NBA!E$1,FALSE))=0,ISERROR(IF(ISERROR(VLOOKUP(control!$B$4&amp;control!$F$19&amp;Scotland_NBA!$B39,Data_NBA!$A$5:$K$2171,Data_NBA!E$1,FALSE)),"-",VLOOKUP(control!$B$4&amp;control!$F$19&amp;Scotland_NBA!$B39,Data_NBA!$A$5:$K$2171,Data_NBA!E$1,FALSE)))),"-",IF(ISERROR(VLOOKUP(control!$B$4&amp;control!$F$19&amp;Scotland_NBA!$B39,Data_NBA!$A$5:$K$2171,Data_NBA!E$1,FALSE)),"-",VLOOKUP(control!$B$4&amp;control!$F$19&amp;Scotland_NBA!$B39,Data_NBA!$A$5:$K$2171,Data_NBA!E$1,FALSE)))</f>
        <v>19</v>
      </c>
      <c r="D39" s="89">
        <f>IF(OR(IF(ISERROR(VLOOKUP(control!$B$4&amp;control!$F$19&amp;Scotland_NBA!$B39,Data_NBA!$A$5:$K$2171,Data_NBA!F$1,FALSE)),"-",VLOOKUP(control!$B$4&amp;control!$F$19&amp;Scotland_NBA!$B39,Data_NBA!$A$5:$K$2171,Data_NBA!F$1,FALSE))=0,ISERROR(IF(ISERROR(VLOOKUP(control!$B$4&amp;control!$F$19&amp;Scotland_NBA!$B39,Data_NBA!$A$5:$K$2171,Data_NBA!F$1,FALSE)),"-",VLOOKUP(control!$B$4&amp;control!$F$19&amp;Scotland_NBA!$B39,Data_NBA!$A$5:$K$2171,Data_NBA!F$1,FALSE)))),"-",IF(ISERROR(VLOOKUP(control!$B$4&amp;control!$F$19&amp;Scotland_NBA!$B39,Data_NBA!$A$5:$K$2171,Data_NBA!F$1,FALSE)),"-",VLOOKUP(control!$B$4&amp;control!$F$19&amp;Scotland_NBA!$B39,Data_NBA!$A$5:$K$2171,Data_NBA!F$1,FALSE)))</f>
        <v>12</v>
      </c>
      <c r="E39" s="89">
        <f>IF(OR(IF(ISERROR(VLOOKUP(control!$B$4&amp;control!$F$19&amp;Scotland_NBA!$B39,Data_NBA!$A$5:$K$2171,Data_NBA!G$1,FALSE)),"-",VLOOKUP(control!$B$4&amp;control!$F$19&amp;Scotland_NBA!$B39,Data_NBA!$A$5:$K$2171,Data_NBA!G$1,FALSE))=0,ISERROR(IF(ISERROR(VLOOKUP(control!$B$4&amp;control!$F$19&amp;Scotland_NBA!$B39,Data_NBA!$A$5:$K$2171,Data_NBA!G$1,FALSE)),"-",VLOOKUP(control!$B$4&amp;control!$F$19&amp;Scotland_NBA!$B39,Data_NBA!$A$5:$K$2171,Data_NBA!G$1,FALSE)))),"-",IF(ISERROR(VLOOKUP(control!$B$4&amp;control!$F$19&amp;Scotland_NBA!$B39,Data_NBA!$A$5:$K$2171,Data_NBA!G$1,FALSE)),"-",VLOOKUP(control!$B$4&amp;control!$F$19&amp;Scotland_NBA!$B39,Data_NBA!$A$5:$K$2171,Data_NBA!G$1,FALSE)))</f>
        <v>16</v>
      </c>
      <c r="F39" s="89">
        <f>IF(OR(IF(ISERROR(VLOOKUP(control!$B$4&amp;control!$F$19&amp;Scotland_NBA!$B39,Data_NBA!$A$5:$K$2171,Data_NBA!H$1,FALSE)),"-",VLOOKUP(control!$B$4&amp;control!$F$19&amp;Scotland_NBA!$B39,Data_NBA!$A$5:$K$2171,Data_NBA!H$1,FALSE))=0,ISERROR(IF(ISERROR(VLOOKUP(control!$B$4&amp;control!$F$19&amp;Scotland_NBA!$B39,Data_NBA!$A$5:$K$2171,Data_NBA!H$1,FALSE)),"-",VLOOKUP(control!$B$4&amp;control!$F$19&amp;Scotland_NBA!$B39,Data_NBA!$A$5:$K$2171,Data_NBA!H$1,FALSE)))),"-",IF(ISERROR(VLOOKUP(control!$B$4&amp;control!$F$19&amp;Scotland_NBA!$B39,Data_NBA!$A$5:$K$2171,Data_NBA!H$1,FALSE)),"-",VLOOKUP(control!$B$4&amp;control!$F$19&amp;Scotland_NBA!$B39,Data_NBA!$A$5:$K$2171,Data_NBA!H$1,FALSE)))</f>
        <v>15</v>
      </c>
      <c r="G39" s="89">
        <f>IF(OR(IF(ISERROR(VLOOKUP(control!$B$4&amp;control!$F$19&amp;Scotland_NBA!$B39,Data_NBA!$A$5:$K$2171,Data_NBA!I$1,FALSE)),"-",VLOOKUP(control!$B$4&amp;control!$F$19&amp;Scotland_NBA!$B39,Data_NBA!$A$5:$K$2171,Data_NBA!I$1,FALSE))=0,ISERROR(IF(ISERROR(VLOOKUP(control!$B$4&amp;control!$F$19&amp;Scotland_NBA!$B39,Data_NBA!$A$5:$K$2171,Data_NBA!I$1,FALSE)),"-",VLOOKUP(control!$B$4&amp;control!$F$19&amp;Scotland_NBA!$B39,Data_NBA!$A$5:$K$2171,Data_NBA!I$1,FALSE)))),"-",IF(ISERROR(VLOOKUP(control!$B$4&amp;control!$F$19&amp;Scotland_NBA!$B39,Data_NBA!$A$5:$K$2171,Data_NBA!I$1,FALSE)),"-",VLOOKUP(control!$B$4&amp;control!$F$19&amp;Scotland_NBA!$B39,Data_NBA!$A$5:$K$2171,Data_NBA!I$1,FALSE)))</f>
        <v>5</v>
      </c>
      <c r="H39" s="89">
        <f>IF(OR(IF(ISERROR(VLOOKUP(control!$B$4&amp;control!$F$19&amp;Scotland_NBA!$B39,Data_NBA!$A$5:$K$2171,Data_NBA!J$1,FALSE)),"-",VLOOKUP(control!$B$4&amp;control!$F$19&amp;Scotland_NBA!$B39,Data_NBA!$A$5:$K$2171,Data_NBA!J$1,FALSE))=0,ISERROR(IF(ISERROR(VLOOKUP(control!$B$4&amp;control!$F$19&amp;Scotland_NBA!$B39,Data_NBA!$A$5:$K$2171,Data_NBA!J$1,FALSE)),"-",VLOOKUP(control!$B$4&amp;control!$F$19&amp;Scotland_NBA!$B39,Data_NBA!$A$5:$K$2171,Data_NBA!J$1,FALSE)))),"-",IF(ISERROR(VLOOKUP(control!$B$4&amp;control!$F$19&amp;Scotland_NBA!$B39,Data_NBA!$A$5:$K$2171,Data_NBA!J$1,FALSE)),"-",VLOOKUP(control!$B$4&amp;control!$F$19&amp;Scotland_NBA!$B39,Data_NBA!$A$5:$K$2171,Data_NBA!J$1,FALSE)))</f>
        <v>5</v>
      </c>
      <c r="I39" s="90">
        <f>IF(OR(IF(ISERROR(VLOOKUP(control!$B$4&amp;control!$F$19&amp;Scotland_NBA!$B39,Data_NBA!$A$5:$K$2171,Data_NBA!K$1,FALSE)),"-",VLOOKUP(control!$B$4&amp;control!$F$19&amp;Scotland_NBA!$B39,Data_NBA!$A$5:$K$2171,Data_NBA!K$1,FALSE))=0,ISERROR(IF(ISERROR(VLOOKUP(control!$B$4&amp;control!$F$19&amp;Scotland_NBA!$B39,Data_NBA!$A$5:$K$2171,Data_NBA!K$1,FALSE)),"-",VLOOKUP(control!$B$4&amp;control!$F$19&amp;Scotland_NBA!$B39,Data_NBA!$A$5:$K$2171,Data_NBA!K$1,FALSE)))),"-",IF(ISERROR(VLOOKUP(control!$B$4&amp;control!$F$19&amp;Scotland_NBA!$B39,Data_NBA!$A$5:$K$2171,Data_NBA!K$1,FALSE)),"-",VLOOKUP(control!$B$4&amp;control!$F$19&amp;Scotland_NBA!$B39,Data_NBA!$A$5:$K$2171,Data_NBA!K$1,FALSE)))</f>
        <v>72</v>
      </c>
      <c r="J39" s="87"/>
      <c r="K39" s="88">
        <f>IF(OR(IF(ISERROR(VLOOKUP(control!$B$5&amp;control!$F$19&amp;Scotland_NBA!$B39,Data_NBA!$A$5:$K$2171,Data_NBA!E$1,FALSE)),"-",VLOOKUP(control!$B$5&amp;control!$F$19&amp;Scotland_NBA!$B39,Data_NBA!$A$5:$K$2171,Data_NBA!E$1,FALSE))=0,ISERROR(IF(ISERROR(VLOOKUP(control!$B$5&amp;control!$F$19&amp;Scotland_NBA!$B39,Data_NBA!$A$5:$K$2171,Data_NBA!E$1,FALSE)),"-",VLOOKUP(control!$B$5&amp;control!$F$19&amp;Scotland_NBA!$B39,Data_NBA!$A$5:$K$2171,Data_NBA!E$1,FALSE)))),"-",IF(ISERROR(VLOOKUP(control!$B$5&amp;control!$F$19&amp;Scotland_NBA!$B39,Data_NBA!$A$5:$K$2171,Data_NBA!E$1,FALSE)),"-",VLOOKUP(control!$B$5&amp;control!$F$19&amp;Scotland_NBA!$B39,Data_NBA!$A$5:$K$2171,Data_NBA!E$1,FALSE)))</f>
        <v>15</v>
      </c>
      <c r="L39" s="89">
        <f>IF(OR(IF(ISERROR(VLOOKUP(control!$B$5&amp;control!$F$19&amp;Scotland_NBA!$B39,Data_NBA!$A$5:$K$2171,Data_NBA!F$1,FALSE)),"-",VLOOKUP(control!$B$5&amp;control!$F$19&amp;Scotland_NBA!$B39,Data_NBA!$A$5:$K$2171,Data_NBA!F$1,FALSE))=0,ISERROR(IF(ISERROR(VLOOKUP(control!$B$5&amp;control!$F$19&amp;Scotland_NBA!$B42,Data_NBA!$A$5:$K$2171,Data_NBA!F$1,FALSE)),"-",VLOOKUP(control!$B$5&amp;control!$F$19&amp;Scotland_NBA!$B39,Data_NBA!$A$5:$K$2171,Data_NBA!F$1,FALSE)))),"-",IF(ISERROR(VLOOKUP(control!$B$5&amp;control!$F$19&amp;Scotland_NBA!$B39,Data_NBA!$A$5:$K$2171,Data_NBA!F$1,FALSE)),"-",VLOOKUP(control!$B$5&amp;control!$F$19&amp;Scotland_NBA!$B39,Data_NBA!$A$5:$K$2171,Data_NBA!F$1,FALSE)))</f>
        <v>10</v>
      </c>
      <c r="M39" s="89">
        <f>IF(OR(IF(ISERROR(VLOOKUP(control!$B$5&amp;control!$F$19&amp;Scotland_NBA!$B39,Data_NBA!$A$5:$K$2171,Data_NBA!G$1,FALSE)),"-",VLOOKUP(control!$B$5&amp;control!$F$19&amp;Scotland_NBA!$B39,Data_NBA!$A$5:$K$2171,Data_NBA!G$1,FALSE))=0,ISERROR(IF(ISERROR(VLOOKUP(control!$B$5&amp;control!$F$19&amp;Scotland_NBA!$B42,Data_NBA!$A$5:$K$2171,Data_NBA!G$1,FALSE)),"-",VLOOKUP(control!$B$5&amp;control!$F$19&amp;Scotland_NBA!$B39,Data_NBA!$A$5:$K$2171,Data_NBA!G$1,FALSE)))),"-",IF(ISERROR(VLOOKUP(control!$B$5&amp;control!$F$19&amp;Scotland_NBA!$B39,Data_NBA!$A$5:$K$2171,Data_NBA!G$1,FALSE)),"-",VLOOKUP(control!$B$5&amp;control!$F$19&amp;Scotland_NBA!$B39,Data_NBA!$A$5:$K$2171,Data_NBA!G$1,FALSE)))</f>
        <v>19</v>
      </c>
      <c r="N39" s="89">
        <f>IF(OR(IF(ISERROR(VLOOKUP(control!$B$5&amp;control!$F$19&amp;Scotland_NBA!$B39,Data_NBA!$A$5:$K$2171,Data_NBA!H$1,FALSE)),"-",VLOOKUP(control!$B$5&amp;control!$F$19&amp;Scotland_NBA!$B39,Data_NBA!$A$5:$K$2171,Data_NBA!H$1,FALSE))=0,ISERROR(IF(ISERROR(VLOOKUP(control!$B$5&amp;control!$F$19&amp;Scotland_NBA!$B42,Data_NBA!$A$5:$K$2171,Data_NBA!H$1,FALSE)),"-",VLOOKUP(control!$B$5&amp;control!$F$19&amp;Scotland_NBA!$B39,Data_NBA!$A$5:$K$2171,Data_NBA!H$1,FALSE)))),"-",IF(ISERROR(VLOOKUP(control!$B$5&amp;control!$F$19&amp;Scotland_NBA!$B39,Data_NBA!$A$5:$K$2171,Data_NBA!H$1,FALSE)),"-",VLOOKUP(control!$B$5&amp;control!$F$19&amp;Scotland_NBA!$B39,Data_NBA!$A$5:$K$2171,Data_NBA!H$1,FALSE)))</f>
        <v>9</v>
      </c>
      <c r="O39" s="89">
        <f>IF(OR(IF(ISERROR(VLOOKUP(control!$B$5&amp;control!$F$19&amp;Scotland_NBA!$B39,Data_NBA!$A$5:$K$2171,Data_NBA!I$1,FALSE)),"-",VLOOKUP(control!$B$5&amp;control!$F$19&amp;Scotland_NBA!$B39,Data_NBA!$A$5:$K$2171,Data_NBA!I$1,FALSE))=0,ISERROR(IF(ISERROR(VLOOKUP(control!$B$5&amp;control!$F$19&amp;Scotland_NBA!$B42,Data_NBA!$A$5:$K$2171,Data_NBA!I$1,FALSE)),"-",VLOOKUP(control!$B$5&amp;control!$F$19&amp;Scotland_NBA!$B39,Data_NBA!$A$5:$K$2171,Data_NBA!I$1,FALSE)))),"-",IF(ISERROR(VLOOKUP(control!$B$5&amp;control!$F$19&amp;Scotland_NBA!$B39,Data_NBA!$A$5:$K$2171,Data_NBA!I$1,FALSE)),"-",VLOOKUP(control!$B$5&amp;control!$F$19&amp;Scotland_NBA!$B39,Data_NBA!$A$5:$K$2171,Data_NBA!I$1,FALSE)))</f>
        <v>5</v>
      </c>
      <c r="P39" s="89" t="str">
        <f>IF(OR(IF(ISERROR(VLOOKUP(control!$B$5&amp;control!$F$19&amp;Scotland_NBA!$B39,Data_NBA!$A$5:$K$2171,Data_NBA!J$1,FALSE)),"-",VLOOKUP(control!$B$5&amp;control!$F$19&amp;Scotland_NBA!$B39,Data_NBA!$A$5:$K$2171,Data_NBA!J$1,FALSE))=0,ISERROR(IF(ISERROR(VLOOKUP(control!$B$5&amp;control!$F$19&amp;Scotland_NBA!$B42,Data_NBA!$A$5:$K$2171,Data_NBA!J$1,FALSE)),"-",VLOOKUP(control!$B$5&amp;control!$F$19&amp;Scotland_NBA!$B39,Data_NBA!$A$5:$K$2171,Data_NBA!J$1,FALSE)))),"-",IF(ISERROR(VLOOKUP(control!$B$5&amp;control!$F$19&amp;Scotland_NBA!$B39,Data_NBA!$A$5:$K$2171,Data_NBA!J$1,FALSE)),"-",VLOOKUP(control!$B$5&amp;control!$F$19&amp;Scotland_NBA!$B39,Data_NBA!$A$5:$K$2171,Data_NBA!J$1,FALSE)))</f>
        <v>-</v>
      </c>
      <c r="Q39" s="90">
        <f>IF(OR(IF(ISERROR(VLOOKUP(control!$B$5&amp;control!$F$19&amp;Scotland_NBA!$B39,Data_NBA!$A$5:$K$2171,Data_NBA!K$1,FALSE)),"-",VLOOKUP(control!$B$5&amp;control!$F$19&amp;Scotland_NBA!$B39,Data_NBA!$A$5:$K$2171,Data_NBA!K$1,FALSE))=0,ISERROR(IF(ISERROR(VLOOKUP(control!$B$5&amp;control!$F$19&amp;Scotland_NBA!$B42,Data_NBA!$A$5:$K$2171,Data_NBA!K$1,FALSE)),"-",VLOOKUP(control!$B$5&amp;control!$F$19&amp;Scotland_NBA!$B39,Data_NBA!$A$5:$K$2171,Data_NBA!K$1,FALSE)))),"-",IF(ISERROR(VLOOKUP(control!$B$5&amp;control!$F$19&amp;Scotland_NBA!$B39,Data_NBA!$A$5:$K$2171,Data_NBA!K$1,FALSE)),"-",VLOOKUP(control!$B$5&amp;control!$F$19&amp;Scotland_NBA!$B39,Data_NBA!$A$5:$K$2171,Data_NBA!K$1,FALSE)))</f>
        <v>58</v>
      </c>
      <c r="R39" s="87"/>
      <c r="S39" s="88">
        <f>IF(OR(IF(ISERROR(VLOOKUP("Persons"&amp;control!$F$19&amp;Scotland_NBA!$B39,Data_NBA!$A$5:$K$2171,Data_NBA!E$1,FALSE)),"-",VLOOKUP("Persons"&amp;control!$F$19&amp;Scotland_NBA!$B39,Data_NBA!$A$5:$K$2171,Data_NBA!E$1,FALSE))=0,ISERROR(IF(ISERROR(VLOOKUP("Persons"&amp;control!$F$19&amp;Scotland_NBA!$B39,Data_NBA!$A$5:$K$2171,Data_NBA!E$1,FALSE)),"-",VLOOKUP("Persons"&amp;control!$F$19&amp;Scotland_NBA!$B39,Data_NBA!$A$5:$K$2171,Data_NBA!E$1,FALSE)))),"-",IF(ISERROR(VLOOKUP("Persons"&amp;control!$F$19&amp;Scotland_NBA!$B39,Data_NBA!$A$5:$K$2171,Data_NBA!E$1,FALSE)),"-",VLOOKUP("Persons"&amp;control!$F$19&amp;Scotland_NBA!$B39,Data_NBA!$A$5:$K$2171,Data_NBA!E$1,FALSE)))</f>
        <v>34</v>
      </c>
      <c r="T39" s="89">
        <f>IF(OR(IF(ISERROR(VLOOKUP("Persons"&amp;control!$F$19&amp;Scotland_NBA!$B39,Data_NBA!$A$5:$K$2171,Data_NBA!F$1,FALSE)),"-",VLOOKUP("Persons"&amp;control!$F$19&amp;Scotland_NBA!$B39,Data_NBA!$A$5:$K$2171,Data_NBA!F$1,FALSE))=0,ISERROR(IF(ISERROR(VLOOKUP("Persons"&amp;control!$F$19&amp;Scotland_NBA!$B39,Data_NBA!$A$5:$K$2171,Data_NBA!F$1,FALSE)),"-",VLOOKUP("Persons"&amp;control!$F$19&amp;Scotland_NBA!$B39,Data_NBA!$A$5:$K$2171,Data_NBA!F$1,FALSE)))),"-",IF(ISERROR(VLOOKUP("Persons"&amp;control!$F$19&amp;Scotland_NBA!$B39,Data_NBA!$A$5:$K$2171,Data_NBA!F$1,FALSE)),"-",VLOOKUP("Persons"&amp;control!$F$19&amp;Scotland_NBA!$B39,Data_NBA!$A$5:$K$2171,Data_NBA!F$1,FALSE)))</f>
        <v>22</v>
      </c>
      <c r="U39" s="89">
        <f>IF(OR(IF(ISERROR(VLOOKUP("Persons"&amp;control!$F$19&amp;Scotland_NBA!$B39,Data_NBA!$A$5:$K$2171,Data_NBA!G$1,FALSE)),"-",VLOOKUP("Persons"&amp;control!$F$19&amp;Scotland_NBA!$B39,Data_NBA!$A$5:$K$2171,Data_NBA!G$1,FALSE))=0,ISERROR(IF(ISERROR(VLOOKUP("Persons"&amp;control!$F$19&amp;Scotland_NBA!$B39,Data_NBA!$A$5:$K$2171,Data_NBA!G$1,FALSE)),"-",VLOOKUP("Persons"&amp;control!$F$19&amp;Scotland_NBA!$B39,Data_NBA!$A$5:$K$2171,Data_NBA!G$1,FALSE)))),"-",IF(ISERROR(VLOOKUP("Persons"&amp;control!$F$19&amp;Scotland_NBA!$B39,Data_NBA!$A$5:$K$2171,Data_NBA!G$1,FALSE)),"-",VLOOKUP("Persons"&amp;control!$F$19&amp;Scotland_NBA!$B39,Data_NBA!$A$5:$K$2171,Data_NBA!G$1,FALSE)))</f>
        <v>35</v>
      </c>
      <c r="V39" s="89">
        <f>IF(OR(IF(ISERROR(VLOOKUP("Persons"&amp;control!$F$19&amp;Scotland_NBA!$B39,Data_NBA!$A$5:$K$2171,Data_NBA!H$1,FALSE)),"-",VLOOKUP("Persons"&amp;control!$F$19&amp;Scotland_NBA!$B39,Data_NBA!$A$5:$K$2171,Data_NBA!H$1,FALSE))=0,ISERROR(IF(ISERROR(VLOOKUP("Persons"&amp;control!$F$19&amp;Scotland_NBA!$B39,Data_NBA!$A$5:$K$2171,Data_NBA!H$1,FALSE)),"-",VLOOKUP("Persons"&amp;control!$F$19&amp;Scotland_NBA!$B39,Data_NBA!$A$5:$K$2171,Data_NBA!H$1,FALSE)))),"-",IF(ISERROR(VLOOKUP("Persons"&amp;control!$F$19&amp;Scotland_NBA!$B39,Data_NBA!$A$5:$K$2171,Data_NBA!H$1,FALSE)),"-",VLOOKUP("Persons"&amp;control!$F$19&amp;Scotland_NBA!$B39,Data_NBA!$A$5:$K$2171,Data_NBA!H$1,FALSE)))</f>
        <v>24</v>
      </c>
      <c r="W39" s="89">
        <f>IF(OR(IF(ISERROR(VLOOKUP("Persons"&amp;control!$F$19&amp;Scotland_NBA!$B39,Data_NBA!$A$5:$K$2171,Data_NBA!I$1,FALSE)),"-",VLOOKUP("Persons"&amp;control!$F$19&amp;Scotland_NBA!$B39,Data_NBA!$A$5:$K$2171,Data_NBA!I$1,FALSE))=0,ISERROR(IF(ISERROR(VLOOKUP("Persons"&amp;control!$F$19&amp;Scotland_NBA!$B39,Data_NBA!$A$5:$K$2171,Data_NBA!I$1,FALSE)),"-",VLOOKUP("Persons"&amp;control!$F$19&amp;Scotland_NBA!$B39,Data_NBA!$A$5:$K$2171,Data_NBA!I$1,FALSE)))),"-",IF(ISERROR(VLOOKUP("Persons"&amp;control!$F$19&amp;Scotland_NBA!$B39,Data_NBA!$A$5:$K$2171,Data_NBA!I$1,FALSE)),"-",VLOOKUP("Persons"&amp;control!$F$19&amp;Scotland_NBA!$B39,Data_NBA!$A$5:$K$2171,Data_NBA!I$1,FALSE)))</f>
        <v>10</v>
      </c>
      <c r="X39" s="89">
        <f>IF(OR(IF(ISERROR(VLOOKUP("Persons"&amp;control!$F$19&amp;Scotland_NBA!$B39,Data_NBA!$A$5:$K$2171,Data_NBA!J$1,FALSE)),"-",VLOOKUP("Persons"&amp;control!$F$19&amp;Scotland_NBA!$B39,Data_NBA!$A$5:$K$2171,Data_NBA!J$1,FALSE))=0,ISERROR(IF(ISERROR(VLOOKUP("Persons"&amp;control!$F$19&amp;Scotland_NBA!$B39,Data_NBA!$A$5:$K$2171,Data_NBA!J$1,FALSE)),"-",VLOOKUP("Persons"&amp;control!$F$19&amp;Scotland_NBA!$B39,Data_NBA!$A$5:$K$2171,Data_NBA!J$1,FALSE)))),"-",IF(ISERROR(VLOOKUP("Persons"&amp;control!$F$19&amp;Scotland_NBA!$B39,Data_NBA!$A$5:$K$2171,Data_NBA!J$1,FALSE)),"-",VLOOKUP("Persons"&amp;control!$F$19&amp;Scotland_NBA!$B39,Data_NBA!$A$5:$K$2171,Data_NBA!J$1,FALSE)))</f>
        <v>5</v>
      </c>
      <c r="Y39" s="90">
        <f>IF(OR(IF(ISERROR(VLOOKUP("Persons"&amp;control!$F$19&amp;Scotland_NBA!$B39,Data_NBA!$A$5:$K$2171,Data_NBA!K$1,FALSE)),"-",VLOOKUP("Persons"&amp;control!$F$19&amp;Scotland_NBA!$B39,Data_NBA!$A$5:$K$2171,Data_NBA!K$1,FALSE))=0,ISERROR(IF(ISERROR(VLOOKUP("Persons"&amp;control!$F$19&amp;Scotland_NBA!$B39,Data_NBA!$A$5:$K$2171,Data_NBA!K$1,FALSE)),"-",VLOOKUP("Persons"&amp;control!$F$19&amp;Scotland_NBA!$B39,Data_NBA!$A$5:$K$2171,Data_NBA!K$1,FALSE)))),"-",IF(ISERROR(VLOOKUP("Persons"&amp;control!$F$19&amp;Scotland_NBA!$B39,Data_NBA!$A$5:$K$2171,Data_NBA!K$1,FALSE)),"-",VLOOKUP("Persons"&amp;control!$F$19&amp;Scotland_NBA!$B39,Data_NBA!$A$5:$K$2171,Data_NBA!K$1,FALSE)))</f>
        <v>130</v>
      </c>
    </row>
    <row r="40" spans="2:25" ht="15" thickBot="1">
      <c r="B40" s="16" t="s">
        <v>121</v>
      </c>
      <c r="C40" s="91">
        <f>IF(OR(IF(ISERROR(VLOOKUP(control!$B$4&amp;control!$F$19&amp;Scotland_NBA!$B40,Data_NBA!$A$5:$K$2171,Data_NBA!E$1,FALSE)),"-",VLOOKUP(control!$B$4&amp;control!$F$19&amp;Scotland_NBA!$B40,Data_NBA!$A$5:$K$2171,Data_NBA!E$1,FALSE))=0,ISERROR(IF(ISERROR(VLOOKUP(control!$B$4&amp;control!$F$19&amp;Scotland_NBA!$B40,Data_NBA!$A$5:$K$2171,Data_NBA!E$1,FALSE)),"-",VLOOKUP(control!$B$4&amp;control!$F$19&amp;Scotland_NBA!$B40,Data_NBA!$A$5:$K$2171,Data_NBA!E$1,FALSE)))),"-",IF(ISERROR(VLOOKUP(control!$B$4&amp;control!$F$19&amp;Scotland_NBA!$B40,Data_NBA!$A$5:$K$2171,Data_NBA!E$1,FALSE)),"-",VLOOKUP(control!$B$4&amp;control!$F$19&amp;Scotland_NBA!$B40,Data_NBA!$A$5:$K$2171,Data_NBA!E$1,FALSE)))</f>
        <v>30</v>
      </c>
      <c r="D40" s="92">
        <f>IF(OR(IF(ISERROR(VLOOKUP(control!$B$4&amp;control!$F$19&amp;Scotland_NBA!$B40,Data_NBA!$A$5:$K$2171,Data_NBA!F$1,FALSE)),"-",VLOOKUP(control!$B$4&amp;control!$F$19&amp;Scotland_NBA!$B40,Data_NBA!$A$5:$K$2171,Data_NBA!F$1,FALSE))=0,ISERROR(IF(ISERROR(VLOOKUP(control!$B$4&amp;control!$F$19&amp;Scotland_NBA!$B40,Data_NBA!$A$5:$K$2171,Data_NBA!F$1,FALSE)),"-",VLOOKUP(control!$B$4&amp;control!$F$19&amp;Scotland_NBA!$B40,Data_NBA!$A$5:$K$2171,Data_NBA!F$1,FALSE)))),"-",IF(ISERROR(VLOOKUP(control!$B$4&amp;control!$F$19&amp;Scotland_NBA!$B40,Data_NBA!$A$5:$K$2171,Data_NBA!F$1,FALSE)),"-",VLOOKUP(control!$B$4&amp;control!$F$19&amp;Scotland_NBA!$B40,Data_NBA!$A$5:$K$2171,Data_NBA!F$1,FALSE)))</f>
        <v>20</v>
      </c>
      <c r="E40" s="92">
        <f>IF(OR(IF(ISERROR(VLOOKUP(control!$B$4&amp;control!$F$19&amp;Scotland_NBA!$B40,Data_NBA!$A$5:$K$2171,Data_NBA!G$1,FALSE)),"-",VLOOKUP(control!$B$4&amp;control!$F$19&amp;Scotland_NBA!$B40,Data_NBA!$A$5:$K$2171,Data_NBA!G$1,FALSE))=0,ISERROR(IF(ISERROR(VLOOKUP(control!$B$4&amp;control!$F$19&amp;Scotland_NBA!$B40,Data_NBA!$A$5:$K$2171,Data_NBA!G$1,FALSE)),"-",VLOOKUP(control!$B$4&amp;control!$F$19&amp;Scotland_NBA!$B40,Data_NBA!$A$5:$K$2171,Data_NBA!G$1,FALSE)))),"-",IF(ISERROR(VLOOKUP(control!$B$4&amp;control!$F$19&amp;Scotland_NBA!$B40,Data_NBA!$A$5:$K$2171,Data_NBA!G$1,FALSE)),"-",VLOOKUP(control!$B$4&amp;control!$F$19&amp;Scotland_NBA!$B40,Data_NBA!$A$5:$K$2171,Data_NBA!G$1,FALSE)))</f>
        <v>55</v>
      </c>
      <c r="F40" s="92">
        <f>IF(OR(IF(ISERROR(VLOOKUP(control!$B$4&amp;control!$F$19&amp;Scotland_NBA!$B40,Data_NBA!$A$5:$K$2171,Data_NBA!H$1,FALSE)),"-",VLOOKUP(control!$B$4&amp;control!$F$19&amp;Scotland_NBA!$B40,Data_NBA!$A$5:$K$2171,Data_NBA!H$1,FALSE))=0,ISERROR(IF(ISERROR(VLOOKUP(control!$B$4&amp;control!$F$19&amp;Scotland_NBA!$B40,Data_NBA!$A$5:$K$2171,Data_NBA!H$1,FALSE)),"-",VLOOKUP(control!$B$4&amp;control!$F$19&amp;Scotland_NBA!$B40,Data_NBA!$A$5:$K$2171,Data_NBA!H$1,FALSE)))),"-",IF(ISERROR(VLOOKUP(control!$B$4&amp;control!$F$19&amp;Scotland_NBA!$B40,Data_NBA!$A$5:$K$2171,Data_NBA!H$1,FALSE)),"-",VLOOKUP(control!$B$4&amp;control!$F$19&amp;Scotland_NBA!$B40,Data_NBA!$A$5:$K$2171,Data_NBA!H$1,FALSE)))</f>
        <v>70</v>
      </c>
      <c r="G40" s="92">
        <f>IF(OR(IF(ISERROR(VLOOKUP(control!$B$4&amp;control!$F$19&amp;Scotland_NBA!$B40,Data_NBA!$A$5:$K$2171,Data_NBA!I$1,FALSE)),"-",VLOOKUP(control!$B$4&amp;control!$F$19&amp;Scotland_NBA!$B40,Data_NBA!$A$5:$K$2171,Data_NBA!I$1,FALSE))=0,ISERROR(IF(ISERROR(VLOOKUP(control!$B$4&amp;control!$F$19&amp;Scotland_NBA!$B40,Data_NBA!$A$5:$K$2171,Data_NBA!I$1,FALSE)),"-",VLOOKUP(control!$B$4&amp;control!$F$19&amp;Scotland_NBA!$B40,Data_NBA!$A$5:$K$2171,Data_NBA!I$1,FALSE)))),"-",IF(ISERROR(VLOOKUP(control!$B$4&amp;control!$F$19&amp;Scotland_NBA!$B40,Data_NBA!$A$5:$K$2171,Data_NBA!I$1,FALSE)),"-",VLOOKUP(control!$B$4&amp;control!$F$19&amp;Scotland_NBA!$B40,Data_NBA!$A$5:$K$2171,Data_NBA!I$1,FALSE)))</f>
        <v>33</v>
      </c>
      <c r="H40" s="92">
        <f>IF(OR(IF(ISERROR(VLOOKUP(control!$B$4&amp;control!$F$19&amp;Scotland_NBA!$B40,Data_NBA!$A$5:$K$2171,Data_NBA!J$1,FALSE)),"-",VLOOKUP(control!$B$4&amp;control!$F$19&amp;Scotland_NBA!$B40,Data_NBA!$A$5:$K$2171,Data_NBA!J$1,FALSE))=0,ISERROR(IF(ISERROR(VLOOKUP(control!$B$4&amp;control!$F$19&amp;Scotland_NBA!$B40,Data_NBA!$A$5:$K$2171,Data_NBA!J$1,FALSE)),"-",VLOOKUP(control!$B$4&amp;control!$F$19&amp;Scotland_NBA!$B40,Data_NBA!$A$5:$K$2171,Data_NBA!J$1,FALSE)))),"-",IF(ISERROR(VLOOKUP(control!$B$4&amp;control!$F$19&amp;Scotland_NBA!$B40,Data_NBA!$A$5:$K$2171,Data_NBA!J$1,FALSE)),"-",VLOOKUP(control!$B$4&amp;control!$F$19&amp;Scotland_NBA!$B40,Data_NBA!$A$5:$K$2171,Data_NBA!J$1,FALSE)))</f>
        <v>24</v>
      </c>
      <c r="I40" s="93">
        <f>IF(OR(IF(ISERROR(VLOOKUP(control!$B$4&amp;control!$F$19&amp;Scotland_NBA!$B40,Data_NBA!$A$5:$K$2171,Data_NBA!K$1,FALSE)),"-",VLOOKUP(control!$B$4&amp;control!$F$19&amp;Scotland_NBA!$B40,Data_NBA!$A$5:$K$2171,Data_NBA!K$1,FALSE))=0,ISERROR(IF(ISERROR(VLOOKUP(control!$B$4&amp;control!$F$19&amp;Scotland_NBA!$B40,Data_NBA!$A$5:$K$2171,Data_NBA!K$1,FALSE)),"-",VLOOKUP(control!$B$4&amp;control!$F$19&amp;Scotland_NBA!$B40,Data_NBA!$A$5:$K$2171,Data_NBA!K$1,FALSE)))),"-",IF(ISERROR(VLOOKUP(control!$B$4&amp;control!$F$19&amp;Scotland_NBA!$B40,Data_NBA!$A$5:$K$2171,Data_NBA!K$1,FALSE)),"-",VLOOKUP(control!$B$4&amp;control!$F$19&amp;Scotland_NBA!$B40,Data_NBA!$A$5:$K$2171,Data_NBA!K$1,FALSE)))</f>
        <v>232</v>
      </c>
      <c r="J40" s="87"/>
      <c r="K40" s="91">
        <f>IF(OR(IF(ISERROR(VLOOKUP(control!$B$5&amp;control!$F$19&amp;Scotland_NBA!$B40,Data_NBA!$A$5:$K$2171,Data_NBA!E$1,FALSE)),"-",VLOOKUP(control!$B$5&amp;control!$F$19&amp;Scotland_NBA!$B40,Data_NBA!$A$5:$K$2171,Data_NBA!E$1,FALSE))=0,ISERROR(IF(ISERROR(VLOOKUP(control!$B$5&amp;control!$F$19&amp;Scotland_NBA!$B40,Data_NBA!$A$5:$K$2171,Data_NBA!E$1,FALSE)),"-",VLOOKUP(control!$B$5&amp;control!$F$19&amp;Scotland_NBA!$B40,Data_NBA!$A$5:$K$2171,Data_NBA!E$1,FALSE)))),"-",IF(ISERROR(VLOOKUP(control!$B$5&amp;control!$F$19&amp;Scotland_NBA!$B40,Data_NBA!$A$5:$K$2171,Data_NBA!E$1,FALSE)),"-",VLOOKUP(control!$B$5&amp;control!$F$19&amp;Scotland_NBA!$B40,Data_NBA!$A$5:$K$2171,Data_NBA!E$1,FALSE)))</f>
        <v>23</v>
      </c>
      <c r="L40" s="92">
        <f>IF(OR(IF(ISERROR(VLOOKUP(control!$B$5&amp;control!$F$19&amp;Scotland_NBA!$B40,Data_NBA!$A$5:$K$2171,Data_NBA!F$1,FALSE)),"-",VLOOKUP(control!$B$5&amp;control!$F$19&amp;Scotland_NBA!$B40,Data_NBA!$A$5:$K$2171,Data_NBA!F$1,FALSE))=0,ISERROR(IF(ISERROR(VLOOKUP(control!$B$5&amp;control!$F$19&amp;Scotland_NBA!$B43,Data_NBA!$A$5:$K$2171,Data_NBA!F$1,FALSE)),"-",VLOOKUP(control!$B$5&amp;control!$F$19&amp;Scotland_NBA!$B40,Data_NBA!$A$5:$K$2171,Data_NBA!F$1,FALSE)))),"-",IF(ISERROR(VLOOKUP(control!$B$5&amp;control!$F$19&amp;Scotland_NBA!$B40,Data_NBA!$A$5:$K$2171,Data_NBA!F$1,FALSE)),"-",VLOOKUP(control!$B$5&amp;control!$F$19&amp;Scotland_NBA!$B40,Data_NBA!$A$5:$K$2171,Data_NBA!F$1,FALSE)))</f>
        <v>24</v>
      </c>
      <c r="M40" s="92">
        <f>IF(OR(IF(ISERROR(VLOOKUP(control!$B$5&amp;control!$F$19&amp;Scotland_NBA!$B40,Data_NBA!$A$5:$K$2171,Data_NBA!G$1,FALSE)),"-",VLOOKUP(control!$B$5&amp;control!$F$19&amp;Scotland_NBA!$B40,Data_NBA!$A$5:$K$2171,Data_NBA!G$1,FALSE))=0,ISERROR(IF(ISERROR(VLOOKUP(control!$B$5&amp;control!$F$19&amp;Scotland_NBA!$B43,Data_NBA!$A$5:$K$2171,Data_NBA!G$1,FALSE)),"-",VLOOKUP(control!$B$5&amp;control!$F$19&amp;Scotland_NBA!$B40,Data_NBA!$A$5:$K$2171,Data_NBA!G$1,FALSE)))),"-",IF(ISERROR(VLOOKUP(control!$B$5&amp;control!$F$19&amp;Scotland_NBA!$B40,Data_NBA!$A$5:$K$2171,Data_NBA!G$1,FALSE)),"-",VLOOKUP(control!$B$5&amp;control!$F$19&amp;Scotland_NBA!$B40,Data_NBA!$A$5:$K$2171,Data_NBA!G$1,FALSE)))</f>
        <v>53</v>
      </c>
      <c r="N40" s="92">
        <f>IF(OR(IF(ISERROR(VLOOKUP(control!$B$5&amp;control!$F$19&amp;Scotland_NBA!$B40,Data_NBA!$A$5:$K$2171,Data_NBA!H$1,FALSE)),"-",VLOOKUP(control!$B$5&amp;control!$F$19&amp;Scotland_NBA!$B40,Data_NBA!$A$5:$K$2171,Data_NBA!H$1,FALSE))=0,ISERROR(IF(ISERROR(VLOOKUP(control!$B$5&amp;control!$F$19&amp;Scotland_NBA!$B43,Data_NBA!$A$5:$K$2171,Data_NBA!H$1,FALSE)),"-",VLOOKUP(control!$B$5&amp;control!$F$19&amp;Scotland_NBA!$B40,Data_NBA!$A$5:$K$2171,Data_NBA!H$1,FALSE)))),"-",IF(ISERROR(VLOOKUP(control!$B$5&amp;control!$F$19&amp;Scotland_NBA!$B40,Data_NBA!$A$5:$K$2171,Data_NBA!H$1,FALSE)),"-",VLOOKUP(control!$B$5&amp;control!$F$19&amp;Scotland_NBA!$B40,Data_NBA!$A$5:$K$2171,Data_NBA!H$1,FALSE)))</f>
        <v>59</v>
      </c>
      <c r="O40" s="92">
        <f>IF(OR(IF(ISERROR(VLOOKUP(control!$B$5&amp;control!$F$19&amp;Scotland_NBA!$B40,Data_NBA!$A$5:$K$2171,Data_NBA!I$1,FALSE)),"-",VLOOKUP(control!$B$5&amp;control!$F$19&amp;Scotland_NBA!$B40,Data_NBA!$A$5:$K$2171,Data_NBA!I$1,FALSE))=0,ISERROR(IF(ISERROR(VLOOKUP(control!$B$5&amp;control!$F$19&amp;Scotland_NBA!$B43,Data_NBA!$A$5:$K$2171,Data_NBA!I$1,FALSE)),"-",VLOOKUP(control!$B$5&amp;control!$F$19&amp;Scotland_NBA!$B40,Data_NBA!$A$5:$K$2171,Data_NBA!I$1,FALSE)))),"-",IF(ISERROR(VLOOKUP(control!$B$5&amp;control!$F$19&amp;Scotland_NBA!$B40,Data_NBA!$A$5:$K$2171,Data_NBA!I$1,FALSE)),"-",VLOOKUP(control!$B$5&amp;control!$F$19&amp;Scotland_NBA!$B40,Data_NBA!$A$5:$K$2171,Data_NBA!I$1,FALSE)))</f>
        <v>49</v>
      </c>
      <c r="P40" s="92">
        <f>IF(OR(IF(ISERROR(VLOOKUP(control!$B$5&amp;control!$F$19&amp;Scotland_NBA!$B40,Data_NBA!$A$5:$K$2171,Data_NBA!J$1,FALSE)),"-",VLOOKUP(control!$B$5&amp;control!$F$19&amp;Scotland_NBA!$B40,Data_NBA!$A$5:$K$2171,Data_NBA!J$1,FALSE))=0,ISERROR(IF(ISERROR(VLOOKUP(control!$B$5&amp;control!$F$19&amp;Scotland_NBA!$B43,Data_NBA!$A$5:$K$2171,Data_NBA!J$1,FALSE)),"-",VLOOKUP(control!$B$5&amp;control!$F$19&amp;Scotland_NBA!$B40,Data_NBA!$A$5:$K$2171,Data_NBA!J$1,FALSE)))),"-",IF(ISERROR(VLOOKUP(control!$B$5&amp;control!$F$19&amp;Scotland_NBA!$B40,Data_NBA!$A$5:$K$2171,Data_NBA!J$1,FALSE)),"-",VLOOKUP(control!$B$5&amp;control!$F$19&amp;Scotland_NBA!$B40,Data_NBA!$A$5:$K$2171,Data_NBA!J$1,FALSE)))</f>
        <v>22</v>
      </c>
      <c r="Q40" s="93">
        <f>IF(OR(IF(ISERROR(VLOOKUP(control!$B$5&amp;control!$F$19&amp;Scotland_NBA!$B40,Data_NBA!$A$5:$K$2171,Data_NBA!K$1,FALSE)),"-",VLOOKUP(control!$B$5&amp;control!$F$19&amp;Scotland_NBA!$B40,Data_NBA!$A$5:$K$2171,Data_NBA!K$1,FALSE))=0,ISERROR(IF(ISERROR(VLOOKUP(control!$B$5&amp;control!$F$19&amp;Scotland_NBA!$B43,Data_NBA!$A$5:$K$2171,Data_NBA!K$1,FALSE)),"-",VLOOKUP(control!$B$5&amp;control!$F$19&amp;Scotland_NBA!$B40,Data_NBA!$A$5:$K$2171,Data_NBA!K$1,FALSE)))),"-",IF(ISERROR(VLOOKUP(control!$B$5&amp;control!$F$19&amp;Scotland_NBA!$B40,Data_NBA!$A$5:$K$2171,Data_NBA!K$1,FALSE)),"-",VLOOKUP(control!$B$5&amp;control!$F$19&amp;Scotland_NBA!$B40,Data_NBA!$A$5:$K$2171,Data_NBA!K$1,FALSE)))</f>
        <v>230</v>
      </c>
      <c r="R40" s="87"/>
      <c r="S40" s="91">
        <f>IF(OR(IF(ISERROR(VLOOKUP("Persons"&amp;control!$F$19&amp;Scotland_NBA!$B40,Data_NBA!$A$5:$K$2171,Data_NBA!E$1,FALSE)),"-",VLOOKUP("Persons"&amp;control!$F$19&amp;Scotland_NBA!$B40,Data_NBA!$A$5:$K$2171,Data_NBA!E$1,FALSE))=0,ISERROR(IF(ISERROR(VLOOKUP("Persons"&amp;control!$F$19&amp;Scotland_NBA!$B40,Data_NBA!$A$5:$K$2171,Data_NBA!E$1,FALSE)),"-",VLOOKUP("Persons"&amp;control!$F$19&amp;Scotland_NBA!$B40,Data_NBA!$A$5:$K$2171,Data_NBA!E$1,FALSE)))),"-",IF(ISERROR(VLOOKUP("Persons"&amp;control!$F$19&amp;Scotland_NBA!$B40,Data_NBA!$A$5:$K$2171,Data_NBA!E$1,FALSE)),"-",VLOOKUP("Persons"&amp;control!$F$19&amp;Scotland_NBA!$B40,Data_NBA!$A$5:$K$2171,Data_NBA!E$1,FALSE)))</f>
        <v>53</v>
      </c>
      <c r="T40" s="92">
        <f>IF(OR(IF(ISERROR(VLOOKUP("Persons"&amp;control!$F$19&amp;Scotland_NBA!$B40,Data_NBA!$A$5:$K$2171,Data_NBA!F$1,FALSE)),"-",VLOOKUP("Persons"&amp;control!$F$19&amp;Scotland_NBA!$B40,Data_NBA!$A$5:$K$2171,Data_NBA!F$1,FALSE))=0,ISERROR(IF(ISERROR(VLOOKUP("Persons"&amp;control!$F$19&amp;Scotland_NBA!$B40,Data_NBA!$A$5:$K$2171,Data_NBA!F$1,FALSE)),"-",VLOOKUP("Persons"&amp;control!$F$19&amp;Scotland_NBA!$B40,Data_NBA!$A$5:$K$2171,Data_NBA!F$1,FALSE)))),"-",IF(ISERROR(VLOOKUP("Persons"&amp;control!$F$19&amp;Scotland_NBA!$B40,Data_NBA!$A$5:$K$2171,Data_NBA!F$1,FALSE)),"-",VLOOKUP("Persons"&amp;control!$F$19&amp;Scotland_NBA!$B40,Data_NBA!$A$5:$K$2171,Data_NBA!F$1,FALSE)))</f>
        <v>44</v>
      </c>
      <c r="U40" s="92">
        <f>IF(OR(IF(ISERROR(VLOOKUP("Persons"&amp;control!$F$19&amp;Scotland_NBA!$B40,Data_NBA!$A$5:$K$2171,Data_NBA!G$1,FALSE)),"-",VLOOKUP("Persons"&amp;control!$F$19&amp;Scotland_NBA!$B40,Data_NBA!$A$5:$K$2171,Data_NBA!G$1,FALSE))=0,ISERROR(IF(ISERROR(VLOOKUP("Persons"&amp;control!$F$19&amp;Scotland_NBA!$B40,Data_NBA!$A$5:$K$2171,Data_NBA!G$1,FALSE)),"-",VLOOKUP("Persons"&amp;control!$F$19&amp;Scotland_NBA!$B40,Data_NBA!$A$5:$K$2171,Data_NBA!G$1,FALSE)))),"-",IF(ISERROR(VLOOKUP("Persons"&amp;control!$F$19&amp;Scotland_NBA!$B40,Data_NBA!$A$5:$K$2171,Data_NBA!G$1,FALSE)),"-",VLOOKUP("Persons"&amp;control!$F$19&amp;Scotland_NBA!$B40,Data_NBA!$A$5:$K$2171,Data_NBA!G$1,FALSE)))</f>
        <v>108</v>
      </c>
      <c r="V40" s="92">
        <f>IF(OR(IF(ISERROR(VLOOKUP("Persons"&amp;control!$F$19&amp;Scotland_NBA!$B40,Data_NBA!$A$5:$K$2171,Data_NBA!H$1,FALSE)),"-",VLOOKUP("Persons"&amp;control!$F$19&amp;Scotland_NBA!$B40,Data_NBA!$A$5:$K$2171,Data_NBA!H$1,FALSE))=0,ISERROR(IF(ISERROR(VLOOKUP("Persons"&amp;control!$F$19&amp;Scotland_NBA!$B40,Data_NBA!$A$5:$K$2171,Data_NBA!H$1,FALSE)),"-",VLOOKUP("Persons"&amp;control!$F$19&amp;Scotland_NBA!$B40,Data_NBA!$A$5:$K$2171,Data_NBA!H$1,FALSE)))),"-",IF(ISERROR(VLOOKUP("Persons"&amp;control!$F$19&amp;Scotland_NBA!$B40,Data_NBA!$A$5:$K$2171,Data_NBA!H$1,FALSE)),"-",VLOOKUP("Persons"&amp;control!$F$19&amp;Scotland_NBA!$B40,Data_NBA!$A$5:$K$2171,Data_NBA!H$1,FALSE)))</f>
        <v>129</v>
      </c>
      <c r="W40" s="92">
        <f>IF(OR(IF(ISERROR(VLOOKUP("Persons"&amp;control!$F$19&amp;Scotland_NBA!$B40,Data_NBA!$A$5:$K$2171,Data_NBA!I$1,FALSE)),"-",VLOOKUP("Persons"&amp;control!$F$19&amp;Scotland_NBA!$B40,Data_NBA!$A$5:$K$2171,Data_NBA!I$1,FALSE))=0,ISERROR(IF(ISERROR(VLOOKUP("Persons"&amp;control!$F$19&amp;Scotland_NBA!$B40,Data_NBA!$A$5:$K$2171,Data_NBA!I$1,FALSE)),"-",VLOOKUP("Persons"&amp;control!$F$19&amp;Scotland_NBA!$B40,Data_NBA!$A$5:$K$2171,Data_NBA!I$1,FALSE)))),"-",IF(ISERROR(VLOOKUP("Persons"&amp;control!$F$19&amp;Scotland_NBA!$B40,Data_NBA!$A$5:$K$2171,Data_NBA!I$1,FALSE)),"-",VLOOKUP("Persons"&amp;control!$F$19&amp;Scotland_NBA!$B40,Data_NBA!$A$5:$K$2171,Data_NBA!I$1,FALSE)))</f>
        <v>82</v>
      </c>
      <c r="X40" s="92">
        <f>IF(OR(IF(ISERROR(VLOOKUP("Persons"&amp;control!$F$19&amp;Scotland_NBA!$B40,Data_NBA!$A$5:$K$2171,Data_NBA!J$1,FALSE)),"-",VLOOKUP("Persons"&amp;control!$F$19&amp;Scotland_NBA!$B40,Data_NBA!$A$5:$K$2171,Data_NBA!J$1,FALSE))=0,ISERROR(IF(ISERROR(VLOOKUP("Persons"&amp;control!$F$19&amp;Scotland_NBA!$B40,Data_NBA!$A$5:$K$2171,Data_NBA!J$1,FALSE)),"-",VLOOKUP("Persons"&amp;control!$F$19&amp;Scotland_NBA!$B40,Data_NBA!$A$5:$K$2171,Data_NBA!J$1,FALSE)))),"-",IF(ISERROR(VLOOKUP("Persons"&amp;control!$F$19&amp;Scotland_NBA!$B40,Data_NBA!$A$5:$K$2171,Data_NBA!J$1,FALSE)),"-",VLOOKUP("Persons"&amp;control!$F$19&amp;Scotland_NBA!$B40,Data_NBA!$A$5:$K$2171,Data_NBA!J$1,FALSE)))</f>
        <v>46</v>
      </c>
      <c r="Y40" s="93">
        <f>IF(OR(IF(ISERROR(VLOOKUP("Persons"&amp;control!$F$19&amp;Scotland_NBA!$B40,Data_NBA!$A$5:$K$2171,Data_NBA!K$1,FALSE)),"-",VLOOKUP("Persons"&amp;control!$F$19&amp;Scotland_NBA!$B40,Data_NBA!$A$5:$K$2171,Data_NBA!K$1,FALSE))=0,ISERROR(IF(ISERROR(VLOOKUP("Persons"&amp;control!$F$19&amp;Scotland_NBA!$B40,Data_NBA!$A$5:$K$2171,Data_NBA!K$1,FALSE)),"-",VLOOKUP("Persons"&amp;control!$F$19&amp;Scotland_NBA!$B40,Data_NBA!$A$5:$K$2171,Data_NBA!K$1,FALSE)))),"-",IF(ISERROR(VLOOKUP("Persons"&amp;control!$F$19&amp;Scotland_NBA!$B40,Data_NBA!$A$5:$K$2171,Data_NBA!K$1,FALSE)),"-",VLOOKUP("Persons"&amp;control!$F$19&amp;Scotland_NBA!$B40,Data_NBA!$A$5:$K$2171,Data_NBA!K$1,FALSE)))</f>
        <v>462</v>
      </c>
    </row>
    <row r="41" spans="2:25" ht="15" thickBot="1">
      <c r="B41" s="16" t="s">
        <v>127</v>
      </c>
      <c r="C41" s="88">
        <f>IF(OR(IF(ISERROR(VLOOKUP(control!$B$4&amp;control!$F$19&amp;Scotland_NBA!$B41,Data_NBA!$A$5:$K$2171,Data_NBA!E$1,FALSE)),"-",VLOOKUP(control!$B$4&amp;control!$F$19&amp;Scotland_NBA!$B41,Data_NBA!$A$5:$K$2171,Data_NBA!E$1,FALSE))=0,ISERROR(IF(ISERROR(VLOOKUP(control!$B$4&amp;control!$F$19&amp;Scotland_NBA!$B41,Data_NBA!$A$5:$K$2171,Data_NBA!E$1,FALSE)),"-",VLOOKUP(control!$B$4&amp;control!$F$19&amp;Scotland_NBA!$B41,Data_NBA!$A$5:$K$2171,Data_NBA!E$1,FALSE)))),"-",IF(ISERROR(VLOOKUP(control!$B$4&amp;control!$F$19&amp;Scotland_NBA!$B41,Data_NBA!$A$5:$K$2171,Data_NBA!E$1,FALSE)),"-",VLOOKUP(control!$B$4&amp;control!$F$19&amp;Scotland_NBA!$B41,Data_NBA!$A$5:$K$2171,Data_NBA!E$1,FALSE)))</f>
        <v>34</v>
      </c>
      <c r="D41" s="89">
        <f>IF(OR(IF(ISERROR(VLOOKUP(control!$B$4&amp;control!$F$19&amp;Scotland_NBA!$B41,Data_NBA!$A$5:$K$2171,Data_NBA!F$1,FALSE)),"-",VLOOKUP(control!$B$4&amp;control!$F$19&amp;Scotland_NBA!$B41,Data_NBA!$A$5:$K$2171,Data_NBA!F$1,FALSE))=0,ISERROR(IF(ISERROR(VLOOKUP(control!$B$4&amp;control!$F$19&amp;Scotland_NBA!$B41,Data_NBA!$A$5:$K$2171,Data_NBA!F$1,FALSE)),"-",VLOOKUP(control!$B$4&amp;control!$F$19&amp;Scotland_NBA!$B41,Data_NBA!$A$5:$K$2171,Data_NBA!F$1,FALSE)))),"-",IF(ISERROR(VLOOKUP(control!$B$4&amp;control!$F$19&amp;Scotland_NBA!$B41,Data_NBA!$A$5:$K$2171,Data_NBA!F$1,FALSE)),"-",VLOOKUP(control!$B$4&amp;control!$F$19&amp;Scotland_NBA!$B41,Data_NBA!$A$5:$K$2171,Data_NBA!F$1,FALSE)))</f>
        <v>17</v>
      </c>
      <c r="E41" s="89">
        <f>IF(OR(IF(ISERROR(VLOOKUP(control!$B$4&amp;control!$F$19&amp;Scotland_NBA!$B41,Data_NBA!$A$5:$K$2171,Data_NBA!G$1,FALSE)),"-",VLOOKUP(control!$B$4&amp;control!$F$19&amp;Scotland_NBA!$B41,Data_NBA!$A$5:$K$2171,Data_NBA!G$1,FALSE))=0,ISERROR(IF(ISERROR(VLOOKUP(control!$B$4&amp;control!$F$19&amp;Scotland_NBA!$B41,Data_NBA!$A$5:$K$2171,Data_NBA!G$1,FALSE)),"-",VLOOKUP(control!$B$4&amp;control!$F$19&amp;Scotland_NBA!$B41,Data_NBA!$A$5:$K$2171,Data_NBA!G$1,FALSE)))),"-",IF(ISERROR(VLOOKUP(control!$B$4&amp;control!$F$19&amp;Scotland_NBA!$B41,Data_NBA!$A$5:$K$2171,Data_NBA!G$1,FALSE)),"-",VLOOKUP(control!$B$4&amp;control!$F$19&amp;Scotland_NBA!$B41,Data_NBA!$A$5:$K$2171,Data_NBA!G$1,FALSE)))</f>
        <v>15</v>
      </c>
      <c r="F41" s="89">
        <f>IF(OR(IF(ISERROR(VLOOKUP(control!$B$4&amp;control!$F$19&amp;Scotland_NBA!$B41,Data_NBA!$A$5:$K$2171,Data_NBA!H$1,FALSE)),"-",VLOOKUP(control!$B$4&amp;control!$F$19&amp;Scotland_NBA!$B41,Data_NBA!$A$5:$K$2171,Data_NBA!H$1,FALSE))=0,ISERROR(IF(ISERROR(VLOOKUP(control!$B$4&amp;control!$F$19&amp;Scotland_NBA!$B41,Data_NBA!$A$5:$K$2171,Data_NBA!H$1,FALSE)),"-",VLOOKUP(control!$B$4&amp;control!$F$19&amp;Scotland_NBA!$B41,Data_NBA!$A$5:$K$2171,Data_NBA!H$1,FALSE)))),"-",IF(ISERROR(VLOOKUP(control!$B$4&amp;control!$F$19&amp;Scotland_NBA!$B41,Data_NBA!$A$5:$K$2171,Data_NBA!H$1,FALSE)),"-",VLOOKUP(control!$B$4&amp;control!$F$19&amp;Scotland_NBA!$B41,Data_NBA!$A$5:$K$2171,Data_NBA!H$1,FALSE)))</f>
        <v>22</v>
      </c>
      <c r="G41" s="89">
        <f>IF(OR(IF(ISERROR(VLOOKUP(control!$B$4&amp;control!$F$19&amp;Scotland_NBA!$B41,Data_NBA!$A$5:$K$2171,Data_NBA!I$1,FALSE)),"-",VLOOKUP(control!$B$4&amp;control!$F$19&amp;Scotland_NBA!$B41,Data_NBA!$A$5:$K$2171,Data_NBA!I$1,FALSE))=0,ISERROR(IF(ISERROR(VLOOKUP(control!$B$4&amp;control!$F$19&amp;Scotland_NBA!$B41,Data_NBA!$A$5:$K$2171,Data_NBA!I$1,FALSE)),"-",VLOOKUP(control!$B$4&amp;control!$F$19&amp;Scotland_NBA!$B41,Data_NBA!$A$5:$K$2171,Data_NBA!I$1,FALSE)))),"-",IF(ISERROR(VLOOKUP(control!$B$4&amp;control!$F$19&amp;Scotland_NBA!$B41,Data_NBA!$A$5:$K$2171,Data_NBA!I$1,FALSE)),"-",VLOOKUP(control!$B$4&amp;control!$F$19&amp;Scotland_NBA!$B41,Data_NBA!$A$5:$K$2171,Data_NBA!I$1,FALSE)))</f>
        <v>8</v>
      </c>
      <c r="H41" s="89" t="str">
        <f>IF(OR(IF(ISERROR(VLOOKUP(control!$B$4&amp;control!$F$19&amp;Scotland_NBA!$B41,Data_NBA!$A$5:$K$2171,Data_NBA!J$1,FALSE)),"-",VLOOKUP(control!$B$4&amp;control!$F$19&amp;Scotland_NBA!$B41,Data_NBA!$A$5:$K$2171,Data_NBA!J$1,FALSE))=0,ISERROR(IF(ISERROR(VLOOKUP(control!$B$4&amp;control!$F$19&amp;Scotland_NBA!$B41,Data_NBA!$A$5:$K$2171,Data_NBA!J$1,FALSE)),"-",VLOOKUP(control!$B$4&amp;control!$F$19&amp;Scotland_NBA!$B41,Data_NBA!$A$5:$K$2171,Data_NBA!J$1,FALSE)))),"-",IF(ISERROR(VLOOKUP(control!$B$4&amp;control!$F$19&amp;Scotland_NBA!$B41,Data_NBA!$A$5:$K$2171,Data_NBA!J$1,FALSE)),"-",VLOOKUP(control!$B$4&amp;control!$F$19&amp;Scotland_NBA!$B41,Data_NBA!$A$5:$K$2171,Data_NBA!J$1,FALSE)))</f>
        <v>-</v>
      </c>
      <c r="I41" s="90">
        <f>IF(OR(IF(ISERROR(VLOOKUP(control!$B$4&amp;control!$F$19&amp;Scotland_NBA!$B41,Data_NBA!$A$5:$K$2171,Data_NBA!K$1,FALSE)),"-",VLOOKUP(control!$B$4&amp;control!$F$19&amp;Scotland_NBA!$B41,Data_NBA!$A$5:$K$2171,Data_NBA!K$1,FALSE))=0,ISERROR(IF(ISERROR(VLOOKUP(control!$B$4&amp;control!$F$19&amp;Scotland_NBA!$B41,Data_NBA!$A$5:$K$2171,Data_NBA!K$1,FALSE)),"-",VLOOKUP(control!$B$4&amp;control!$F$19&amp;Scotland_NBA!$B41,Data_NBA!$A$5:$K$2171,Data_NBA!K$1,FALSE)))),"-",IF(ISERROR(VLOOKUP(control!$B$4&amp;control!$F$19&amp;Scotland_NBA!$B41,Data_NBA!$A$5:$K$2171,Data_NBA!K$1,FALSE)),"-",VLOOKUP(control!$B$4&amp;control!$F$19&amp;Scotland_NBA!$B41,Data_NBA!$A$5:$K$2171,Data_NBA!K$1,FALSE)))</f>
        <v>96</v>
      </c>
      <c r="J41" s="87"/>
      <c r="K41" s="88">
        <f>IF(OR(IF(ISERROR(VLOOKUP(control!$B$5&amp;control!$F$19&amp;Scotland_NBA!$B41,Data_NBA!$A$5:$K$2171,Data_NBA!E$1,FALSE)),"-",VLOOKUP(control!$B$5&amp;control!$F$19&amp;Scotland_NBA!$B41,Data_NBA!$A$5:$K$2171,Data_NBA!E$1,FALSE))=0,ISERROR(IF(ISERROR(VLOOKUP(control!$B$5&amp;control!$F$19&amp;Scotland_NBA!$B41,Data_NBA!$A$5:$K$2171,Data_NBA!E$1,FALSE)),"-",VLOOKUP(control!$B$5&amp;control!$F$19&amp;Scotland_NBA!$B41,Data_NBA!$A$5:$K$2171,Data_NBA!E$1,FALSE)))),"-",IF(ISERROR(VLOOKUP(control!$B$5&amp;control!$F$19&amp;Scotland_NBA!$B41,Data_NBA!$A$5:$K$2171,Data_NBA!E$1,FALSE)),"-",VLOOKUP(control!$B$5&amp;control!$F$19&amp;Scotland_NBA!$B41,Data_NBA!$A$5:$K$2171,Data_NBA!E$1,FALSE)))</f>
        <v>13</v>
      </c>
      <c r="L41" s="89">
        <f>IF(OR(IF(ISERROR(VLOOKUP(control!$B$5&amp;control!$F$19&amp;Scotland_NBA!$B41,Data_NBA!$A$5:$K$2171,Data_NBA!F$1,FALSE)),"-",VLOOKUP(control!$B$5&amp;control!$F$19&amp;Scotland_NBA!$B41,Data_NBA!$A$5:$K$2171,Data_NBA!F$1,FALSE))=0,ISERROR(IF(ISERROR(VLOOKUP(control!$B$5&amp;control!$F$19&amp;Scotland_NBA!$B44,Data_NBA!$A$5:$K$2171,Data_NBA!F$1,FALSE)),"-",VLOOKUP(control!$B$5&amp;control!$F$19&amp;Scotland_NBA!$B41,Data_NBA!$A$5:$K$2171,Data_NBA!F$1,FALSE)))),"-",IF(ISERROR(VLOOKUP(control!$B$5&amp;control!$F$19&amp;Scotland_NBA!$B41,Data_NBA!$A$5:$K$2171,Data_NBA!F$1,FALSE)),"-",VLOOKUP(control!$B$5&amp;control!$F$19&amp;Scotland_NBA!$B41,Data_NBA!$A$5:$K$2171,Data_NBA!F$1,FALSE)))</f>
        <v>10</v>
      </c>
      <c r="M41" s="89">
        <f>IF(OR(IF(ISERROR(VLOOKUP(control!$B$5&amp;control!$F$19&amp;Scotland_NBA!$B41,Data_NBA!$A$5:$K$2171,Data_NBA!G$1,FALSE)),"-",VLOOKUP(control!$B$5&amp;control!$F$19&amp;Scotland_NBA!$B41,Data_NBA!$A$5:$K$2171,Data_NBA!G$1,FALSE))=0,ISERROR(IF(ISERROR(VLOOKUP(control!$B$5&amp;control!$F$19&amp;Scotland_NBA!$B44,Data_NBA!$A$5:$K$2171,Data_NBA!G$1,FALSE)),"-",VLOOKUP(control!$B$5&amp;control!$F$19&amp;Scotland_NBA!$B41,Data_NBA!$A$5:$K$2171,Data_NBA!G$1,FALSE)))),"-",IF(ISERROR(VLOOKUP(control!$B$5&amp;control!$F$19&amp;Scotland_NBA!$B41,Data_NBA!$A$5:$K$2171,Data_NBA!G$1,FALSE)),"-",VLOOKUP(control!$B$5&amp;control!$F$19&amp;Scotland_NBA!$B41,Data_NBA!$A$5:$K$2171,Data_NBA!G$1,FALSE)))</f>
        <v>11</v>
      </c>
      <c r="N41" s="89">
        <f>IF(OR(IF(ISERROR(VLOOKUP(control!$B$5&amp;control!$F$19&amp;Scotland_NBA!$B41,Data_NBA!$A$5:$K$2171,Data_NBA!H$1,FALSE)),"-",VLOOKUP(control!$B$5&amp;control!$F$19&amp;Scotland_NBA!$B41,Data_NBA!$A$5:$K$2171,Data_NBA!H$1,FALSE))=0,ISERROR(IF(ISERROR(VLOOKUP(control!$B$5&amp;control!$F$19&amp;Scotland_NBA!$B44,Data_NBA!$A$5:$K$2171,Data_NBA!H$1,FALSE)),"-",VLOOKUP(control!$B$5&amp;control!$F$19&amp;Scotland_NBA!$B41,Data_NBA!$A$5:$K$2171,Data_NBA!H$1,FALSE)))),"-",IF(ISERROR(VLOOKUP(control!$B$5&amp;control!$F$19&amp;Scotland_NBA!$B41,Data_NBA!$A$5:$K$2171,Data_NBA!H$1,FALSE)),"-",VLOOKUP(control!$B$5&amp;control!$F$19&amp;Scotland_NBA!$B41,Data_NBA!$A$5:$K$2171,Data_NBA!H$1,FALSE)))</f>
        <v>7</v>
      </c>
      <c r="O41" s="89">
        <f>IF(OR(IF(ISERROR(VLOOKUP(control!$B$5&amp;control!$F$19&amp;Scotland_NBA!$B41,Data_NBA!$A$5:$K$2171,Data_NBA!I$1,FALSE)),"-",VLOOKUP(control!$B$5&amp;control!$F$19&amp;Scotland_NBA!$B41,Data_NBA!$A$5:$K$2171,Data_NBA!I$1,FALSE))=0,ISERROR(IF(ISERROR(VLOOKUP(control!$B$5&amp;control!$F$19&amp;Scotland_NBA!$B44,Data_NBA!$A$5:$K$2171,Data_NBA!I$1,FALSE)),"-",VLOOKUP(control!$B$5&amp;control!$F$19&amp;Scotland_NBA!$B41,Data_NBA!$A$5:$K$2171,Data_NBA!I$1,FALSE)))),"-",IF(ISERROR(VLOOKUP(control!$B$5&amp;control!$F$19&amp;Scotland_NBA!$B41,Data_NBA!$A$5:$K$2171,Data_NBA!I$1,FALSE)),"-",VLOOKUP(control!$B$5&amp;control!$F$19&amp;Scotland_NBA!$B41,Data_NBA!$A$5:$K$2171,Data_NBA!I$1,FALSE)))</f>
        <v>7</v>
      </c>
      <c r="P41" s="89">
        <f>IF(OR(IF(ISERROR(VLOOKUP(control!$B$5&amp;control!$F$19&amp;Scotland_NBA!$B41,Data_NBA!$A$5:$K$2171,Data_NBA!J$1,FALSE)),"-",VLOOKUP(control!$B$5&amp;control!$F$19&amp;Scotland_NBA!$B41,Data_NBA!$A$5:$K$2171,Data_NBA!J$1,FALSE))=0,ISERROR(IF(ISERROR(VLOOKUP(control!$B$5&amp;control!$F$19&amp;Scotland_NBA!$B44,Data_NBA!$A$5:$K$2171,Data_NBA!J$1,FALSE)),"-",VLOOKUP(control!$B$5&amp;control!$F$19&amp;Scotland_NBA!$B41,Data_NBA!$A$5:$K$2171,Data_NBA!J$1,FALSE)))),"-",IF(ISERROR(VLOOKUP(control!$B$5&amp;control!$F$19&amp;Scotland_NBA!$B41,Data_NBA!$A$5:$K$2171,Data_NBA!J$1,FALSE)),"-",VLOOKUP(control!$B$5&amp;control!$F$19&amp;Scotland_NBA!$B41,Data_NBA!$A$5:$K$2171,Data_NBA!J$1,FALSE)))</f>
        <v>5</v>
      </c>
      <c r="Q41" s="90">
        <f>IF(OR(IF(ISERROR(VLOOKUP(control!$B$5&amp;control!$F$19&amp;Scotland_NBA!$B41,Data_NBA!$A$5:$K$2171,Data_NBA!K$1,FALSE)),"-",VLOOKUP(control!$B$5&amp;control!$F$19&amp;Scotland_NBA!$B41,Data_NBA!$A$5:$K$2171,Data_NBA!K$1,FALSE))=0,ISERROR(IF(ISERROR(VLOOKUP(control!$B$5&amp;control!$F$19&amp;Scotland_NBA!$B44,Data_NBA!$A$5:$K$2171,Data_NBA!K$1,FALSE)),"-",VLOOKUP(control!$B$5&amp;control!$F$19&amp;Scotland_NBA!$B41,Data_NBA!$A$5:$K$2171,Data_NBA!K$1,FALSE)))),"-",IF(ISERROR(VLOOKUP(control!$B$5&amp;control!$F$19&amp;Scotland_NBA!$B41,Data_NBA!$A$5:$K$2171,Data_NBA!K$1,FALSE)),"-",VLOOKUP(control!$B$5&amp;control!$F$19&amp;Scotland_NBA!$B41,Data_NBA!$A$5:$K$2171,Data_NBA!K$1,FALSE)))</f>
        <v>53</v>
      </c>
      <c r="R41" s="87"/>
      <c r="S41" s="88">
        <f>IF(OR(IF(ISERROR(VLOOKUP("Persons"&amp;control!$F$19&amp;Scotland_NBA!$B41,Data_NBA!$A$5:$K$2171,Data_NBA!E$1,FALSE)),"-",VLOOKUP("Persons"&amp;control!$F$19&amp;Scotland_NBA!$B41,Data_NBA!$A$5:$K$2171,Data_NBA!E$1,FALSE))=0,ISERROR(IF(ISERROR(VLOOKUP("Persons"&amp;control!$F$19&amp;Scotland_NBA!$B41,Data_NBA!$A$5:$K$2171,Data_NBA!E$1,FALSE)),"-",VLOOKUP("Persons"&amp;control!$F$19&amp;Scotland_NBA!$B41,Data_NBA!$A$5:$K$2171,Data_NBA!E$1,FALSE)))),"-",IF(ISERROR(VLOOKUP("Persons"&amp;control!$F$19&amp;Scotland_NBA!$B41,Data_NBA!$A$5:$K$2171,Data_NBA!E$1,FALSE)),"-",VLOOKUP("Persons"&amp;control!$F$19&amp;Scotland_NBA!$B41,Data_NBA!$A$5:$K$2171,Data_NBA!E$1,FALSE)))</f>
        <v>47</v>
      </c>
      <c r="T41" s="89">
        <f>IF(OR(IF(ISERROR(VLOOKUP("Persons"&amp;control!$F$19&amp;Scotland_NBA!$B41,Data_NBA!$A$5:$K$2171,Data_NBA!F$1,FALSE)),"-",VLOOKUP("Persons"&amp;control!$F$19&amp;Scotland_NBA!$B41,Data_NBA!$A$5:$K$2171,Data_NBA!F$1,FALSE))=0,ISERROR(IF(ISERROR(VLOOKUP("Persons"&amp;control!$F$19&amp;Scotland_NBA!$B41,Data_NBA!$A$5:$K$2171,Data_NBA!F$1,FALSE)),"-",VLOOKUP("Persons"&amp;control!$F$19&amp;Scotland_NBA!$B41,Data_NBA!$A$5:$K$2171,Data_NBA!F$1,FALSE)))),"-",IF(ISERROR(VLOOKUP("Persons"&amp;control!$F$19&amp;Scotland_NBA!$B41,Data_NBA!$A$5:$K$2171,Data_NBA!F$1,FALSE)),"-",VLOOKUP("Persons"&amp;control!$F$19&amp;Scotland_NBA!$B41,Data_NBA!$A$5:$K$2171,Data_NBA!F$1,FALSE)))</f>
        <v>27</v>
      </c>
      <c r="U41" s="89">
        <f>IF(OR(IF(ISERROR(VLOOKUP("Persons"&amp;control!$F$19&amp;Scotland_NBA!$B41,Data_NBA!$A$5:$K$2171,Data_NBA!G$1,FALSE)),"-",VLOOKUP("Persons"&amp;control!$F$19&amp;Scotland_NBA!$B41,Data_NBA!$A$5:$K$2171,Data_NBA!G$1,FALSE))=0,ISERROR(IF(ISERROR(VLOOKUP("Persons"&amp;control!$F$19&amp;Scotland_NBA!$B41,Data_NBA!$A$5:$K$2171,Data_NBA!G$1,FALSE)),"-",VLOOKUP("Persons"&amp;control!$F$19&amp;Scotland_NBA!$B41,Data_NBA!$A$5:$K$2171,Data_NBA!G$1,FALSE)))),"-",IF(ISERROR(VLOOKUP("Persons"&amp;control!$F$19&amp;Scotland_NBA!$B41,Data_NBA!$A$5:$K$2171,Data_NBA!G$1,FALSE)),"-",VLOOKUP("Persons"&amp;control!$F$19&amp;Scotland_NBA!$B41,Data_NBA!$A$5:$K$2171,Data_NBA!G$1,FALSE)))</f>
        <v>26</v>
      </c>
      <c r="V41" s="89">
        <f>IF(OR(IF(ISERROR(VLOOKUP("Persons"&amp;control!$F$19&amp;Scotland_NBA!$B41,Data_NBA!$A$5:$K$2171,Data_NBA!H$1,FALSE)),"-",VLOOKUP("Persons"&amp;control!$F$19&amp;Scotland_NBA!$B41,Data_NBA!$A$5:$K$2171,Data_NBA!H$1,FALSE))=0,ISERROR(IF(ISERROR(VLOOKUP("Persons"&amp;control!$F$19&amp;Scotland_NBA!$B41,Data_NBA!$A$5:$K$2171,Data_NBA!H$1,FALSE)),"-",VLOOKUP("Persons"&amp;control!$F$19&amp;Scotland_NBA!$B41,Data_NBA!$A$5:$K$2171,Data_NBA!H$1,FALSE)))),"-",IF(ISERROR(VLOOKUP("Persons"&amp;control!$F$19&amp;Scotland_NBA!$B41,Data_NBA!$A$5:$K$2171,Data_NBA!H$1,FALSE)),"-",VLOOKUP("Persons"&amp;control!$F$19&amp;Scotland_NBA!$B41,Data_NBA!$A$5:$K$2171,Data_NBA!H$1,FALSE)))</f>
        <v>29</v>
      </c>
      <c r="W41" s="89">
        <f>IF(OR(IF(ISERROR(VLOOKUP("Persons"&amp;control!$F$19&amp;Scotland_NBA!$B41,Data_NBA!$A$5:$K$2171,Data_NBA!I$1,FALSE)),"-",VLOOKUP("Persons"&amp;control!$F$19&amp;Scotland_NBA!$B41,Data_NBA!$A$5:$K$2171,Data_NBA!I$1,FALSE))=0,ISERROR(IF(ISERROR(VLOOKUP("Persons"&amp;control!$F$19&amp;Scotland_NBA!$B41,Data_NBA!$A$5:$K$2171,Data_NBA!I$1,FALSE)),"-",VLOOKUP("Persons"&amp;control!$F$19&amp;Scotland_NBA!$B41,Data_NBA!$A$5:$K$2171,Data_NBA!I$1,FALSE)))),"-",IF(ISERROR(VLOOKUP("Persons"&amp;control!$F$19&amp;Scotland_NBA!$B41,Data_NBA!$A$5:$K$2171,Data_NBA!I$1,FALSE)),"-",VLOOKUP("Persons"&amp;control!$F$19&amp;Scotland_NBA!$B41,Data_NBA!$A$5:$K$2171,Data_NBA!I$1,FALSE)))</f>
        <v>15</v>
      </c>
      <c r="X41" s="89">
        <f>IF(OR(IF(ISERROR(VLOOKUP("Persons"&amp;control!$F$19&amp;Scotland_NBA!$B41,Data_NBA!$A$5:$K$2171,Data_NBA!J$1,FALSE)),"-",VLOOKUP("Persons"&amp;control!$F$19&amp;Scotland_NBA!$B41,Data_NBA!$A$5:$K$2171,Data_NBA!J$1,FALSE))=0,ISERROR(IF(ISERROR(VLOOKUP("Persons"&amp;control!$F$19&amp;Scotland_NBA!$B41,Data_NBA!$A$5:$K$2171,Data_NBA!J$1,FALSE)),"-",VLOOKUP("Persons"&amp;control!$F$19&amp;Scotland_NBA!$B41,Data_NBA!$A$5:$K$2171,Data_NBA!J$1,FALSE)))),"-",IF(ISERROR(VLOOKUP("Persons"&amp;control!$F$19&amp;Scotland_NBA!$B41,Data_NBA!$A$5:$K$2171,Data_NBA!J$1,FALSE)),"-",VLOOKUP("Persons"&amp;control!$F$19&amp;Scotland_NBA!$B41,Data_NBA!$A$5:$K$2171,Data_NBA!J$1,FALSE)))</f>
        <v>5</v>
      </c>
      <c r="Y41" s="90">
        <f>IF(OR(IF(ISERROR(VLOOKUP("Persons"&amp;control!$F$19&amp;Scotland_NBA!$B41,Data_NBA!$A$5:$K$2171,Data_NBA!K$1,FALSE)),"-",VLOOKUP("Persons"&amp;control!$F$19&amp;Scotland_NBA!$B41,Data_NBA!$A$5:$K$2171,Data_NBA!K$1,FALSE))=0,ISERROR(IF(ISERROR(VLOOKUP("Persons"&amp;control!$F$19&amp;Scotland_NBA!$B41,Data_NBA!$A$5:$K$2171,Data_NBA!K$1,FALSE)),"-",VLOOKUP("Persons"&amp;control!$F$19&amp;Scotland_NBA!$B41,Data_NBA!$A$5:$K$2171,Data_NBA!K$1,FALSE)))),"-",IF(ISERROR(VLOOKUP("Persons"&amp;control!$F$19&amp;Scotland_NBA!$B41,Data_NBA!$A$5:$K$2171,Data_NBA!K$1,FALSE)),"-",VLOOKUP("Persons"&amp;control!$F$19&amp;Scotland_NBA!$B41,Data_NBA!$A$5:$K$2171,Data_NBA!K$1,FALSE)))</f>
        <v>149</v>
      </c>
    </row>
    <row r="42" spans="2:25" ht="15" thickBot="1">
      <c r="B42" s="16" t="s">
        <v>131</v>
      </c>
      <c r="C42" s="91" t="str">
        <f>IF(OR(IF(ISERROR(VLOOKUP(control!$B$4&amp;control!$F$19&amp;Scotland_NBA!$B42,Data_NBA!$A$5:$K$2171,Data_NBA!E$1,FALSE)),"-",VLOOKUP(control!$B$4&amp;control!$F$19&amp;Scotland_NBA!$B42,Data_NBA!$A$5:$K$2171,Data_NBA!E$1,FALSE))=0,ISERROR(IF(ISERROR(VLOOKUP(control!$B$4&amp;control!$F$19&amp;Scotland_NBA!$B42,Data_NBA!$A$5:$K$2171,Data_NBA!E$1,FALSE)),"-",VLOOKUP(control!$B$4&amp;control!$F$19&amp;Scotland_NBA!$B42,Data_NBA!$A$5:$K$2171,Data_NBA!E$1,FALSE)))),"-",IF(ISERROR(VLOOKUP(control!$B$4&amp;control!$F$19&amp;Scotland_NBA!$B42,Data_NBA!$A$5:$K$2171,Data_NBA!E$1,FALSE)),"-",VLOOKUP(control!$B$4&amp;control!$F$19&amp;Scotland_NBA!$B42,Data_NBA!$A$5:$K$2171,Data_NBA!E$1,FALSE)))</f>
        <v>-</v>
      </c>
      <c r="D42" s="92" t="str">
        <f>IF(OR(IF(ISERROR(VLOOKUP(control!$B$4&amp;control!$F$19&amp;Scotland_NBA!$B42,Data_NBA!$A$5:$K$2171,Data_NBA!F$1,FALSE)),"-",VLOOKUP(control!$B$4&amp;control!$F$19&amp;Scotland_NBA!$B42,Data_NBA!$A$5:$K$2171,Data_NBA!F$1,FALSE))=0,ISERROR(IF(ISERROR(VLOOKUP(control!$B$4&amp;control!$F$19&amp;Scotland_NBA!$B42,Data_NBA!$A$5:$K$2171,Data_NBA!F$1,FALSE)),"-",VLOOKUP(control!$B$4&amp;control!$F$19&amp;Scotland_NBA!$B42,Data_NBA!$A$5:$K$2171,Data_NBA!F$1,FALSE)))),"-",IF(ISERROR(VLOOKUP(control!$B$4&amp;control!$F$19&amp;Scotland_NBA!$B42,Data_NBA!$A$5:$K$2171,Data_NBA!F$1,FALSE)),"-",VLOOKUP(control!$B$4&amp;control!$F$19&amp;Scotland_NBA!$B42,Data_NBA!$A$5:$K$2171,Data_NBA!F$1,FALSE)))</f>
        <v>-</v>
      </c>
      <c r="E42" s="92" t="str">
        <f>IF(OR(IF(ISERROR(VLOOKUP(control!$B$4&amp;control!$F$19&amp;Scotland_NBA!$B42,Data_NBA!$A$5:$K$2171,Data_NBA!G$1,FALSE)),"-",VLOOKUP(control!$B$4&amp;control!$F$19&amp;Scotland_NBA!$B42,Data_NBA!$A$5:$K$2171,Data_NBA!G$1,FALSE))=0,ISERROR(IF(ISERROR(VLOOKUP(control!$B$4&amp;control!$F$19&amp;Scotland_NBA!$B42,Data_NBA!$A$5:$K$2171,Data_NBA!G$1,FALSE)),"-",VLOOKUP(control!$B$4&amp;control!$F$19&amp;Scotland_NBA!$B42,Data_NBA!$A$5:$K$2171,Data_NBA!G$1,FALSE)))),"-",IF(ISERROR(VLOOKUP(control!$B$4&amp;control!$F$19&amp;Scotland_NBA!$B42,Data_NBA!$A$5:$K$2171,Data_NBA!G$1,FALSE)),"-",VLOOKUP(control!$B$4&amp;control!$F$19&amp;Scotland_NBA!$B42,Data_NBA!$A$5:$K$2171,Data_NBA!G$1,FALSE)))</f>
        <v>-</v>
      </c>
      <c r="F42" s="92" t="str">
        <f>IF(OR(IF(ISERROR(VLOOKUP(control!$B$4&amp;control!$F$19&amp;Scotland_NBA!$B42,Data_NBA!$A$5:$K$2171,Data_NBA!H$1,FALSE)),"-",VLOOKUP(control!$B$4&amp;control!$F$19&amp;Scotland_NBA!$B42,Data_NBA!$A$5:$K$2171,Data_NBA!H$1,FALSE))=0,ISERROR(IF(ISERROR(VLOOKUP(control!$B$4&amp;control!$F$19&amp;Scotland_NBA!$B42,Data_NBA!$A$5:$K$2171,Data_NBA!H$1,FALSE)),"-",VLOOKUP(control!$B$4&amp;control!$F$19&amp;Scotland_NBA!$B42,Data_NBA!$A$5:$K$2171,Data_NBA!H$1,FALSE)))),"-",IF(ISERROR(VLOOKUP(control!$B$4&amp;control!$F$19&amp;Scotland_NBA!$B42,Data_NBA!$A$5:$K$2171,Data_NBA!H$1,FALSE)),"-",VLOOKUP(control!$B$4&amp;control!$F$19&amp;Scotland_NBA!$B42,Data_NBA!$A$5:$K$2171,Data_NBA!H$1,FALSE)))</f>
        <v>-</v>
      </c>
      <c r="G42" s="92" t="str">
        <f>IF(OR(IF(ISERROR(VLOOKUP(control!$B$4&amp;control!$F$19&amp;Scotland_NBA!$B42,Data_NBA!$A$5:$K$2171,Data_NBA!I$1,FALSE)),"-",VLOOKUP(control!$B$4&amp;control!$F$19&amp;Scotland_NBA!$B42,Data_NBA!$A$5:$K$2171,Data_NBA!I$1,FALSE))=0,ISERROR(IF(ISERROR(VLOOKUP(control!$B$4&amp;control!$F$19&amp;Scotland_NBA!$B42,Data_NBA!$A$5:$K$2171,Data_NBA!I$1,FALSE)),"-",VLOOKUP(control!$B$4&amp;control!$F$19&amp;Scotland_NBA!$B42,Data_NBA!$A$5:$K$2171,Data_NBA!I$1,FALSE)))),"-",IF(ISERROR(VLOOKUP(control!$B$4&amp;control!$F$19&amp;Scotland_NBA!$B42,Data_NBA!$A$5:$K$2171,Data_NBA!I$1,FALSE)),"-",VLOOKUP(control!$B$4&amp;control!$F$19&amp;Scotland_NBA!$B42,Data_NBA!$A$5:$K$2171,Data_NBA!I$1,FALSE)))</f>
        <v>-</v>
      </c>
      <c r="H42" s="92" t="str">
        <f>IF(OR(IF(ISERROR(VLOOKUP(control!$B$4&amp;control!$F$19&amp;Scotland_NBA!$B42,Data_NBA!$A$5:$K$2171,Data_NBA!J$1,FALSE)),"-",VLOOKUP(control!$B$4&amp;control!$F$19&amp;Scotland_NBA!$B42,Data_NBA!$A$5:$K$2171,Data_NBA!J$1,FALSE))=0,ISERROR(IF(ISERROR(VLOOKUP(control!$B$4&amp;control!$F$19&amp;Scotland_NBA!$B42,Data_NBA!$A$5:$K$2171,Data_NBA!J$1,FALSE)),"-",VLOOKUP(control!$B$4&amp;control!$F$19&amp;Scotland_NBA!$B42,Data_NBA!$A$5:$K$2171,Data_NBA!J$1,FALSE)))),"-",IF(ISERROR(VLOOKUP(control!$B$4&amp;control!$F$19&amp;Scotland_NBA!$B42,Data_NBA!$A$5:$K$2171,Data_NBA!J$1,FALSE)),"-",VLOOKUP(control!$B$4&amp;control!$F$19&amp;Scotland_NBA!$B42,Data_NBA!$A$5:$K$2171,Data_NBA!J$1,FALSE)))</f>
        <v>-</v>
      </c>
      <c r="I42" s="93" t="str">
        <f>IF(OR(IF(ISERROR(VLOOKUP(control!$B$4&amp;control!$F$19&amp;Scotland_NBA!$B42,Data_NBA!$A$5:$K$2171,Data_NBA!K$1,FALSE)),"-",VLOOKUP(control!$B$4&amp;control!$F$19&amp;Scotland_NBA!$B42,Data_NBA!$A$5:$K$2171,Data_NBA!K$1,FALSE))=0,ISERROR(IF(ISERROR(VLOOKUP(control!$B$4&amp;control!$F$19&amp;Scotland_NBA!$B42,Data_NBA!$A$5:$K$2171,Data_NBA!K$1,FALSE)),"-",VLOOKUP(control!$B$4&amp;control!$F$19&amp;Scotland_NBA!$B42,Data_NBA!$A$5:$K$2171,Data_NBA!K$1,FALSE)))),"-",IF(ISERROR(VLOOKUP(control!$B$4&amp;control!$F$19&amp;Scotland_NBA!$B42,Data_NBA!$A$5:$K$2171,Data_NBA!K$1,FALSE)),"-",VLOOKUP(control!$B$4&amp;control!$F$19&amp;Scotland_NBA!$B42,Data_NBA!$A$5:$K$2171,Data_NBA!K$1,FALSE)))</f>
        <v>-</v>
      </c>
      <c r="J42" s="87"/>
      <c r="K42" s="91">
        <f>IF(OR(IF(ISERROR(VLOOKUP(control!$B$5&amp;control!$F$19&amp;Scotland_NBA!$B42,Data_NBA!$A$5:$K$2171,Data_NBA!E$1,FALSE)),"-",VLOOKUP(control!$B$5&amp;control!$F$19&amp;Scotland_NBA!$B42,Data_NBA!$A$5:$K$2171,Data_NBA!E$1,FALSE))=0,ISERROR(IF(ISERROR(VLOOKUP(control!$B$5&amp;control!$F$19&amp;Scotland_NBA!$B42,Data_NBA!$A$5:$K$2171,Data_NBA!E$1,FALSE)),"-",VLOOKUP(control!$B$5&amp;control!$F$19&amp;Scotland_NBA!$B42,Data_NBA!$A$5:$K$2171,Data_NBA!E$1,FALSE)))),"-",IF(ISERROR(VLOOKUP(control!$B$5&amp;control!$F$19&amp;Scotland_NBA!$B42,Data_NBA!$A$5:$K$2171,Data_NBA!E$1,FALSE)),"-",VLOOKUP(control!$B$5&amp;control!$F$19&amp;Scotland_NBA!$B42,Data_NBA!$A$5:$K$2171,Data_NBA!E$1,FALSE)))</f>
        <v>42</v>
      </c>
      <c r="L42" s="92">
        <f>IF(OR(IF(ISERROR(VLOOKUP(control!$B$5&amp;control!$F$19&amp;Scotland_NBA!$B42,Data_NBA!$A$5:$K$2171,Data_NBA!F$1,FALSE)),"-",VLOOKUP(control!$B$5&amp;control!$F$19&amp;Scotland_NBA!$B42,Data_NBA!$A$5:$K$2171,Data_NBA!F$1,FALSE))=0,ISERROR(IF(ISERROR(VLOOKUP(control!$B$5&amp;control!$F$19&amp;Scotland_NBA!$B45,Data_NBA!$A$5:$K$2171,Data_NBA!F$1,FALSE)),"-",VLOOKUP(control!$B$5&amp;control!$F$19&amp;Scotland_NBA!$B42,Data_NBA!$A$5:$K$2171,Data_NBA!F$1,FALSE)))),"-",IF(ISERROR(VLOOKUP(control!$B$5&amp;control!$F$19&amp;Scotland_NBA!$B42,Data_NBA!$A$5:$K$2171,Data_NBA!F$1,FALSE)),"-",VLOOKUP(control!$B$5&amp;control!$F$19&amp;Scotland_NBA!$B42,Data_NBA!$A$5:$K$2171,Data_NBA!F$1,FALSE)))</f>
        <v>30</v>
      </c>
      <c r="M42" s="92">
        <f>IF(OR(IF(ISERROR(VLOOKUP(control!$B$5&amp;control!$F$19&amp;Scotland_NBA!$B42,Data_NBA!$A$5:$K$2171,Data_NBA!G$1,FALSE)),"-",VLOOKUP(control!$B$5&amp;control!$F$19&amp;Scotland_NBA!$B42,Data_NBA!$A$5:$K$2171,Data_NBA!G$1,FALSE))=0,ISERROR(IF(ISERROR(VLOOKUP(control!$B$5&amp;control!$F$19&amp;Scotland_NBA!$B45,Data_NBA!$A$5:$K$2171,Data_NBA!G$1,FALSE)),"-",VLOOKUP(control!$B$5&amp;control!$F$19&amp;Scotland_NBA!$B42,Data_NBA!$A$5:$K$2171,Data_NBA!G$1,FALSE)))),"-",IF(ISERROR(VLOOKUP(control!$B$5&amp;control!$F$19&amp;Scotland_NBA!$B42,Data_NBA!$A$5:$K$2171,Data_NBA!G$1,FALSE)),"-",VLOOKUP(control!$B$5&amp;control!$F$19&amp;Scotland_NBA!$B42,Data_NBA!$A$5:$K$2171,Data_NBA!G$1,FALSE)))</f>
        <v>66</v>
      </c>
      <c r="N42" s="92">
        <f>IF(OR(IF(ISERROR(VLOOKUP(control!$B$5&amp;control!$F$19&amp;Scotland_NBA!$B42,Data_NBA!$A$5:$K$2171,Data_NBA!H$1,FALSE)),"-",VLOOKUP(control!$B$5&amp;control!$F$19&amp;Scotland_NBA!$B42,Data_NBA!$A$5:$K$2171,Data_NBA!H$1,FALSE))=0,ISERROR(IF(ISERROR(VLOOKUP(control!$B$5&amp;control!$F$19&amp;Scotland_NBA!$B45,Data_NBA!$A$5:$K$2171,Data_NBA!H$1,FALSE)),"-",VLOOKUP(control!$B$5&amp;control!$F$19&amp;Scotland_NBA!$B42,Data_NBA!$A$5:$K$2171,Data_NBA!H$1,FALSE)))),"-",IF(ISERROR(VLOOKUP(control!$B$5&amp;control!$F$19&amp;Scotland_NBA!$B42,Data_NBA!$A$5:$K$2171,Data_NBA!H$1,FALSE)),"-",VLOOKUP(control!$B$5&amp;control!$F$19&amp;Scotland_NBA!$B42,Data_NBA!$A$5:$K$2171,Data_NBA!H$1,FALSE)))</f>
        <v>56</v>
      </c>
      <c r="O42" s="92">
        <f>IF(OR(IF(ISERROR(VLOOKUP(control!$B$5&amp;control!$F$19&amp;Scotland_NBA!$B42,Data_NBA!$A$5:$K$2171,Data_NBA!I$1,FALSE)),"-",VLOOKUP(control!$B$5&amp;control!$F$19&amp;Scotland_NBA!$B42,Data_NBA!$A$5:$K$2171,Data_NBA!I$1,FALSE))=0,ISERROR(IF(ISERROR(VLOOKUP(control!$B$5&amp;control!$F$19&amp;Scotland_NBA!$B45,Data_NBA!$A$5:$K$2171,Data_NBA!I$1,FALSE)),"-",VLOOKUP(control!$B$5&amp;control!$F$19&amp;Scotland_NBA!$B42,Data_NBA!$A$5:$K$2171,Data_NBA!I$1,FALSE)))),"-",IF(ISERROR(VLOOKUP(control!$B$5&amp;control!$F$19&amp;Scotland_NBA!$B42,Data_NBA!$A$5:$K$2171,Data_NBA!I$1,FALSE)),"-",VLOOKUP(control!$B$5&amp;control!$F$19&amp;Scotland_NBA!$B42,Data_NBA!$A$5:$K$2171,Data_NBA!I$1,FALSE)))</f>
        <v>48</v>
      </c>
      <c r="P42" s="92">
        <f>IF(OR(IF(ISERROR(VLOOKUP(control!$B$5&amp;control!$F$19&amp;Scotland_NBA!$B42,Data_NBA!$A$5:$K$2171,Data_NBA!J$1,FALSE)),"-",VLOOKUP(control!$B$5&amp;control!$F$19&amp;Scotland_NBA!$B42,Data_NBA!$A$5:$K$2171,Data_NBA!J$1,FALSE))=0,ISERROR(IF(ISERROR(VLOOKUP(control!$B$5&amp;control!$F$19&amp;Scotland_NBA!$B45,Data_NBA!$A$5:$K$2171,Data_NBA!J$1,FALSE)),"-",VLOOKUP(control!$B$5&amp;control!$F$19&amp;Scotland_NBA!$B42,Data_NBA!$A$5:$K$2171,Data_NBA!J$1,FALSE)))),"-",IF(ISERROR(VLOOKUP(control!$B$5&amp;control!$F$19&amp;Scotland_NBA!$B42,Data_NBA!$A$5:$K$2171,Data_NBA!J$1,FALSE)),"-",VLOOKUP(control!$B$5&amp;control!$F$19&amp;Scotland_NBA!$B42,Data_NBA!$A$5:$K$2171,Data_NBA!J$1,FALSE)))</f>
        <v>38</v>
      </c>
      <c r="Q42" s="93">
        <f>IF(OR(IF(ISERROR(VLOOKUP(control!$B$5&amp;control!$F$19&amp;Scotland_NBA!$B42,Data_NBA!$A$5:$K$2171,Data_NBA!K$1,FALSE)),"-",VLOOKUP(control!$B$5&amp;control!$F$19&amp;Scotland_NBA!$B42,Data_NBA!$A$5:$K$2171,Data_NBA!K$1,FALSE))=0,ISERROR(IF(ISERROR(VLOOKUP(control!$B$5&amp;control!$F$19&amp;Scotland_NBA!$B45,Data_NBA!$A$5:$K$2171,Data_NBA!K$1,FALSE)),"-",VLOOKUP(control!$B$5&amp;control!$F$19&amp;Scotland_NBA!$B42,Data_NBA!$A$5:$K$2171,Data_NBA!K$1,FALSE)))),"-",IF(ISERROR(VLOOKUP(control!$B$5&amp;control!$F$19&amp;Scotland_NBA!$B42,Data_NBA!$A$5:$K$2171,Data_NBA!K$1,FALSE)),"-",VLOOKUP(control!$B$5&amp;control!$F$19&amp;Scotland_NBA!$B42,Data_NBA!$A$5:$K$2171,Data_NBA!K$1,FALSE)))</f>
        <v>280</v>
      </c>
      <c r="R42" s="87"/>
      <c r="S42" s="91">
        <f>IF(OR(IF(ISERROR(VLOOKUP("Persons"&amp;control!$F$19&amp;Scotland_NBA!$B42,Data_NBA!$A$5:$K$2171,Data_NBA!E$1,FALSE)),"-",VLOOKUP("Persons"&amp;control!$F$19&amp;Scotland_NBA!$B42,Data_NBA!$A$5:$K$2171,Data_NBA!E$1,FALSE))=0,ISERROR(IF(ISERROR(VLOOKUP("Persons"&amp;control!$F$19&amp;Scotland_NBA!$B42,Data_NBA!$A$5:$K$2171,Data_NBA!E$1,FALSE)),"-",VLOOKUP("Persons"&amp;control!$F$19&amp;Scotland_NBA!$B42,Data_NBA!$A$5:$K$2171,Data_NBA!E$1,FALSE)))),"-",IF(ISERROR(VLOOKUP("Persons"&amp;control!$F$19&amp;Scotland_NBA!$B42,Data_NBA!$A$5:$K$2171,Data_NBA!E$1,FALSE)),"-",VLOOKUP("Persons"&amp;control!$F$19&amp;Scotland_NBA!$B42,Data_NBA!$A$5:$K$2171,Data_NBA!E$1,FALSE)))</f>
        <v>42</v>
      </c>
      <c r="T42" s="92">
        <f>IF(OR(IF(ISERROR(VLOOKUP("Persons"&amp;control!$F$19&amp;Scotland_NBA!$B42,Data_NBA!$A$5:$K$2171,Data_NBA!F$1,FALSE)),"-",VLOOKUP("Persons"&amp;control!$F$19&amp;Scotland_NBA!$B42,Data_NBA!$A$5:$K$2171,Data_NBA!F$1,FALSE))=0,ISERROR(IF(ISERROR(VLOOKUP("Persons"&amp;control!$F$19&amp;Scotland_NBA!$B42,Data_NBA!$A$5:$K$2171,Data_NBA!F$1,FALSE)),"-",VLOOKUP("Persons"&amp;control!$F$19&amp;Scotland_NBA!$B42,Data_NBA!$A$5:$K$2171,Data_NBA!F$1,FALSE)))),"-",IF(ISERROR(VLOOKUP("Persons"&amp;control!$F$19&amp;Scotland_NBA!$B42,Data_NBA!$A$5:$K$2171,Data_NBA!F$1,FALSE)),"-",VLOOKUP("Persons"&amp;control!$F$19&amp;Scotland_NBA!$B42,Data_NBA!$A$5:$K$2171,Data_NBA!F$1,FALSE)))</f>
        <v>30</v>
      </c>
      <c r="U42" s="92">
        <f>IF(OR(IF(ISERROR(VLOOKUP("Persons"&amp;control!$F$19&amp;Scotland_NBA!$B42,Data_NBA!$A$5:$K$2171,Data_NBA!G$1,FALSE)),"-",VLOOKUP("Persons"&amp;control!$F$19&amp;Scotland_NBA!$B42,Data_NBA!$A$5:$K$2171,Data_NBA!G$1,FALSE))=0,ISERROR(IF(ISERROR(VLOOKUP("Persons"&amp;control!$F$19&amp;Scotland_NBA!$B42,Data_NBA!$A$5:$K$2171,Data_NBA!G$1,FALSE)),"-",VLOOKUP("Persons"&amp;control!$F$19&amp;Scotland_NBA!$B42,Data_NBA!$A$5:$K$2171,Data_NBA!G$1,FALSE)))),"-",IF(ISERROR(VLOOKUP("Persons"&amp;control!$F$19&amp;Scotland_NBA!$B42,Data_NBA!$A$5:$K$2171,Data_NBA!G$1,FALSE)),"-",VLOOKUP("Persons"&amp;control!$F$19&amp;Scotland_NBA!$B42,Data_NBA!$A$5:$K$2171,Data_NBA!G$1,FALSE)))</f>
        <v>66</v>
      </c>
      <c r="V42" s="92">
        <f>IF(OR(IF(ISERROR(VLOOKUP("Persons"&amp;control!$F$19&amp;Scotland_NBA!$B42,Data_NBA!$A$5:$K$2171,Data_NBA!H$1,FALSE)),"-",VLOOKUP("Persons"&amp;control!$F$19&amp;Scotland_NBA!$B42,Data_NBA!$A$5:$K$2171,Data_NBA!H$1,FALSE))=0,ISERROR(IF(ISERROR(VLOOKUP("Persons"&amp;control!$F$19&amp;Scotland_NBA!$B42,Data_NBA!$A$5:$K$2171,Data_NBA!H$1,FALSE)),"-",VLOOKUP("Persons"&amp;control!$F$19&amp;Scotland_NBA!$B42,Data_NBA!$A$5:$K$2171,Data_NBA!H$1,FALSE)))),"-",IF(ISERROR(VLOOKUP("Persons"&amp;control!$F$19&amp;Scotland_NBA!$B42,Data_NBA!$A$5:$K$2171,Data_NBA!H$1,FALSE)),"-",VLOOKUP("Persons"&amp;control!$F$19&amp;Scotland_NBA!$B42,Data_NBA!$A$5:$K$2171,Data_NBA!H$1,FALSE)))</f>
        <v>56</v>
      </c>
      <c r="W42" s="92">
        <f>IF(OR(IF(ISERROR(VLOOKUP("Persons"&amp;control!$F$19&amp;Scotland_NBA!$B42,Data_NBA!$A$5:$K$2171,Data_NBA!I$1,FALSE)),"-",VLOOKUP("Persons"&amp;control!$F$19&amp;Scotland_NBA!$B42,Data_NBA!$A$5:$K$2171,Data_NBA!I$1,FALSE))=0,ISERROR(IF(ISERROR(VLOOKUP("Persons"&amp;control!$F$19&amp;Scotland_NBA!$B42,Data_NBA!$A$5:$K$2171,Data_NBA!I$1,FALSE)),"-",VLOOKUP("Persons"&amp;control!$F$19&amp;Scotland_NBA!$B42,Data_NBA!$A$5:$K$2171,Data_NBA!I$1,FALSE)))),"-",IF(ISERROR(VLOOKUP("Persons"&amp;control!$F$19&amp;Scotland_NBA!$B42,Data_NBA!$A$5:$K$2171,Data_NBA!I$1,FALSE)),"-",VLOOKUP("Persons"&amp;control!$F$19&amp;Scotland_NBA!$B42,Data_NBA!$A$5:$K$2171,Data_NBA!I$1,FALSE)))</f>
        <v>48</v>
      </c>
      <c r="X42" s="92">
        <f>IF(OR(IF(ISERROR(VLOOKUP("Persons"&amp;control!$F$19&amp;Scotland_NBA!$B42,Data_NBA!$A$5:$K$2171,Data_NBA!J$1,FALSE)),"-",VLOOKUP("Persons"&amp;control!$F$19&amp;Scotland_NBA!$B42,Data_NBA!$A$5:$K$2171,Data_NBA!J$1,FALSE))=0,ISERROR(IF(ISERROR(VLOOKUP("Persons"&amp;control!$F$19&amp;Scotland_NBA!$B42,Data_NBA!$A$5:$K$2171,Data_NBA!J$1,FALSE)),"-",VLOOKUP("Persons"&amp;control!$F$19&amp;Scotland_NBA!$B42,Data_NBA!$A$5:$K$2171,Data_NBA!J$1,FALSE)))),"-",IF(ISERROR(VLOOKUP("Persons"&amp;control!$F$19&amp;Scotland_NBA!$B42,Data_NBA!$A$5:$K$2171,Data_NBA!J$1,FALSE)),"-",VLOOKUP("Persons"&amp;control!$F$19&amp;Scotland_NBA!$B42,Data_NBA!$A$5:$K$2171,Data_NBA!J$1,FALSE)))</f>
        <v>38</v>
      </c>
      <c r="Y42" s="93">
        <f>IF(OR(IF(ISERROR(VLOOKUP("Persons"&amp;control!$F$19&amp;Scotland_NBA!$B42,Data_NBA!$A$5:$K$2171,Data_NBA!K$1,FALSE)),"-",VLOOKUP("Persons"&amp;control!$F$19&amp;Scotland_NBA!$B42,Data_NBA!$A$5:$K$2171,Data_NBA!K$1,FALSE))=0,ISERROR(IF(ISERROR(VLOOKUP("Persons"&amp;control!$F$19&amp;Scotland_NBA!$B42,Data_NBA!$A$5:$K$2171,Data_NBA!K$1,FALSE)),"-",VLOOKUP("Persons"&amp;control!$F$19&amp;Scotland_NBA!$B42,Data_NBA!$A$5:$K$2171,Data_NBA!K$1,FALSE)))),"-",IF(ISERROR(VLOOKUP("Persons"&amp;control!$F$19&amp;Scotland_NBA!$B42,Data_NBA!$A$5:$K$2171,Data_NBA!K$1,FALSE)),"-",VLOOKUP("Persons"&amp;control!$F$19&amp;Scotland_NBA!$B42,Data_NBA!$A$5:$K$2171,Data_NBA!K$1,FALSE)))</f>
        <v>280</v>
      </c>
    </row>
    <row r="43" spans="2:25" ht="15" thickBot="1">
      <c r="B43" s="16" t="s">
        <v>160</v>
      </c>
      <c r="C43" s="88">
        <f>IF(OR(IF(ISERROR(VLOOKUP(control!$B$4&amp;control!$F$19&amp;Scotland_NBA!$B43,Data_NBA!$A$5:$K$2171,Data_NBA!E$1,FALSE)),"-",VLOOKUP(control!$B$4&amp;control!$F$19&amp;Scotland_NBA!$B43,Data_NBA!$A$5:$K$2171,Data_NBA!E$1,FALSE))=0,ISERROR(IF(ISERROR(VLOOKUP(control!$B$4&amp;control!$F$19&amp;Scotland_NBA!$B43,Data_NBA!$A$5:$K$2171,Data_NBA!E$1,FALSE)),"-",VLOOKUP(control!$B$4&amp;control!$F$19&amp;Scotland_NBA!$B43,Data_NBA!$A$5:$K$2171,Data_NBA!E$1,FALSE)))),"-",IF(ISERROR(VLOOKUP(control!$B$4&amp;control!$F$19&amp;Scotland_NBA!$B43,Data_NBA!$A$5:$K$2171,Data_NBA!E$1,FALSE)),"-",VLOOKUP(control!$B$4&amp;control!$F$19&amp;Scotland_NBA!$B43,Data_NBA!$A$5:$K$2171,Data_NBA!E$1,FALSE)))</f>
        <v>12</v>
      </c>
      <c r="D43" s="89">
        <f>IF(OR(IF(ISERROR(VLOOKUP(control!$B$4&amp;control!$F$19&amp;Scotland_NBA!$B43,Data_NBA!$A$5:$K$2171,Data_NBA!F$1,FALSE)),"-",VLOOKUP(control!$B$4&amp;control!$F$19&amp;Scotland_NBA!$B43,Data_NBA!$A$5:$K$2171,Data_NBA!F$1,FALSE))=0,ISERROR(IF(ISERROR(VLOOKUP(control!$B$4&amp;control!$F$19&amp;Scotland_NBA!$B43,Data_NBA!$A$5:$K$2171,Data_NBA!F$1,FALSE)),"-",VLOOKUP(control!$B$4&amp;control!$F$19&amp;Scotland_NBA!$B43,Data_NBA!$A$5:$K$2171,Data_NBA!F$1,FALSE)))),"-",IF(ISERROR(VLOOKUP(control!$B$4&amp;control!$F$19&amp;Scotland_NBA!$B43,Data_NBA!$A$5:$K$2171,Data_NBA!F$1,FALSE)),"-",VLOOKUP(control!$B$4&amp;control!$F$19&amp;Scotland_NBA!$B43,Data_NBA!$A$5:$K$2171,Data_NBA!F$1,FALSE)))</f>
        <v>5</v>
      </c>
      <c r="E43" s="89" t="str">
        <f>IF(OR(IF(ISERROR(VLOOKUP(control!$B$4&amp;control!$F$19&amp;Scotland_NBA!$B43,Data_NBA!$A$5:$K$2171,Data_NBA!G$1,FALSE)),"-",VLOOKUP(control!$B$4&amp;control!$F$19&amp;Scotland_NBA!$B43,Data_NBA!$A$5:$K$2171,Data_NBA!G$1,FALSE))=0,ISERROR(IF(ISERROR(VLOOKUP(control!$B$4&amp;control!$F$19&amp;Scotland_NBA!$B43,Data_NBA!$A$5:$K$2171,Data_NBA!G$1,FALSE)),"-",VLOOKUP(control!$B$4&amp;control!$F$19&amp;Scotland_NBA!$B43,Data_NBA!$A$5:$K$2171,Data_NBA!G$1,FALSE)))),"-",IF(ISERROR(VLOOKUP(control!$B$4&amp;control!$F$19&amp;Scotland_NBA!$B43,Data_NBA!$A$5:$K$2171,Data_NBA!G$1,FALSE)),"-",VLOOKUP(control!$B$4&amp;control!$F$19&amp;Scotland_NBA!$B43,Data_NBA!$A$5:$K$2171,Data_NBA!G$1,FALSE)))</f>
        <v>-</v>
      </c>
      <c r="F43" s="89" t="str">
        <f>IF(OR(IF(ISERROR(VLOOKUP(control!$B$4&amp;control!$F$19&amp;Scotland_NBA!$B43,Data_NBA!$A$5:$K$2171,Data_NBA!H$1,FALSE)),"-",VLOOKUP(control!$B$4&amp;control!$F$19&amp;Scotland_NBA!$B43,Data_NBA!$A$5:$K$2171,Data_NBA!H$1,FALSE))=0,ISERROR(IF(ISERROR(VLOOKUP(control!$B$4&amp;control!$F$19&amp;Scotland_NBA!$B43,Data_NBA!$A$5:$K$2171,Data_NBA!H$1,FALSE)),"-",VLOOKUP(control!$B$4&amp;control!$F$19&amp;Scotland_NBA!$B43,Data_NBA!$A$5:$K$2171,Data_NBA!H$1,FALSE)))),"-",IF(ISERROR(VLOOKUP(control!$B$4&amp;control!$F$19&amp;Scotland_NBA!$B43,Data_NBA!$A$5:$K$2171,Data_NBA!H$1,FALSE)),"-",VLOOKUP(control!$B$4&amp;control!$F$19&amp;Scotland_NBA!$B43,Data_NBA!$A$5:$K$2171,Data_NBA!H$1,FALSE)))</f>
        <v>-</v>
      </c>
      <c r="G43" s="89" t="str">
        <f>IF(OR(IF(ISERROR(VLOOKUP(control!$B$4&amp;control!$F$19&amp;Scotland_NBA!$B43,Data_NBA!$A$5:$K$2171,Data_NBA!I$1,FALSE)),"-",VLOOKUP(control!$B$4&amp;control!$F$19&amp;Scotland_NBA!$B43,Data_NBA!$A$5:$K$2171,Data_NBA!I$1,FALSE))=0,ISERROR(IF(ISERROR(VLOOKUP(control!$B$4&amp;control!$F$19&amp;Scotland_NBA!$B43,Data_NBA!$A$5:$K$2171,Data_NBA!I$1,FALSE)),"-",VLOOKUP(control!$B$4&amp;control!$F$19&amp;Scotland_NBA!$B43,Data_NBA!$A$5:$K$2171,Data_NBA!I$1,FALSE)))),"-",IF(ISERROR(VLOOKUP(control!$B$4&amp;control!$F$19&amp;Scotland_NBA!$B43,Data_NBA!$A$5:$K$2171,Data_NBA!I$1,FALSE)),"-",VLOOKUP(control!$B$4&amp;control!$F$19&amp;Scotland_NBA!$B43,Data_NBA!$A$5:$K$2171,Data_NBA!I$1,FALSE)))</f>
        <v>-</v>
      </c>
      <c r="H43" s="89" t="str">
        <f>IF(OR(IF(ISERROR(VLOOKUP(control!$B$4&amp;control!$F$19&amp;Scotland_NBA!$B43,Data_NBA!$A$5:$K$2171,Data_NBA!J$1,FALSE)),"-",VLOOKUP(control!$B$4&amp;control!$F$19&amp;Scotland_NBA!$B43,Data_NBA!$A$5:$K$2171,Data_NBA!J$1,FALSE))=0,ISERROR(IF(ISERROR(VLOOKUP(control!$B$4&amp;control!$F$19&amp;Scotland_NBA!$B43,Data_NBA!$A$5:$K$2171,Data_NBA!J$1,FALSE)),"-",VLOOKUP(control!$B$4&amp;control!$F$19&amp;Scotland_NBA!$B43,Data_NBA!$A$5:$K$2171,Data_NBA!J$1,FALSE)))),"-",IF(ISERROR(VLOOKUP(control!$B$4&amp;control!$F$19&amp;Scotland_NBA!$B43,Data_NBA!$A$5:$K$2171,Data_NBA!J$1,FALSE)),"-",VLOOKUP(control!$B$4&amp;control!$F$19&amp;Scotland_NBA!$B43,Data_NBA!$A$5:$K$2171,Data_NBA!J$1,FALSE)))</f>
        <v>-</v>
      </c>
      <c r="I43" s="90">
        <f>IF(OR(IF(ISERROR(VLOOKUP(control!$B$4&amp;control!$F$19&amp;Scotland_NBA!$B43,Data_NBA!$A$5:$K$2171,Data_NBA!K$1,FALSE)),"-",VLOOKUP(control!$B$4&amp;control!$F$19&amp;Scotland_NBA!$B43,Data_NBA!$A$5:$K$2171,Data_NBA!K$1,FALSE))=0,ISERROR(IF(ISERROR(VLOOKUP(control!$B$4&amp;control!$F$19&amp;Scotland_NBA!$B43,Data_NBA!$A$5:$K$2171,Data_NBA!K$1,FALSE)),"-",VLOOKUP(control!$B$4&amp;control!$F$19&amp;Scotland_NBA!$B43,Data_NBA!$A$5:$K$2171,Data_NBA!K$1,FALSE)))),"-",IF(ISERROR(VLOOKUP(control!$B$4&amp;control!$F$19&amp;Scotland_NBA!$B43,Data_NBA!$A$5:$K$2171,Data_NBA!K$1,FALSE)),"-",VLOOKUP(control!$B$4&amp;control!$F$19&amp;Scotland_NBA!$B43,Data_NBA!$A$5:$K$2171,Data_NBA!K$1,FALSE)))</f>
        <v>17</v>
      </c>
      <c r="J43" s="87"/>
      <c r="K43" s="88">
        <f>IF(OR(IF(ISERROR(VLOOKUP(control!$B$5&amp;control!$F$19&amp;Scotland_NBA!$B43,Data_NBA!$A$5:$K$2171,Data_NBA!E$1,FALSE)),"-",VLOOKUP(control!$B$5&amp;control!$F$19&amp;Scotland_NBA!$B43,Data_NBA!$A$5:$K$2171,Data_NBA!E$1,FALSE))=0,ISERROR(IF(ISERROR(VLOOKUP(control!$B$5&amp;control!$F$19&amp;Scotland_NBA!$B43,Data_NBA!$A$5:$K$2171,Data_NBA!E$1,FALSE)),"-",VLOOKUP(control!$B$5&amp;control!$F$19&amp;Scotland_NBA!$B43,Data_NBA!$A$5:$K$2171,Data_NBA!E$1,FALSE)))),"-",IF(ISERROR(VLOOKUP(control!$B$5&amp;control!$F$19&amp;Scotland_NBA!$B43,Data_NBA!$A$5:$K$2171,Data_NBA!E$1,FALSE)),"-",VLOOKUP(control!$B$5&amp;control!$F$19&amp;Scotland_NBA!$B43,Data_NBA!$A$5:$K$2171,Data_NBA!E$1,FALSE)))</f>
        <v>9</v>
      </c>
      <c r="L43" s="89" t="str">
        <f>IF(OR(IF(ISERROR(VLOOKUP(control!$B$5&amp;control!$F$19&amp;Scotland_NBA!$B43,Data_NBA!$A$5:$K$2171,Data_NBA!F$1,FALSE)),"-",VLOOKUP(control!$B$5&amp;control!$F$19&amp;Scotland_NBA!$B43,Data_NBA!$A$5:$K$2171,Data_NBA!F$1,FALSE))=0,ISERROR(IF(ISERROR(VLOOKUP(control!$B$5&amp;control!$F$19&amp;Scotland_NBA!$B46,Data_NBA!$A$5:$K$2171,Data_NBA!F$1,FALSE)),"-",VLOOKUP(control!$B$5&amp;control!$F$19&amp;Scotland_NBA!$B43,Data_NBA!$A$5:$K$2171,Data_NBA!F$1,FALSE)))),"-",IF(ISERROR(VLOOKUP(control!$B$5&amp;control!$F$19&amp;Scotland_NBA!$B43,Data_NBA!$A$5:$K$2171,Data_NBA!F$1,FALSE)),"-",VLOOKUP(control!$B$5&amp;control!$F$19&amp;Scotland_NBA!$B43,Data_NBA!$A$5:$K$2171,Data_NBA!F$1,FALSE)))</f>
        <v>-</v>
      </c>
      <c r="M43" s="89">
        <f>IF(OR(IF(ISERROR(VLOOKUP(control!$B$5&amp;control!$F$19&amp;Scotland_NBA!$B43,Data_NBA!$A$5:$K$2171,Data_NBA!G$1,FALSE)),"-",VLOOKUP(control!$B$5&amp;control!$F$19&amp;Scotland_NBA!$B43,Data_NBA!$A$5:$K$2171,Data_NBA!G$1,FALSE))=0,ISERROR(IF(ISERROR(VLOOKUP(control!$B$5&amp;control!$F$19&amp;Scotland_NBA!$B46,Data_NBA!$A$5:$K$2171,Data_NBA!G$1,FALSE)),"-",VLOOKUP(control!$B$5&amp;control!$F$19&amp;Scotland_NBA!$B43,Data_NBA!$A$5:$K$2171,Data_NBA!G$1,FALSE)))),"-",IF(ISERROR(VLOOKUP(control!$B$5&amp;control!$F$19&amp;Scotland_NBA!$B43,Data_NBA!$A$5:$K$2171,Data_NBA!G$1,FALSE)),"-",VLOOKUP(control!$B$5&amp;control!$F$19&amp;Scotland_NBA!$B43,Data_NBA!$A$5:$K$2171,Data_NBA!G$1,FALSE)))</f>
        <v>5</v>
      </c>
      <c r="N43" s="89" t="str">
        <f>IF(OR(IF(ISERROR(VLOOKUP(control!$B$5&amp;control!$F$19&amp;Scotland_NBA!$B43,Data_NBA!$A$5:$K$2171,Data_NBA!H$1,FALSE)),"-",VLOOKUP(control!$B$5&amp;control!$F$19&amp;Scotland_NBA!$B43,Data_NBA!$A$5:$K$2171,Data_NBA!H$1,FALSE))=0,ISERROR(IF(ISERROR(VLOOKUP(control!$B$5&amp;control!$F$19&amp;Scotland_NBA!$B46,Data_NBA!$A$5:$K$2171,Data_NBA!H$1,FALSE)),"-",VLOOKUP(control!$B$5&amp;control!$F$19&amp;Scotland_NBA!$B43,Data_NBA!$A$5:$K$2171,Data_NBA!H$1,FALSE)))),"-",IF(ISERROR(VLOOKUP(control!$B$5&amp;control!$F$19&amp;Scotland_NBA!$B43,Data_NBA!$A$5:$K$2171,Data_NBA!H$1,FALSE)),"-",VLOOKUP(control!$B$5&amp;control!$F$19&amp;Scotland_NBA!$B43,Data_NBA!$A$5:$K$2171,Data_NBA!H$1,FALSE)))</f>
        <v>-</v>
      </c>
      <c r="O43" s="89" t="str">
        <f>IF(OR(IF(ISERROR(VLOOKUP(control!$B$5&amp;control!$F$19&amp;Scotland_NBA!$B43,Data_NBA!$A$5:$K$2171,Data_NBA!I$1,FALSE)),"-",VLOOKUP(control!$B$5&amp;control!$F$19&amp;Scotland_NBA!$B43,Data_NBA!$A$5:$K$2171,Data_NBA!I$1,FALSE))=0,ISERROR(IF(ISERROR(VLOOKUP(control!$B$5&amp;control!$F$19&amp;Scotland_NBA!$B46,Data_NBA!$A$5:$K$2171,Data_NBA!I$1,FALSE)),"-",VLOOKUP(control!$B$5&amp;control!$F$19&amp;Scotland_NBA!$B43,Data_NBA!$A$5:$K$2171,Data_NBA!I$1,FALSE)))),"-",IF(ISERROR(VLOOKUP(control!$B$5&amp;control!$F$19&amp;Scotland_NBA!$B43,Data_NBA!$A$5:$K$2171,Data_NBA!I$1,FALSE)),"-",VLOOKUP(control!$B$5&amp;control!$F$19&amp;Scotland_NBA!$B43,Data_NBA!$A$5:$K$2171,Data_NBA!I$1,FALSE)))</f>
        <v>-</v>
      </c>
      <c r="P43" s="89" t="str">
        <f>IF(OR(IF(ISERROR(VLOOKUP(control!$B$5&amp;control!$F$19&amp;Scotland_NBA!$B43,Data_NBA!$A$5:$K$2171,Data_NBA!J$1,FALSE)),"-",VLOOKUP(control!$B$5&amp;control!$F$19&amp;Scotland_NBA!$B43,Data_NBA!$A$5:$K$2171,Data_NBA!J$1,FALSE))=0,ISERROR(IF(ISERROR(VLOOKUP(control!$B$5&amp;control!$F$19&amp;Scotland_NBA!$B46,Data_NBA!$A$5:$K$2171,Data_NBA!J$1,FALSE)),"-",VLOOKUP(control!$B$5&amp;control!$F$19&amp;Scotland_NBA!$B43,Data_NBA!$A$5:$K$2171,Data_NBA!J$1,FALSE)))),"-",IF(ISERROR(VLOOKUP(control!$B$5&amp;control!$F$19&amp;Scotland_NBA!$B43,Data_NBA!$A$5:$K$2171,Data_NBA!J$1,FALSE)),"-",VLOOKUP(control!$B$5&amp;control!$F$19&amp;Scotland_NBA!$B43,Data_NBA!$A$5:$K$2171,Data_NBA!J$1,FALSE)))</f>
        <v>-</v>
      </c>
      <c r="Q43" s="90">
        <f>IF(OR(IF(ISERROR(VLOOKUP(control!$B$5&amp;control!$F$19&amp;Scotland_NBA!$B43,Data_NBA!$A$5:$K$2171,Data_NBA!K$1,FALSE)),"-",VLOOKUP(control!$B$5&amp;control!$F$19&amp;Scotland_NBA!$B43,Data_NBA!$A$5:$K$2171,Data_NBA!K$1,FALSE))=0,ISERROR(IF(ISERROR(VLOOKUP(control!$B$5&amp;control!$F$19&amp;Scotland_NBA!$B46,Data_NBA!$A$5:$K$2171,Data_NBA!K$1,FALSE)),"-",VLOOKUP(control!$B$5&amp;control!$F$19&amp;Scotland_NBA!$B43,Data_NBA!$A$5:$K$2171,Data_NBA!K$1,FALSE)))),"-",IF(ISERROR(VLOOKUP(control!$B$5&amp;control!$F$19&amp;Scotland_NBA!$B43,Data_NBA!$A$5:$K$2171,Data_NBA!K$1,FALSE)),"-",VLOOKUP(control!$B$5&amp;control!$F$19&amp;Scotland_NBA!$B43,Data_NBA!$A$5:$K$2171,Data_NBA!K$1,FALSE)))</f>
        <v>14</v>
      </c>
      <c r="R43" s="87"/>
      <c r="S43" s="88">
        <f>IF(OR(IF(ISERROR(VLOOKUP("Persons"&amp;control!$F$19&amp;Scotland_NBA!$B43,Data_NBA!$A$5:$K$2171,Data_NBA!E$1,FALSE)),"-",VLOOKUP("Persons"&amp;control!$F$19&amp;Scotland_NBA!$B43,Data_NBA!$A$5:$K$2171,Data_NBA!E$1,FALSE))=0,ISERROR(IF(ISERROR(VLOOKUP("Persons"&amp;control!$F$19&amp;Scotland_NBA!$B43,Data_NBA!$A$5:$K$2171,Data_NBA!E$1,FALSE)),"-",VLOOKUP("Persons"&amp;control!$F$19&amp;Scotland_NBA!$B43,Data_NBA!$A$5:$K$2171,Data_NBA!E$1,FALSE)))),"-",IF(ISERROR(VLOOKUP("Persons"&amp;control!$F$19&amp;Scotland_NBA!$B43,Data_NBA!$A$5:$K$2171,Data_NBA!E$1,FALSE)),"-",VLOOKUP("Persons"&amp;control!$F$19&amp;Scotland_NBA!$B43,Data_NBA!$A$5:$K$2171,Data_NBA!E$1,FALSE)))</f>
        <v>21</v>
      </c>
      <c r="T43" s="89">
        <f>IF(OR(IF(ISERROR(VLOOKUP("Persons"&amp;control!$F$19&amp;Scotland_NBA!$B43,Data_NBA!$A$5:$K$2171,Data_NBA!F$1,FALSE)),"-",VLOOKUP("Persons"&amp;control!$F$19&amp;Scotland_NBA!$B43,Data_NBA!$A$5:$K$2171,Data_NBA!F$1,FALSE))=0,ISERROR(IF(ISERROR(VLOOKUP("Persons"&amp;control!$F$19&amp;Scotland_NBA!$B43,Data_NBA!$A$5:$K$2171,Data_NBA!F$1,FALSE)),"-",VLOOKUP("Persons"&amp;control!$F$19&amp;Scotland_NBA!$B43,Data_NBA!$A$5:$K$2171,Data_NBA!F$1,FALSE)))),"-",IF(ISERROR(VLOOKUP("Persons"&amp;control!$F$19&amp;Scotland_NBA!$B43,Data_NBA!$A$5:$K$2171,Data_NBA!F$1,FALSE)),"-",VLOOKUP("Persons"&amp;control!$F$19&amp;Scotland_NBA!$B43,Data_NBA!$A$5:$K$2171,Data_NBA!F$1,FALSE)))</f>
        <v>5</v>
      </c>
      <c r="U43" s="89">
        <f>IF(OR(IF(ISERROR(VLOOKUP("Persons"&amp;control!$F$19&amp;Scotland_NBA!$B43,Data_NBA!$A$5:$K$2171,Data_NBA!G$1,FALSE)),"-",VLOOKUP("Persons"&amp;control!$F$19&amp;Scotland_NBA!$B43,Data_NBA!$A$5:$K$2171,Data_NBA!G$1,FALSE))=0,ISERROR(IF(ISERROR(VLOOKUP("Persons"&amp;control!$F$19&amp;Scotland_NBA!$B43,Data_NBA!$A$5:$K$2171,Data_NBA!G$1,FALSE)),"-",VLOOKUP("Persons"&amp;control!$F$19&amp;Scotland_NBA!$B43,Data_NBA!$A$5:$K$2171,Data_NBA!G$1,FALSE)))),"-",IF(ISERROR(VLOOKUP("Persons"&amp;control!$F$19&amp;Scotland_NBA!$B43,Data_NBA!$A$5:$K$2171,Data_NBA!G$1,FALSE)),"-",VLOOKUP("Persons"&amp;control!$F$19&amp;Scotland_NBA!$B43,Data_NBA!$A$5:$K$2171,Data_NBA!G$1,FALSE)))</f>
        <v>5</v>
      </c>
      <c r="V43" s="89" t="str">
        <f>IF(OR(IF(ISERROR(VLOOKUP("Persons"&amp;control!$F$19&amp;Scotland_NBA!$B43,Data_NBA!$A$5:$K$2171,Data_NBA!H$1,FALSE)),"-",VLOOKUP("Persons"&amp;control!$F$19&amp;Scotland_NBA!$B43,Data_NBA!$A$5:$K$2171,Data_NBA!H$1,FALSE))=0,ISERROR(IF(ISERROR(VLOOKUP("Persons"&amp;control!$F$19&amp;Scotland_NBA!$B43,Data_NBA!$A$5:$K$2171,Data_NBA!H$1,FALSE)),"-",VLOOKUP("Persons"&amp;control!$F$19&amp;Scotland_NBA!$B43,Data_NBA!$A$5:$K$2171,Data_NBA!H$1,FALSE)))),"-",IF(ISERROR(VLOOKUP("Persons"&amp;control!$F$19&amp;Scotland_NBA!$B43,Data_NBA!$A$5:$K$2171,Data_NBA!H$1,FALSE)),"-",VLOOKUP("Persons"&amp;control!$F$19&amp;Scotland_NBA!$B43,Data_NBA!$A$5:$K$2171,Data_NBA!H$1,FALSE)))</f>
        <v>-</v>
      </c>
      <c r="W43" s="89" t="str">
        <f>IF(OR(IF(ISERROR(VLOOKUP("Persons"&amp;control!$F$19&amp;Scotland_NBA!$B43,Data_NBA!$A$5:$K$2171,Data_NBA!I$1,FALSE)),"-",VLOOKUP("Persons"&amp;control!$F$19&amp;Scotland_NBA!$B43,Data_NBA!$A$5:$K$2171,Data_NBA!I$1,FALSE))=0,ISERROR(IF(ISERROR(VLOOKUP("Persons"&amp;control!$F$19&amp;Scotland_NBA!$B43,Data_NBA!$A$5:$K$2171,Data_NBA!I$1,FALSE)),"-",VLOOKUP("Persons"&amp;control!$F$19&amp;Scotland_NBA!$B43,Data_NBA!$A$5:$K$2171,Data_NBA!I$1,FALSE)))),"-",IF(ISERROR(VLOOKUP("Persons"&amp;control!$F$19&amp;Scotland_NBA!$B43,Data_NBA!$A$5:$K$2171,Data_NBA!I$1,FALSE)),"-",VLOOKUP("Persons"&amp;control!$F$19&amp;Scotland_NBA!$B43,Data_NBA!$A$5:$K$2171,Data_NBA!I$1,FALSE)))</f>
        <v>-</v>
      </c>
      <c r="X43" s="89" t="str">
        <f>IF(OR(IF(ISERROR(VLOOKUP("Persons"&amp;control!$F$19&amp;Scotland_NBA!$B43,Data_NBA!$A$5:$K$2171,Data_NBA!J$1,FALSE)),"-",VLOOKUP("Persons"&amp;control!$F$19&amp;Scotland_NBA!$B43,Data_NBA!$A$5:$K$2171,Data_NBA!J$1,FALSE))=0,ISERROR(IF(ISERROR(VLOOKUP("Persons"&amp;control!$F$19&amp;Scotland_NBA!$B43,Data_NBA!$A$5:$K$2171,Data_NBA!J$1,FALSE)),"-",VLOOKUP("Persons"&amp;control!$F$19&amp;Scotland_NBA!$B43,Data_NBA!$A$5:$K$2171,Data_NBA!J$1,FALSE)))),"-",IF(ISERROR(VLOOKUP("Persons"&amp;control!$F$19&amp;Scotland_NBA!$B43,Data_NBA!$A$5:$K$2171,Data_NBA!J$1,FALSE)),"-",VLOOKUP("Persons"&amp;control!$F$19&amp;Scotland_NBA!$B43,Data_NBA!$A$5:$K$2171,Data_NBA!J$1,FALSE)))</f>
        <v>-</v>
      </c>
      <c r="Y43" s="90">
        <f>IF(OR(IF(ISERROR(VLOOKUP("Persons"&amp;control!$F$19&amp;Scotland_NBA!$B43,Data_NBA!$A$5:$K$2171,Data_NBA!K$1,FALSE)),"-",VLOOKUP("Persons"&amp;control!$F$19&amp;Scotland_NBA!$B43,Data_NBA!$A$5:$K$2171,Data_NBA!K$1,FALSE))=0,ISERROR(IF(ISERROR(VLOOKUP("Persons"&amp;control!$F$19&amp;Scotland_NBA!$B43,Data_NBA!$A$5:$K$2171,Data_NBA!K$1,FALSE)),"-",VLOOKUP("Persons"&amp;control!$F$19&amp;Scotland_NBA!$B43,Data_NBA!$A$5:$K$2171,Data_NBA!K$1,FALSE)))),"-",IF(ISERROR(VLOOKUP("Persons"&amp;control!$F$19&amp;Scotland_NBA!$B43,Data_NBA!$A$5:$K$2171,Data_NBA!K$1,FALSE)),"-",VLOOKUP("Persons"&amp;control!$F$19&amp;Scotland_NBA!$B43,Data_NBA!$A$5:$K$2171,Data_NBA!K$1,FALSE)))</f>
        <v>31</v>
      </c>
    </row>
    <row r="44" spans="2:25" ht="15" thickBot="1">
      <c r="B44" s="16" t="s">
        <v>163</v>
      </c>
      <c r="C44" s="91">
        <f>IF(OR(IF(ISERROR(VLOOKUP(control!$B$4&amp;control!$F$19&amp;Scotland_NBA!$B44,Data_NBA!$A$5:$K$2171,Data_NBA!E$1,FALSE)),"-",VLOOKUP(control!$B$4&amp;control!$F$19&amp;Scotland_NBA!$B44,Data_NBA!$A$5:$K$2171,Data_NBA!E$1,FALSE))=0,ISERROR(IF(ISERROR(VLOOKUP(control!$B$4&amp;control!$F$19&amp;Scotland_NBA!$B44,Data_NBA!$A$5:$K$2171,Data_NBA!E$1,FALSE)),"-",VLOOKUP(control!$B$4&amp;control!$F$19&amp;Scotland_NBA!$B44,Data_NBA!$A$5:$K$2171,Data_NBA!E$1,FALSE)))),"-",IF(ISERROR(VLOOKUP(control!$B$4&amp;control!$F$19&amp;Scotland_NBA!$B44,Data_NBA!$A$5:$K$2171,Data_NBA!E$1,FALSE)),"-",VLOOKUP(control!$B$4&amp;control!$F$19&amp;Scotland_NBA!$B44,Data_NBA!$A$5:$K$2171,Data_NBA!E$1,FALSE)))</f>
        <v>221</v>
      </c>
      <c r="D44" s="92">
        <f>IF(OR(IF(ISERROR(VLOOKUP(control!$B$4&amp;control!$F$19&amp;Scotland_NBA!$B44,Data_NBA!$A$5:$K$2171,Data_NBA!F$1,FALSE)),"-",VLOOKUP(control!$B$4&amp;control!$F$19&amp;Scotland_NBA!$B44,Data_NBA!$A$5:$K$2171,Data_NBA!F$1,FALSE))=0,ISERROR(IF(ISERROR(VLOOKUP(control!$B$4&amp;control!$F$19&amp;Scotland_NBA!$B44,Data_NBA!$A$5:$K$2171,Data_NBA!F$1,FALSE)),"-",VLOOKUP(control!$B$4&amp;control!$F$19&amp;Scotland_NBA!$B44,Data_NBA!$A$5:$K$2171,Data_NBA!F$1,FALSE)))),"-",IF(ISERROR(VLOOKUP(control!$B$4&amp;control!$F$19&amp;Scotland_NBA!$B44,Data_NBA!$A$5:$K$2171,Data_NBA!F$1,FALSE)),"-",VLOOKUP(control!$B$4&amp;control!$F$19&amp;Scotland_NBA!$B44,Data_NBA!$A$5:$K$2171,Data_NBA!F$1,FALSE)))</f>
        <v>201</v>
      </c>
      <c r="E44" s="92">
        <f>IF(OR(IF(ISERROR(VLOOKUP(control!$B$4&amp;control!$F$19&amp;Scotland_NBA!$B44,Data_NBA!$A$5:$K$2171,Data_NBA!G$1,FALSE)),"-",VLOOKUP(control!$B$4&amp;control!$F$19&amp;Scotland_NBA!$B44,Data_NBA!$A$5:$K$2171,Data_NBA!G$1,FALSE))=0,ISERROR(IF(ISERROR(VLOOKUP(control!$B$4&amp;control!$F$19&amp;Scotland_NBA!$B44,Data_NBA!$A$5:$K$2171,Data_NBA!G$1,FALSE)),"-",VLOOKUP(control!$B$4&amp;control!$F$19&amp;Scotland_NBA!$B44,Data_NBA!$A$5:$K$2171,Data_NBA!G$1,FALSE)))),"-",IF(ISERROR(VLOOKUP(control!$B$4&amp;control!$F$19&amp;Scotland_NBA!$B44,Data_NBA!$A$5:$K$2171,Data_NBA!G$1,FALSE)),"-",VLOOKUP(control!$B$4&amp;control!$F$19&amp;Scotland_NBA!$B44,Data_NBA!$A$5:$K$2171,Data_NBA!G$1,FALSE)))</f>
        <v>489</v>
      </c>
      <c r="F44" s="92">
        <f>IF(OR(IF(ISERROR(VLOOKUP(control!$B$4&amp;control!$F$19&amp;Scotland_NBA!$B44,Data_NBA!$A$5:$K$2171,Data_NBA!H$1,FALSE)),"-",VLOOKUP(control!$B$4&amp;control!$F$19&amp;Scotland_NBA!$B44,Data_NBA!$A$5:$K$2171,Data_NBA!H$1,FALSE))=0,ISERROR(IF(ISERROR(VLOOKUP(control!$B$4&amp;control!$F$19&amp;Scotland_NBA!$B44,Data_NBA!$A$5:$K$2171,Data_NBA!H$1,FALSE)),"-",VLOOKUP(control!$B$4&amp;control!$F$19&amp;Scotland_NBA!$B44,Data_NBA!$A$5:$K$2171,Data_NBA!H$1,FALSE)))),"-",IF(ISERROR(VLOOKUP(control!$B$4&amp;control!$F$19&amp;Scotland_NBA!$B44,Data_NBA!$A$5:$K$2171,Data_NBA!H$1,FALSE)),"-",VLOOKUP(control!$B$4&amp;control!$F$19&amp;Scotland_NBA!$B44,Data_NBA!$A$5:$K$2171,Data_NBA!H$1,FALSE)))</f>
        <v>552</v>
      </c>
      <c r="G44" s="92">
        <f>IF(OR(IF(ISERROR(VLOOKUP(control!$B$4&amp;control!$F$19&amp;Scotland_NBA!$B44,Data_NBA!$A$5:$K$2171,Data_NBA!I$1,FALSE)),"-",VLOOKUP(control!$B$4&amp;control!$F$19&amp;Scotland_NBA!$B44,Data_NBA!$A$5:$K$2171,Data_NBA!I$1,FALSE))=0,ISERROR(IF(ISERROR(VLOOKUP(control!$B$4&amp;control!$F$19&amp;Scotland_NBA!$B44,Data_NBA!$A$5:$K$2171,Data_NBA!I$1,FALSE)),"-",VLOOKUP(control!$B$4&amp;control!$F$19&amp;Scotland_NBA!$B44,Data_NBA!$A$5:$K$2171,Data_NBA!I$1,FALSE)))),"-",IF(ISERROR(VLOOKUP(control!$B$4&amp;control!$F$19&amp;Scotland_NBA!$B44,Data_NBA!$A$5:$K$2171,Data_NBA!I$1,FALSE)),"-",VLOOKUP(control!$B$4&amp;control!$F$19&amp;Scotland_NBA!$B44,Data_NBA!$A$5:$K$2171,Data_NBA!I$1,FALSE)))</f>
        <v>153</v>
      </c>
      <c r="H44" s="92">
        <f>IF(OR(IF(ISERROR(VLOOKUP(control!$B$4&amp;control!$F$19&amp;Scotland_NBA!$B44,Data_NBA!$A$5:$K$2171,Data_NBA!J$1,FALSE)),"-",VLOOKUP(control!$B$4&amp;control!$F$19&amp;Scotland_NBA!$B44,Data_NBA!$A$5:$K$2171,Data_NBA!J$1,FALSE))=0,ISERROR(IF(ISERROR(VLOOKUP(control!$B$4&amp;control!$F$19&amp;Scotland_NBA!$B44,Data_NBA!$A$5:$K$2171,Data_NBA!J$1,FALSE)),"-",VLOOKUP(control!$B$4&amp;control!$F$19&amp;Scotland_NBA!$B44,Data_NBA!$A$5:$K$2171,Data_NBA!J$1,FALSE)))),"-",IF(ISERROR(VLOOKUP(control!$B$4&amp;control!$F$19&amp;Scotland_NBA!$B44,Data_NBA!$A$5:$K$2171,Data_NBA!J$1,FALSE)),"-",VLOOKUP(control!$B$4&amp;control!$F$19&amp;Scotland_NBA!$B44,Data_NBA!$A$5:$K$2171,Data_NBA!J$1,FALSE)))</f>
        <v>25</v>
      </c>
      <c r="I44" s="93">
        <f>IF(OR(IF(ISERROR(VLOOKUP(control!$B$4&amp;control!$F$19&amp;Scotland_NBA!$B44,Data_NBA!$A$5:$K$2171,Data_NBA!K$1,FALSE)),"-",VLOOKUP(control!$B$4&amp;control!$F$19&amp;Scotland_NBA!$B44,Data_NBA!$A$5:$K$2171,Data_NBA!K$1,FALSE))=0,ISERROR(IF(ISERROR(VLOOKUP(control!$B$4&amp;control!$F$19&amp;Scotland_NBA!$B44,Data_NBA!$A$5:$K$2171,Data_NBA!K$1,FALSE)),"-",VLOOKUP(control!$B$4&amp;control!$F$19&amp;Scotland_NBA!$B44,Data_NBA!$A$5:$K$2171,Data_NBA!K$1,FALSE)))),"-",IF(ISERROR(VLOOKUP(control!$B$4&amp;control!$F$19&amp;Scotland_NBA!$B44,Data_NBA!$A$5:$K$2171,Data_NBA!K$1,FALSE)),"-",VLOOKUP(control!$B$4&amp;control!$F$19&amp;Scotland_NBA!$B44,Data_NBA!$A$5:$K$2171,Data_NBA!K$1,FALSE)))</f>
        <v>1641</v>
      </c>
      <c r="J44" s="87"/>
      <c r="K44" s="91" t="str">
        <f>IF(OR(IF(ISERROR(VLOOKUP(control!$B$5&amp;control!$F$19&amp;Scotland_NBA!$B44,Data_NBA!$A$5:$K$2171,Data_NBA!E$1,FALSE)),"-",VLOOKUP(control!$B$5&amp;control!$F$19&amp;Scotland_NBA!$B44,Data_NBA!$A$5:$K$2171,Data_NBA!E$1,FALSE))=0,ISERROR(IF(ISERROR(VLOOKUP(control!$B$5&amp;control!$F$19&amp;Scotland_NBA!$B44,Data_NBA!$A$5:$K$2171,Data_NBA!E$1,FALSE)),"-",VLOOKUP(control!$B$5&amp;control!$F$19&amp;Scotland_NBA!$B44,Data_NBA!$A$5:$K$2171,Data_NBA!E$1,FALSE)))),"-",IF(ISERROR(VLOOKUP(control!$B$5&amp;control!$F$19&amp;Scotland_NBA!$B44,Data_NBA!$A$5:$K$2171,Data_NBA!E$1,FALSE)),"-",VLOOKUP(control!$B$5&amp;control!$F$19&amp;Scotland_NBA!$B44,Data_NBA!$A$5:$K$2171,Data_NBA!E$1,FALSE)))</f>
        <v>-</v>
      </c>
      <c r="L44" s="92" t="str">
        <f>IF(OR(IF(ISERROR(VLOOKUP(control!$B$5&amp;control!$F$19&amp;Scotland_NBA!$B44,Data_NBA!$A$5:$K$2171,Data_NBA!F$1,FALSE)),"-",VLOOKUP(control!$B$5&amp;control!$F$19&amp;Scotland_NBA!$B44,Data_NBA!$A$5:$K$2171,Data_NBA!F$1,FALSE))=0,ISERROR(IF(ISERROR(VLOOKUP(control!$B$5&amp;control!$F$19&amp;Scotland_NBA!$B47,Data_NBA!$A$5:$K$2171,Data_NBA!F$1,FALSE)),"-",VLOOKUP(control!$B$5&amp;control!$F$19&amp;Scotland_NBA!$B44,Data_NBA!$A$5:$K$2171,Data_NBA!F$1,FALSE)))),"-",IF(ISERROR(VLOOKUP(control!$B$5&amp;control!$F$19&amp;Scotland_NBA!$B44,Data_NBA!$A$5:$K$2171,Data_NBA!F$1,FALSE)),"-",VLOOKUP(control!$B$5&amp;control!$F$19&amp;Scotland_NBA!$B44,Data_NBA!$A$5:$K$2171,Data_NBA!F$1,FALSE)))</f>
        <v>-</v>
      </c>
      <c r="M44" s="92" t="str">
        <f>IF(OR(IF(ISERROR(VLOOKUP(control!$B$5&amp;control!$F$19&amp;Scotland_NBA!$B44,Data_NBA!$A$5:$K$2171,Data_NBA!G$1,FALSE)),"-",VLOOKUP(control!$B$5&amp;control!$F$19&amp;Scotland_NBA!$B44,Data_NBA!$A$5:$K$2171,Data_NBA!G$1,FALSE))=0,ISERROR(IF(ISERROR(VLOOKUP(control!$B$5&amp;control!$F$19&amp;Scotland_NBA!$B47,Data_NBA!$A$5:$K$2171,Data_NBA!G$1,FALSE)),"-",VLOOKUP(control!$B$5&amp;control!$F$19&amp;Scotland_NBA!$B44,Data_NBA!$A$5:$K$2171,Data_NBA!G$1,FALSE)))),"-",IF(ISERROR(VLOOKUP(control!$B$5&amp;control!$F$19&amp;Scotland_NBA!$B44,Data_NBA!$A$5:$K$2171,Data_NBA!G$1,FALSE)),"-",VLOOKUP(control!$B$5&amp;control!$F$19&amp;Scotland_NBA!$B44,Data_NBA!$A$5:$K$2171,Data_NBA!G$1,FALSE)))</f>
        <v>-</v>
      </c>
      <c r="N44" s="92" t="str">
        <f>IF(OR(IF(ISERROR(VLOOKUP(control!$B$5&amp;control!$F$19&amp;Scotland_NBA!$B44,Data_NBA!$A$5:$K$2171,Data_NBA!H$1,FALSE)),"-",VLOOKUP(control!$B$5&amp;control!$F$19&amp;Scotland_NBA!$B44,Data_NBA!$A$5:$K$2171,Data_NBA!H$1,FALSE))=0,ISERROR(IF(ISERROR(VLOOKUP(control!$B$5&amp;control!$F$19&amp;Scotland_NBA!$B47,Data_NBA!$A$5:$K$2171,Data_NBA!H$1,FALSE)),"-",VLOOKUP(control!$B$5&amp;control!$F$19&amp;Scotland_NBA!$B44,Data_NBA!$A$5:$K$2171,Data_NBA!H$1,FALSE)))),"-",IF(ISERROR(VLOOKUP(control!$B$5&amp;control!$F$19&amp;Scotland_NBA!$B44,Data_NBA!$A$5:$K$2171,Data_NBA!H$1,FALSE)),"-",VLOOKUP(control!$B$5&amp;control!$F$19&amp;Scotland_NBA!$B44,Data_NBA!$A$5:$K$2171,Data_NBA!H$1,FALSE)))</f>
        <v>-</v>
      </c>
      <c r="O44" s="92" t="str">
        <f>IF(OR(IF(ISERROR(VLOOKUP(control!$B$5&amp;control!$F$19&amp;Scotland_NBA!$B44,Data_NBA!$A$5:$K$2171,Data_NBA!I$1,FALSE)),"-",VLOOKUP(control!$B$5&amp;control!$F$19&amp;Scotland_NBA!$B44,Data_NBA!$A$5:$K$2171,Data_NBA!I$1,FALSE))=0,ISERROR(IF(ISERROR(VLOOKUP(control!$B$5&amp;control!$F$19&amp;Scotland_NBA!$B47,Data_NBA!$A$5:$K$2171,Data_NBA!I$1,FALSE)),"-",VLOOKUP(control!$B$5&amp;control!$F$19&amp;Scotland_NBA!$B44,Data_NBA!$A$5:$K$2171,Data_NBA!I$1,FALSE)))),"-",IF(ISERROR(VLOOKUP(control!$B$5&amp;control!$F$19&amp;Scotland_NBA!$B44,Data_NBA!$A$5:$K$2171,Data_NBA!I$1,FALSE)),"-",VLOOKUP(control!$B$5&amp;control!$F$19&amp;Scotland_NBA!$B44,Data_NBA!$A$5:$K$2171,Data_NBA!I$1,FALSE)))</f>
        <v>-</v>
      </c>
      <c r="P44" s="92" t="str">
        <f>IF(OR(IF(ISERROR(VLOOKUP(control!$B$5&amp;control!$F$19&amp;Scotland_NBA!$B44,Data_NBA!$A$5:$K$2171,Data_NBA!J$1,FALSE)),"-",VLOOKUP(control!$B$5&amp;control!$F$19&amp;Scotland_NBA!$B44,Data_NBA!$A$5:$K$2171,Data_NBA!J$1,FALSE))=0,ISERROR(IF(ISERROR(VLOOKUP(control!$B$5&amp;control!$F$19&amp;Scotland_NBA!$B47,Data_NBA!$A$5:$K$2171,Data_NBA!J$1,FALSE)),"-",VLOOKUP(control!$B$5&amp;control!$F$19&amp;Scotland_NBA!$B44,Data_NBA!$A$5:$K$2171,Data_NBA!J$1,FALSE)))),"-",IF(ISERROR(VLOOKUP(control!$B$5&amp;control!$F$19&amp;Scotland_NBA!$B44,Data_NBA!$A$5:$K$2171,Data_NBA!J$1,FALSE)),"-",VLOOKUP(control!$B$5&amp;control!$F$19&amp;Scotland_NBA!$B44,Data_NBA!$A$5:$K$2171,Data_NBA!J$1,FALSE)))</f>
        <v>-</v>
      </c>
      <c r="Q44" s="93" t="str">
        <f>IF(OR(IF(ISERROR(VLOOKUP(control!$B$5&amp;control!$F$19&amp;Scotland_NBA!$B44,Data_NBA!$A$5:$K$2171,Data_NBA!K$1,FALSE)),"-",VLOOKUP(control!$B$5&amp;control!$F$19&amp;Scotland_NBA!$B44,Data_NBA!$A$5:$K$2171,Data_NBA!K$1,FALSE))=0,ISERROR(IF(ISERROR(VLOOKUP(control!$B$5&amp;control!$F$19&amp;Scotland_NBA!$B47,Data_NBA!$A$5:$K$2171,Data_NBA!K$1,FALSE)),"-",VLOOKUP(control!$B$5&amp;control!$F$19&amp;Scotland_NBA!$B44,Data_NBA!$A$5:$K$2171,Data_NBA!K$1,FALSE)))),"-",IF(ISERROR(VLOOKUP(control!$B$5&amp;control!$F$19&amp;Scotland_NBA!$B44,Data_NBA!$A$5:$K$2171,Data_NBA!K$1,FALSE)),"-",VLOOKUP(control!$B$5&amp;control!$F$19&amp;Scotland_NBA!$B44,Data_NBA!$A$5:$K$2171,Data_NBA!K$1,FALSE)))</f>
        <v>-</v>
      </c>
      <c r="R44" s="87"/>
      <c r="S44" s="91">
        <f>IF(OR(IF(ISERROR(VLOOKUP("Persons"&amp;control!$F$19&amp;Scotland_NBA!$B44,Data_NBA!$A$5:$K$2171,Data_NBA!E$1,FALSE)),"-",VLOOKUP("Persons"&amp;control!$F$19&amp;Scotland_NBA!$B44,Data_NBA!$A$5:$K$2171,Data_NBA!E$1,FALSE))=0,ISERROR(IF(ISERROR(VLOOKUP("Persons"&amp;control!$F$19&amp;Scotland_NBA!$B44,Data_NBA!$A$5:$K$2171,Data_NBA!E$1,FALSE)),"-",VLOOKUP("Persons"&amp;control!$F$19&amp;Scotland_NBA!$B44,Data_NBA!$A$5:$K$2171,Data_NBA!E$1,FALSE)))),"-",IF(ISERROR(VLOOKUP("Persons"&amp;control!$F$19&amp;Scotland_NBA!$B44,Data_NBA!$A$5:$K$2171,Data_NBA!E$1,FALSE)),"-",VLOOKUP("Persons"&amp;control!$F$19&amp;Scotland_NBA!$B44,Data_NBA!$A$5:$K$2171,Data_NBA!E$1,FALSE)))</f>
        <v>221</v>
      </c>
      <c r="T44" s="92">
        <f>IF(OR(IF(ISERROR(VLOOKUP("Persons"&amp;control!$F$19&amp;Scotland_NBA!$B44,Data_NBA!$A$5:$K$2171,Data_NBA!F$1,FALSE)),"-",VLOOKUP("Persons"&amp;control!$F$19&amp;Scotland_NBA!$B44,Data_NBA!$A$5:$K$2171,Data_NBA!F$1,FALSE))=0,ISERROR(IF(ISERROR(VLOOKUP("Persons"&amp;control!$F$19&amp;Scotland_NBA!$B44,Data_NBA!$A$5:$K$2171,Data_NBA!F$1,FALSE)),"-",VLOOKUP("Persons"&amp;control!$F$19&amp;Scotland_NBA!$B44,Data_NBA!$A$5:$K$2171,Data_NBA!F$1,FALSE)))),"-",IF(ISERROR(VLOOKUP("Persons"&amp;control!$F$19&amp;Scotland_NBA!$B44,Data_NBA!$A$5:$K$2171,Data_NBA!F$1,FALSE)),"-",VLOOKUP("Persons"&amp;control!$F$19&amp;Scotland_NBA!$B44,Data_NBA!$A$5:$K$2171,Data_NBA!F$1,FALSE)))</f>
        <v>201</v>
      </c>
      <c r="U44" s="92">
        <f>IF(OR(IF(ISERROR(VLOOKUP("Persons"&amp;control!$F$19&amp;Scotland_NBA!$B44,Data_NBA!$A$5:$K$2171,Data_NBA!G$1,FALSE)),"-",VLOOKUP("Persons"&amp;control!$F$19&amp;Scotland_NBA!$B44,Data_NBA!$A$5:$K$2171,Data_NBA!G$1,FALSE))=0,ISERROR(IF(ISERROR(VLOOKUP("Persons"&amp;control!$F$19&amp;Scotland_NBA!$B44,Data_NBA!$A$5:$K$2171,Data_NBA!G$1,FALSE)),"-",VLOOKUP("Persons"&amp;control!$F$19&amp;Scotland_NBA!$B44,Data_NBA!$A$5:$K$2171,Data_NBA!G$1,FALSE)))),"-",IF(ISERROR(VLOOKUP("Persons"&amp;control!$F$19&amp;Scotland_NBA!$B44,Data_NBA!$A$5:$K$2171,Data_NBA!G$1,FALSE)),"-",VLOOKUP("Persons"&amp;control!$F$19&amp;Scotland_NBA!$B44,Data_NBA!$A$5:$K$2171,Data_NBA!G$1,FALSE)))</f>
        <v>489</v>
      </c>
      <c r="V44" s="92">
        <f>IF(OR(IF(ISERROR(VLOOKUP("Persons"&amp;control!$F$19&amp;Scotland_NBA!$B44,Data_NBA!$A$5:$K$2171,Data_NBA!H$1,FALSE)),"-",VLOOKUP("Persons"&amp;control!$F$19&amp;Scotland_NBA!$B44,Data_NBA!$A$5:$K$2171,Data_NBA!H$1,FALSE))=0,ISERROR(IF(ISERROR(VLOOKUP("Persons"&amp;control!$F$19&amp;Scotland_NBA!$B44,Data_NBA!$A$5:$K$2171,Data_NBA!H$1,FALSE)),"-",VLOOKUP("Persons"&amp;control!$F$19&amp;Scotland_NBA!$B44,Data_NBA!$A$5:$K$2171,Data_NBA!H$1,FALSE)))),"-",IF(ISERROR(VLOOKUP("Persons"&amp;control!$F$19&amp;Scotland_NBA!$B44,Data_NBA!$A$5:$K$2171,Data_NBA!H$1,FALSE)),"-",VLOOKUP("Persons"&amp;control!$F$19&amp;Scotland_NBA!$B44,Data_NBA!$A$5:$K$2171,Data_NBA!H$1,FALSE)))</f>
        <v>552</v>
      </c>
      <c r="W44" s="92">
        <f>IF(OR(IF(ISERROR(VLOOKUP("Persons"&amp;control!$F$19&amp;Scotland_NBA!$B44,Data_NBA!$A$5:$K$2171,Data_NBA!I$1,FALSE)),"-",VLOOKUP("Persons"&amp;control!$F$19&amp;Scotland_NBA!$B44,Data_NBA!$A$5:$K$2171,Data_NBA!I$1,FALSE))=0,ISERROR(IF(ISERROR(VLOOKUP("Persons"&amp;control!$F$19&amp;Scotland_NBA!$B44,Data_NBA!$A$5:$K$2171,Data_NBA!I$1,FALSE)),"-",VLOOKUP("Persons"&amp;control!$F$19&amp;Scotland_NBA!$B44,Data_NBA!$A$5:$K$2171,Data_NBA!I$1,FALSE)))),"-",IF(ISERROR(VLOOKUP("Persons"&amp;control!$F$19&amp;Scotland_NBA!$B44,Data_NBA!$A$5:$K$2171,Data_NBA!I$1,FALSE)),"-",VLOOKUP("Persons"&amp;control!$F$19&amp;Scotland_NBA!$B44,Data_NBA!$A$5:$K$2171,Data_NBA!I$1,FALSE)))</f>
        <v>153</v>
      </c>
      <c r="X44" s="92">
        <f>IF(OR(IF(ISERROR(VLOOKUP("Persons"&amp;control!$F$19&amp;Scotland_NBA!$B44,Data_NBA!$A$5:$K$2171,Data_NBA!J$1,FALSE)),"-",VLOOKUP("Persons"&amp;control!$F$19&amp;Scotland_NBA!$B44,Data_NBA!$A$5:$K$2171,Data_NBA!J$1,FALSE))=0,ISERROR(IF(ISERROR(VLOOKUP("Persons"&amp;control!$F$19&amp;Scotland_NBA!$B44,Data_NBA!$A$5:$K$2171,Data_NBA!J$1,FALSE)),"-",VLOOKUP("Persons"&amp;control!$F$19&amp;Scotland_NBA!$B44,Data_NBA!$A$5:$K$2171,Data_NBA!J$1,FALSE)))),"-",IF(ISERROR(VLOOKUP("Persons"&amp;control!$F$19&amp;Scotland_NBA!$B44,Data_NBA!$A$5:$K$2171,Data_NBA!J$1,FALSE)),"-",VLOOKUP("Persons"&amp;control!$F$19&amp;Scotland_NBA!$B44,Data_NBA!$A$5:$K$2171,Data_NBA!J$1,FALSE)))</f>
        <v>25</v>
      </c>
      <c r="Y44" s="93">
        <f>IF(OR(IF(ISERROR(VLOOKUP("Persons"&amp;control!$F$19&amp;Scotland_NBA!$B44,Data_NBA!$A$5:$K$2171,Data_NBA!K$1,FALSE)),"-",VLOOKUP("Persons"&amp;control!$F$19&amp;Scotland_NBA!$B44,Data_NBA!$A$5:$K$2171,Data_NBA!K$1,FALSE))=0,ISERROR(IF(ISERROR(VLOOKUP("Persons"&amp;control!$F$19&amp;Scotland_NBA!$B44,Data_NBA!$A$5:$K$2171,Data_NBA!K$1,FALSE)),"-",VLOOKUP("Persons"&amp;control!$F$19&amp;Scotland_NBA!$B44,Data_NBA!$A$5:$K$2171,Data_NBA!K$1,FALSE)))),"-",IF(ISERROR(VLOOKUP("Persons"&amp;control!$F$19&amp;Scotland_NBA!$B44,Data_NBA!$A$5:$K$2171,Data_NBA!K$1,FALSE)),"-",VLOOKUP("Persons"&amp;control!$F$19&amp;Scotland_NBA!$B44,Data_NBA!$A$5:$K$2171,Data_NBA!K$1,FALSE)))</f>
        <v>1641</v>
      </c>
    </row>
    <row r="45" spans="2:25" ht="15" thickBot="1">
      <c r="B45" s="16" t="s">
        <v>141</v>
      </c>
      <c r="C45" s="88">
        <f>IF(OR(IF(ISERROR(VLOOKUP(control!$B$4&amp;control!$F$19&amp;Scotland_NBA!$B45,Data_NBA!$A$5:$K$2171,Data_NBA!E$1,FALSE)),"-",VLOOKUP(control!$B$4&amp;control!$F$19&amp;Scotland_NBA!$B45,Data_NBA!$A$5:$K$2171,Data_NBA!E$1,FALSE))=0,ISERROR(IF(ISERROR(VLOOKUP(control!$B$4&amp;control!$F$19&amp;Scotland_NBA!$B45,Data_NBA!$A$5:$K$2171,Data_NBA!E$1,FALSE)),"-",VLOOKUP(control!$B$4&amp;control!$F$19&amp;Scotland_NBA!$B45,Data_NBA!$A$5:$K$2171,Data_NBA!E$1,FALSE)))),"-",IF(ISERROR(VLOOKUP(control!$B$4&amp;control!$F$19&amp;Scotland_NBA!$B45,Data_NBA!$A$5:$K$2171,Data_NBA!E$1,FALSE)),"-",VLOOKUP(control!$B$4&amp;control!$F$19&amp;Scotland_NBA!$B45,Data_NBA!$A$5:$K$2171,Data_NBA!E$1,FALSE)))</f>
        <v>23</v>
      </c>
      <c r="D45" s="89">
        <f>IF(OR(IF(ISERROR(VLOOKUP(control!$B$4&amp;control!$F$19&amp;Scotland_NBA!$B45,Data_NBA!$A$5:$K$2171,Data_NBA!F$1,FALSE)),"-",VLOOKUP(control!$B$4&amp;control!$F$19&amp;Scotland_NBA!$B45,Data_NBA!$A$5:$K$2171,Data_NBA!F$1,FALSE))=0,ISERROR(IF(ISERROR(VLOOKUP(control!$B$4&amp;control!$F$19&amp;Scotland_NBA!$B45,Data_NBA!$A$5:$K$2171,Data_NBA!F$1,FALSE)),"-",VLOOKUP(control!$B$4&amp;control!$F$19&amp;Scotland_NBA!$B45,Data_NBA!$A$5:$K$2171,Data_NBA!F$1,FALSE)))),"-",IF(ISERROR(VLOOKUP(control!$B$4&amp;control!$F$19&amp;Scotland_NBA!$B45,Data_NBA!$A$5:$K$2171,Data_NBA!F$1,FALSE)),"-",VLOOKUP(control!$B$4&amp;control!$F$19&amp;Scotland_NBA!$B45,Data_NBA!$A$5:$K$2171,Data_NBA!F$1,FALSE)))</f>
        <v>14</v>
      </c>
      <c r="E45" s="89">
        <f>IF(OR(IF(ISERROR(VLOOKUP(control!$B$4&amp;control!$F$19&amp;Scotland_NBA!$B45,Data_NBA!$A$5:$K$2171,Data_NBA!G$1,FALSE)),"-",VLOOKUP(control!$B$4&amp;control!$F$19&amp;Scotland_NBA!$B45,Data_NBA!$A$5:$K$2171,Data_NBA!G$1,FALSE))=0,ISERROR(IF(ISERROR(VLOOKUP(control!$B$4&amp;control!$F$19&amp;Scotland_NBA!$B45,Data_NBA!$A$5:$K$2171,Data_NBA!G$1,FALSE)),"-",VLOOKUP(control!$B$4&amp;control!$F$19&amp;Scotland_NBA!$B45,Data_NBA!$A$5:$K$2171,Data_NBA!G$1,FALSE)))),"-",IF(ISERROR(VLOOKUP(control!$B$4&amp;control!$F$19&amp;Scotland_NBA!$B45,Data_NBA!$A$5:$K$2171,Data_NBA!G$1,FALSE)),"-",VLOOKUP(control!$B$4&amp;control!$F$19&amp;Scotland_NBA!$B45,Data_NBA!$A$5:$K$2171,Data_NBA!G$1,FALSE)))</f>
        <v>19</v>
      </c>
      <c r="F45" s="89">
        <f>IF(OR(IF(ISERROR(VLOOKUP(control!$B$4&amp;control!$F$19&amp;Scotland_NBA!$B45,Data_NBA!$A$5:$K$2171,Data_NBA!H$1,FALSE)),"-",VLOOKUP(control!$B$4&amp;control!$F$19&amp;Scotland_NBA!$B45,Data_NBA!$A$5:$K$2171,Data_NBA!H$1,FALSE))=0,ISERROR(IF(ISERROR(VLOOKUP(control!$B$4&amp;control!$F$19&amp;Scotland_NBA!$B45,Data_NBA!$A$5:$K$2171,Data_NBA!H$1,FALSE)),"-",VLOOKUP(control!$B$4&amp;control!$F$19&amp;Scotland_NBA!$B45,Data_NBA!$A$5:$K$2171,Data_NBA!H$1,FALSE)))),"-",IF(ISERROR(VLOOKUP(control!$B$4&amp;control!$F$19&amp;Scotland_NBA!$B45,Data_NBA!$A$5:$K$2171,Data_NBA!H$1,FALSE)),"-",VLOOKUP(control!$B$4&amp;control!$F$19&amp;Scotland_NBA!$B45,Data_NBA!$A$5:$K$2171,Data_NBA!H$1,FALSE)))</f>
        <v>21</v>
      </c>
      <c r="G45" s="89">
        <f>IF(OR(IF(ISERROR(VLOOKUP(control!$B$4&amp;control!$F$19&amp;Scotland_NBA!$B45,Data_NBA!$A$5:$K$2171,Data_NBA!I$1,FALSE)),"-",VLOOKUP(control!$B$4&amp;control!$F$19&amp;Scotland_NBA!$B45,Data_NBA!$A$5:$K$2171,Data_NBA!I$1,FALSE))=0,ISERROR(IF(ISERROR(VLOOKUP(control!$B$4&amp;control!$F$19&amp;Scotland_NBA!$B45,Data_NBA!$A$5:$K$2171,Data_NBA!I$1,FALSE)),"-",VLOOKUP(control!$B$4&amp;control!$F$19&amp;Scotland_NBA!$B45,Data_NBA!$A$5:$K$2171,Data_NBA!I$1,FALSE)))),"-",IF(ISERROR(VLOOKUP(control!$B$4&amp;control!$F$19&amp;Scotland_NBA!$B45,Data_NBA!$A$5:$K$2171,Data_NBA!I$1,FALSE)),"-",VLOOKUP(control!$B$4&amp;control!$F$19&amp;Scotland_NBA!$B45,Data_NBA!$A$5:$K$2171,Data_NBA!I$1,FALSE)))</f>
        <v>10</v>
      </c>
      <c r="H45" s="89" t="str">
        <f>IF(OR(IF(ISERROR(VLOOKUP(control!$B$4&amp;control!$F$19&amp;Scotland_NBA!$B45,Data_NBA!$A$5:$K$2171,Data_NBA!J$1,FALSE)),"-",VLOOKUP(control!$B$4&amp;control!$F$19&amp;Scotland_NBA!$B45,Data_NBA!$A$5:$K$2171,Data_NBA!J$1,FALSE))=0,ISERROR(IF(ISERROR(VLOOKUP(control!$B$4&amp;control!$F$19&amp;Scotland_NBA!$B45,Data_NBA!$A$5:$K$2171,Data_NBA!J$1,FALSE)),"-",VLOOKUP(control!$B$4&amp;control!$F$19&amp;Scotland_NBA!$B45,Data_NBA!$A$5:$K$2171,Data_NBA!J$1,FALSE)))),"-",IF(ISERROR(VLOOKUP(control!$B$4&amp;control!$F$19&amp;Scotland_NBA!$B45,Data_NBA!$A$5:$K$2171,Data_NBA!J$1,FALSE)),"-",VLOOKUP(control!$B$4&amp;control!$F$19&amp;Scotland_NBA!$B45,Data_NBA!$A$5:$K$2171,Data_NBA!J$1,FALSE)))</f>
        <v>-</v>
      </c>
      <c r="I45" s="90">
        <f>IF(OR(IF(ISERROR(VLOOKUP(control!$B$4&amp;control!$F$19&amp;Scotland_NBA!$B45,Data_NBA!$A$5:$K$2171,Data_NBA!K$1,FALSE)),"-",VLOOKUP(control!$B$4&amp;control!$F$19&amp;Scotland_NBA!$B45,Data_NBA!$A$5:$K$2171,Data_NBA!K$1,FALSE))=0,ISERROR(IF(ISERROR(VLOOKUP(control!$B$4&amp;control!$F$19&amp;Scotland_NBA!$B45,Data_NBA!$A$5:$K$2171,Data_NBA!K$1,FALSE)),"-",VLOOKUP(control!$B$4&amp;control!$F$19&amp;Scotland_NBA!$B45,Data_NBA!$A$5:$K$2171,Data_NBA!K$1,FALSE)))),"-",IF(ISERROR(VLOOKUP(control!$B$4&amp;control!$F$19&amp;Scotland_NBA!$B45,Data_NBA!$A$5:$K$2171,Data_NBA!K$1,FALSE)),"-",VLOOKUP(control!$B$4&amp;control!$F$19&amp;Scotland_NBA!$B45,Data_NBA!$A$5:$K$2171,Data_NBA!K$1,FALSE)))</f>
        <v>87</v>
      </c>
      <c r="J45" s="87"/>
      <c r="K45" s="88">
        <f>IF(OR(IF(ISERROR(VLOOKUP(control!$B$5&amp;control!$F$19&amp;Scotland_NBA!$B45,Data_NBA!$A$5:$K$2171,Data_NBA!E$1,FALSE)),"-",VLOOKUP(control!$B$5&amp;control!$F$19&amp;Scotland_NBA!$B45,Data_NBA!$A$5:$K$2171,Data_NBA!E$1,FALSE))=0,ISERROR(IF(ISERROR(VLOOKUP(control!$B$5&amp;control!$F$19&amp;Scotland_NBA!$B45,Data_NBA!$A$5:$K$2171,Data_NBA!E$1,FALSE)),"-",VLOOKUP(control!$B$5&amp;control!$F$19&amp;Scotland_NBA!$B45,Data_NBA!$A$5:$K$2171,Data_NBA!E$1,FALSE)))),"-",IF(ISERROR(VLOOKUP(control!$B$5&amp;control!$F$19&amp;Scotland_NBA!$B45,Data_NBA!$A$5:$K$2171,Data_NBA!E$1,FALSE)),"-",VLOOKUP(control!$B$5&amp;control!$F$19&amp;Scotland_NBA!$B45,Data_NBA!$A$5:$K$2171,Data_NBA!E$1,FALSE)))</f>
        <v>19</v>
      </c>
      <c r="L45" s="89" t="str">
        <f>IF(OR(IF(ISERROR(VLOOKUP(control!$B$5&amp;control!$F$19&amp;Scotland_NBA!$B45,Data_NBA!$A$5:$K$2171,Data_NBA!F$1,FALSE)),"-",VLOOKUP(control!$B$5&amp;control!$F$19&amp;Scotland_NBA!$B45,Data_NBA!$A$5:$K$2171,Data_NBA!F$1,FALSE))=0,ISERROR(IF(ISERROR(VLOOKUP(control!$B$5&amp;control!$F$19&amp;Scotland_NBA!$B48,Data_NBA!$A$5:$K$2171,Data_NBA!F$1,FALSE)),"-",VLOOKUP(control!$B$5&amp;control!$F$19&amp;Scotland_NBA!$B45,Data_NBA!$A$5:$K$2171,Data_NBA!F$1,FALSE)))),"-",IF(ISERROR(VLOOKUP(control!$B$5&amp;control!$F$19&amp;Scotland_NBA!$B45,Data_NBA!$A$5:$K$2171,Data_NBA!F$1,FALSE)),"-",VLOOKUP(control!$B$5&amp;control!$F$19&amp;Scotland_NBA!$B45,Data_NBA!$A$5:$K$2171,Data_NBA!F$1,FALSE)))</f>
        <v>-</v>
      </c>
      <c r="M45" s="89">
        <f>IF(OR(IF(ISERROR(VLOOKUP(control!$B$5&amp;control!$F$19&amp;Scotland_NBA!$B45,Data_NBA!$A$5:$K$2171,Data_NBA!G$1,FALSE)),"-",VLOOKUP(control!$B$5&amp;control!$F$19&amp;Scotland_NBA!$B45,Data_NBA!$A$5:$K$2171,Data_NBA!G$1,FALSE))=0,ISERROR(IF(ISERROR(VLOOKUP(control!$B$5&amp;control!$F$19&amp;Scotland_NBA!$B48,Data_NBA!$A$5:$K$2171,Data_NBA!G$1,FALSE)),"-",VLOOKUP(control!$B$5&amp;control!$F$19&amp;Scotland_NBA!$B45,Data_NBA!$A$5:$K$2171,Data_NBA!G$1,FALSE)))),"-",IF(ISERROR(VLOOKUP(control!$B$5&amp;control!$F$19&amp;Scotland_NBA!$B45,Data_NBA!$A$5:$K$2171,Data_NBA!G$1,FALSE)),"-",VLOOKUP(control!$B$5&amp;control!$F$19&amp;Scotland_NBA!$B45,Data_NBA!$A$5:$K$2171,Data_NBA!G$1,FALSE)))</f>
        <v>5</v>
      </c>
      <c r="N45" s="89">
        <f>IF(OR(IF(ISERROR(VLOOKUP(control!$B$5&amp;control!$F$19&amp;Scotland_NBA!$B45,Data_NBA!$A$5:$K$2171,Data_NBA!H$1,FALSE)),"-",VLOOKUP(control!$B$5&amp;control!$F$19&amp;Scotland_NBA!$B45,Data_NBA!$A$5:$K$2171,Data_NBA!H$1,FALSE))=0,ISERROR(IF(ISERROR(VLOOKUP(control!$B$5&amp;control!$F$19&amp;Scotland_NBA!$B48,Data_NBA!$A$5:$K$2171,Data_NBA!H$1,FALSE)),"-",VLOOKUP(control!$B$5&amp;control!$F$19&amp;Scotland_NBA!$B45,Data_NBA!$A$5:$K$2171,Data_NBA!H$1,FALSE)))),"-",IF(ISERROR(VLOOKUP(control!$B$5&amp;control!$F$19&amp;Scotland_NBA!$B45,Data_NBA!$A$5:$K$2171,Data_NBA!H$1,FALSE)),"-",VLOOKUP(control!$B$5&amp;control!$F$19&amp;Scotland_NBA!$B45,Data_NBA!$A$5:$K$2171,Data_NBA!H$1,FALSE)))</f>
        <v>11</v>
      </c>
      <c r="O45" s="89">
        <f>IF(OR(IF(ISERROR(VLOOKUP(control!$B$5&amp;control!$F$19&amp;Scotland_NBA!$B45,Data_NBA!$A$5:$K$2171,Data_NBA!I$1,FALSE)),"-",VLOOKUP(control!$B$5&amp;control!$F$19&amp;Scotland_NBA!$B45,Data_NBA!$A$5:$K$2171,Data_NBA!I$1,FALSE))=0,ISERROR(IF(ISERROR(VLOOKUP(control!$B$5&amp;control!$F$19&amp;Scotland_NBA!$B48,Data_NBA!$A$5:$K$2171,Data_NBA!I$1,FALSE)),"-",VLOOKUP(control!$B$5&amp;control!$F$19&amp;Scotland_NBA!$B45,Data_NBA!$A$5:$K$2171,Data_NBA!I$1,FALSE)))),"-",IF(ISERROR(VLOOKUP(control!$B$5&amp;control!$F$19&amp;Scotland_NBA!$B45,Data_NBA!$A$5:$K$2171,Data_NBA!I$1,FALSE)),"-",VLOOKUP(control!$B$5&amp;control!$F$19&amp;Scotland_NBA!$B45,Data_NBA!$A$5:$K$2171,Data_NBA!I$1,FALSE)))</f>
        <v>10</v>
      </c>
      <c r="P45" s="89">
        <f>IF(OR(IF(ISERROR(VLOOKUP(control!$B$5&amp;control!$F$19&amp;Scotland_NBA!$B45,Data_NBA!$A$5:$K$2171,Data_NBA!J$1,FALSE)),"-",VLOOKUP(control!$B$5&amp;control!$F$19&amp;Scotland_NBA!$B45,Data_NBA!$A$5:$K$2171,Data_NBA!J$1,FALSE))=0,ISERROR(IF(ISERROR(VLOOKUP(control!$B$5&amp;control!$F$19&amp;Scotland_NBA!$B48,Data_NBA!$A$5:$K$2171,Data_NBA!J$1,FALSE)),"-",VLOOKUP(control!$B$5&amp;control!$F$19&amp;Scotland_NBA!$B45,Data_NBA!$A$5:$K$2171,Data_NBA!J$1,FALSE)))),"-",IF(ISERROR(VLOOKUP(control!$B$5&amp;control!$F$19&amp;Scotland_NBA!$B45,Data_NBA!$A$5:$K$2171,Data_NBA!J$1,FALSE)),"-",VLOOKUP(control!$B$5&amp;control!$F$19&amp;Scotland_NBA!$B45,Data_NBA!$A$5:$K$2171,Data_NBA!J$1,FALSE)))</f>
        <v>5</v>
      </c>
      <c r="Q45" s="90">
        <f>IF(OR(IF(ISERROR(VLOOKUP(control!$B$5&amp;control!$F$19&amp;Scotland_NBA!$B45,Data_NBA!$A$5:$K$2171,Data_NBA!K$1,FALSE)),"-",VLOOKUP(control!$B$5&amp;control!$F$19&amp;Scotland_NBA!$B45,Data_NBA!$A$5:$K$2171,Data_NBA!K$1,FALSE))=0,ISERROR(IF(ISERROR(VLOOKUP(control!$B$5&amp;control!$F$19&amp;Scotland_NBA!$B48,Data_NBA!$A$5:$K$2171,Data_NBA!K$1,FALSE)),"-",VLOOKUP(control!$B$5&amp;control!$F$19&amp;Scotland_NBA!$B45,Data_NBA!$A$5:$K$2171,Data_NBA!K$1,FALSE)))),"-",IF(ISERROR(VLOOKUP(control!$B$5&amp;control!$F$19&amp;Scotland_NBA!$B45,Data_NBA!$A$5:$K$2171,Data_NBA!K$1,FALSE)),"-",VLOOKUP(control!$B$5&amp;control!$F$19&amp;Scotland_NBA!$B45,Data_NBA!$A$5:$K$2171,Data_NBA!K$1,FALSE)))</f>
        <v>50</v>
      </c>
      <c r="R45" s="87"/>
      <c r="S45" s="88">
        <f>IF(OR(IF(ISERROR(VLOOKUP("Persons"&amp;control!$F$19&amp;Scotland_NBA!$B45,Data_NBA!$A$5:$K$2171,Data_NBA!E$1,FALSE)),"-",VLOOKUP("Persons"&amp;control!$F$19&amp;Scotland_NBA!$B45,Data_NBA!$A$5:$K$2171,Data_NBA!E$1,FALSE))=0,ISERROR(IF(ISERROR(VLOOKUP("Persons"&amp;control!$F$19&amp;Scotland_NBA!$B45,Data_NBA!$A$5:$K$2171,Data_NBA!E$1,FALSE)),"-",VLOOKUP("Persons"&amp;control!$F$19&amp;Scotland_NBA!$B45,Data_NBA!$A$5:$K$2171,Data_NBA!E$1,FALSE)))),"-",IF(ISERROR(VLOOKUP("Persons"&amp;control!$F$19&amp;Scotland_NBA!$B45,Data_NBA!$A$5:$K$2171,Data_NBA!E$1,FALSE)),"-",VLOOKUP("Persons"&amp;control!$F$19&amp;Scotland_NBA!$B45,Data_NBA!$A$5:$K$2171,Data_NBA!E$1,FALSE)))</f>
        <v>42</v>
      </c>
      <c r="T45" s="89">
        <f>IF(OR(IF(ISERROR(VLOOKUP("Persons"&amp;control!$F$19&amp;Scotland_NBA!$B45,Data_NBA!$A$5:$K$2171,Data_NBA!F$1,FALSE)),"-",VLOOKUP("Persons"&amp;control!$F$19&amp;Scotland_NBA!$B45,Data_NBA!$A$5:$K$2171,Data_NBA!F$1,FALSE))=0,ISERROR(IF(ISERROR(VLOOKUP("Persons"&amp;control!$F$19&amp;Scotland_NBA!$B45,Data_NBA!$A$5:$K$2171,Data_NBA!F$1,FALSE)),"-",VLOOKUP("Persons"&amp;control!$F$19&amp;Scotland_NBA!$B45,Data_NBA!$A$5:$K$2171,Data_NBA!F$1,FALSE)))),"-",IF(ISERROR(VLOOKUP("Persons"&amp;control!$F$19&amp;Scotland_NBA!$B45,Data_NBA!$A$5:$K$2171,Data_NBA!F$1,FALSE)),"-",VLOOKUP("Persons"&amp;control!$F$19&amp;Scotland_NBA!$B45,Data_NBA!$A$5:$K$2171,Data_NBA!F$1,FALSE)))</f>
        <v>14</v>
      </c>
      <c r="U45" s="89">
        <f>IF(OR(IF(ISERROR(VLOOKUP("Persons"&amp;control!$F$19&amp;Scotland_NBA!$B45,Data_NBA!$A$5:$K$2171,Data_NBA!G$1,FALSE)),"-",VLOOKUP("Persons"&amp;control!$F$19&amp;Scotland_NBA!$B45,Data_NBA!$A$5:$K$2171,Data_NBA!G$1,FALSE))=0,ISERROR(IF(ISERROR(VLOOKUP("Persons"&amp;control!$F$19&amp;Scotland_NBA!$B45,Data_NBA!$A$5:$K$2171,Data_NBA!G$1,FALSE)),"-",VLOOKUP("Persons"&amp;control!$F$19&amp;Scotland_NBA!$B45,Data_NBA!$A$5:$K$2171,Data_NBA!G$1,FALSE)))),"-",IF(ISERROR(VLOOKUP("Persons"&amp;control!$F$19&amp;Scotland_NBA!$B45,Data_NBA!$A$5:$K$2171,Data_NBA!G$1,FALSE)),"-",VLOOKUP("Persons"&amp;control!$F$19&amp;Scotland_NBA!$B45,Data_NBA!$A$5:$K$2171,Data_NBA!G$1,FALSE)))</f>
        <v>24</v>
      </c>
      <c r="V45" s="89">
        <f>IF(OR(IF(ISERROR(VLOOKUP("Persons"&amp;control!$F$19&amp;Scotland_NBA!$B45,Data_NBA!$A$5:$K$2171,Data_NBA!H$1,FALSE)),"-",VLOOKUP("Persons"&amp;control!$F$19&amp;Scotland_NBA!$B45,Data_NBA!$A$5:$K$2171,Data_NBA!H$1,FALSE))=0,ISERROR(IF(ISERROR(VLOOKUP("Persons"&amp;control!$F$19&amp;Scotland_NBA!$B45,Data_NBA!$A$5:$K$2171,Data_NBA!H$1,FALSE)),"-",VLOOKUP("Persons"&amp;control!$F$19&amp;Scotland_NBA!$B45,Data_NBA!$A$5:$K$2171,Data_NBA!H$1,FALSE)))),"-",IF(ISERROR(VLOOKUP("Persons"&amp;control!$F$19&amp;Scotland_NBA!$B45,Data_NBA!$A$5:$K$2171,Data_NBA!H$1,FALSE)),"-",VLOOKUP("Persons"&amp;control!$F$19&amp;Scotland_NBA!$B45,Data_NBA!$A$5:$K$2171,Data_NBA!H$1,FALSE)))</f>
        <v>32</v>
      </c>
      <c r="W45" s="89">
        <f>IF(OR(IF(ISERROR(VLOOKUP("Persons"&amp;control!$F$19&amp;Scotland_NBA!$B45,Data_NBA!$A$5:$K$2171,Data_NBA!I$1,FALSE)),"-",VLOOKUP("Persons"&amp;control!$F$19&amp;Scotland_NBA!$B45,Data_NBA!$A$5:$K$2171,Data_NBA!I$1,FALSE))=0,ISERROR(IF(ISERROR(VLOOKUP("Persons"&amp;control!$F$19&amp;Scotland_NBA!$B45,Data_NBA!$A$5:$K$2171,Data_NBA!I$1,FALSE)),"-",VLOOKUP("Persons"&amp;control!$F$19&amp;Scotland_NBA!$B45,Data_NBA!$A$5:$K$2171,Data_NBA!I$1,FALSE)))),"-",IF(ISERROR(VLOOKUP("Persons"&amp;control!$F$19&amp;Scotland_NBA!$B45,Data_NBA!$A$5:$K$2171,Data_NBA!I$1,FALSE)),"-",VLOOKUP("Persons"&amp;control!$F$19&amp;Scotland_NBA!$B45,Data_NBA!$A$5:$K$2171,Data_NBA!I$1,FALSE)))</f>
        <v>20</v>
      </c>
      <c r="X45" s="89">
        <f>IF(OR(IF(ISERROR(VLOOKUP("Persons"&amp;control!$F$19&amp;Scotland_NBA!$B45,Data_NBA!$A$5:$K$2171,Data_NBA!J$1,FALSE)),"-",VLOOKUP("Persons"&amp;control!$F$19&amp;Scotland_NBA!$B45,Data_NBA!$A$5:$K$2171,Data_NBA!J$1,FALSE))=0,ISERROR(IF(ISERROR(VLOOKUP("Persons"&amp;control!$F$19&amp;Scotland_NBA!$B45,Data_NBA!$A$5:$K$2171,Data_NBA!J$1,FALSE)),"-",VLOOKUP("Persons"&amp;control!$F$19&amp;Scotland_NBA!$B45,Data_NBA!$A$5:$K$2171,Data_NBA!J$1,FALSE)))),"-",IF(ISERROR(VLOOKUP("Persons"&amp;control!$F$19&amp;Scotland_NBA!$B45,Data_NBA!$A$5:$K$2171,Data_NBA!J$1,FALSE)),"-",VLOOKUP("Persons"&amp;control!$F$19&amp;Scotland_NBA!$B45,Data_NBA!$A$5:$K$2171,Data_NBA!J$1,FALSE)))</f>
        <v>5</v>
      </c>
      <c r="Y45" s="90">
        <f>IF(OR(IF(ISERROR(VLOOKUP("Persons"&amp;control!$F$19&amp;Scotland_NBA!$B45,Data_NBA!$A$5:$K$2171,Data_NBA!K$1,FALSE)),"-",VLOOKUP("Persons"&amp;control!$F$19&amp;Scotland_NBA!$B45,Data_NBA!$A$5:$K$2171,Data_NBA!K$1,FALSE))=0,ISERROR(IF(ISERROR(VLOOKUP("Persons"&amp;control!$F$19&amp;Scotland_NBA!$B45,Data_NBA!$A$5:$K$2171,Data_NBA!K$1,FALSE)),"-",VLOOKUP("Persons"&amp;control!$F$19&amp;Scotland_NBA!$B45,Data_NBA!$A$5:$K$2171,Data_NBA!K$1,FALSE)))),"-",IF(ISERROR(VLOOKUP("Persons"&amp;control!$F$19&amp;Scotland_NBA!$B45,Data_NBA!$A$5:$K$2171,Data_NBA!K$1,FALSE)),"-",VLOOKUP("Persons"&amp;control!$F$19&amp;Scotland_NBA!$B45,Data_NBA!$A$5:$K$2171,Data_NBA!K$1,FALSE)))</f>
        <v>137</v>
      </c>
    </row>
    <row r="46" spans="2:25" ht="15" thickBot="1">
      <c r="B46" s="16" t="s">
        <v>145</v>
      </c>
      <c r="C46" s="91" t="str">
        <f>IF(OR(IF(ISERROR(VLOOKUP(control!$B$4&amp;control!$F$19&amp;Scotland_NBA!$B46,Data_NBA!$A$5:$K$2171,Data_NBA!E$1,FALSE)),"-",VLOOKUP(control!$B$4&amp;control!$F$19&amp;Scotland_NBA!$B46,Data_NBA!$A$5:$K$2171,Data_NBA!E$1,FALSE))=0,ISERROR(IF(ISERROR(VLOOKUP(control!$B$4&amp;control!$F$19&amp;Scotland_NBA!$B46,Data_NBA!$A$5:$K$2171,Data_NBA!E$1,FALSE)),"-",VLOOKUP(control!$B$4&amp;control!$F$19&amp;Scotland_NBA!$B46,Data_NBA!$A$5:$K$2171,Data_NBA!E$1,FALSE)))),"-",IF(ISERROR(VLOOKUP(control!$B$4&amp;control!$F$19&amp;Scotland_NBA!$B46,Data_NBA!$A$5:$K$2171,Data_NBA!E$1,FALSE)),"-",VLOOKUP(control!$B$4&amp;control!$F$19&amp;Scotland_NBA!$B46,Data_NBA!$A$5:$K$2171,Data_NBA!E$1,FALSE)))</f>
        <v>-</v>
      </c>
      <c r="D46" s="92" t="str">
        <f>IF(OR(IF(ISERROR(VLOOKUP(control!$B$4&amp;control!$F$19&amp;Scotland_NBA!$B46,Data_NBA!$A$5:$K$2171,Data_NBA!F$1,FALSE)),"-",VLOOKUP(control!$B$4&amp;control!$F$19&amp;Scotland_NBA!$B46,Data_NBA!$A$5:$K$2171,Data_NBA!F$1,FALSE))=0,ISERROR(IF(ISERROR(VLOOKUP(control!$B$4&amp;control!$F$19&amp;Scotland_NBA!$B46,Data_NBA!$A$5:$K$2171,Data_NBA!F$1,FALSE)),"-",VLOOKUP(control!$B$4&amp;control!$F$19&amp;Scotland_NBA!$B46,Data_NBA!$A$5:$K$2171,Data_NBA!F$1,FALSE)))),"-",IF(ISERROR(VLOOKUP(control!$B$4&amp;control!$F$19&amp;Scotland_NBA!$B46,Data_NBA!$A$5:$K$2171,Data_NBA!F$1,FALSE)),"-",VLOOKUP(control!$B$4&amp;control!$F$19&amp;Scotland_NBA!$B46,Data_NBA!$A$5:$K$2171,Data_NBA!F$1,FALSE)))</f>
        <v>-</v>
      </c>
      <c r="E46" s="92" t="str">
        <f>IF(OR(IF(ISERROR(VLOOKUP(control!$B$4&amp;control!$F$19&amp;Scotland_NBA!$B46,Data_NBA!$A$5:$K$2171,Data_NBA!G$1,FALSE)),"-",VLOOKUP(control!$B$4&amp;control!$F$19&amp;Scotland_NBA!$B46,Data_NBA!$A$5:$K$2171,Data_NBA!G$1,FALSE))=0,ISERROR(IF(ISERROR(VLOOKUP(control!$B$4&amp;control!$F$19&amp;Scotland_NBA!$B46,Data_NBA!$A$5:$K$2171,Data_NBA!G$1,FALSE)),"-",VLOOKUP(control!$B$4&amp;control!$F$19&amp;Scotland_NBA!$B46,Data_NBA!$A$5:$K$2171,Data_NBA!G$1,FALSE)))),"-",IF(ISERROR(VLOOKUP(control!$B$4&amp;control!$F$19&amp;Scotland_NBA!$B46,Data_NBA!$A$5:$K$2171,Data_NBA!G$1,FALSE)),"-",VLOOKUP(control!$B$4&amp;control!$F$19&amp;Scotland_NBA!$B46,Data_NBA!$A$5:$K$2171,Data_NBA!G$1,FALSE)))</f>
        <v>-</v>
      </c>
      <c r="F46" s="92" t="str">
        <f>IF(OR(IF(ISERROR(VLOOKUP(control!$B$4&amp;control!$F$19&amp;Scotland_NBA!$B46,Data_NBA!$A$5:$K$2171,Data_NBA!H$1,FALSE)),"-",VLOOKUP(control!$B$4&amp;control!$F$19&amp;Scotland_NBA!$B46,Data_NBA!$A$5:$K$2171,Data_NBA!H$1,FALSE))=0,ISERROR(IF(ISERROR(VLOOKUP(control!$B$4&amp;control!$F$19&amp;Scotland_NBA!$B46,Data_NBA!$A$5:$K$2171,Data_NBA!H$1,FALSE)),"-",VLOOKUP(control!$B$4&amp;control!$F$19&amp;Scotland_NBA!$B46,Data_NBA!$A$5:$K$2171,Data_NBA!H$1,FALSE)))),"-",IF(ISERROR(VLOOKUP(control!$B$4&amp;control!$F$19&amp;Scotland_NBA!$B46,Data_NBA!$A$5:$K$2171,Data_NBA!H$1,FALSE)),"-",VLOOKUP(control!$B$4&amp;control!$F$19&amp;Scotland_NBA!$B46,Data_NBA!$A$5:$K$2171,Data_NBA!H$1,FALSE)))</f>
        <v>-</v>
      </c>
      <c r="G46" s="92" t="str">
        <f>IF(OR(IF(ISERROR(VLOOKUP(control!$B$4&amp;control!$F$19&amp;Scotland_NBA!$B46,Data_NBA!$A$5:$K$2171,Data_NBA!I$1,FALSE)),"-",VLOOKUP(control!$B$4&amp;control!$F$19&amp;Scotland_NBA!$B46,Data_NBA!$A$5:$K$2171,Data_NBA!I$1,FALSE))=0,ISERROR(IF(ISERROR(VLOOKUP(control!$B$4&amp;control!$F$19&amp;Scotland_NBA!$B46,Data_NBA!$A$5:$K$2171,Data_NBA!I$1,FALSE)),"-",VLOOKUP(control!$B$4&amp;control!$F$19&amp;Scotland_NBA!$B46,Data_NBA!$A$5:$K$2171,Data_NBA!I$1,FALSE)))),"-",IF(ISERROR(VLOOKUP(control!$B$4&amp;control!$F$19&amp;Scotland_NBA!$B46,Data_NBA!$A$5:$K$2171,Data_NBA!I$1,FALSE)),"-",VLOOKUP(control!$B$4&amp;control!$F$19&amp;Scotland_NBA!$B46,Data_NBA!$A$5:$K$2171,Data_NBA!I$1,FALSE)))</f>
        <v>-</v>
      </c>
      <c r="H46" s="92" t="str">
        <f>IF(OR(IF(ISERROR(VLOOKUP(control!$B$4&amp;control!$F$19&amp;Scotland_NBA!$B46,Data_NBA!$A$5:$K$2171,Data_NBA!J$1,FALSE)),"-",VLOOKUP(control!$B$4&amp;control!$F$19&amp;Scotland_NBA!$B46,Data_NBA!$A$5:$K$2171,Data_NBA!J$1,FALSE))=0,ISERROR(IF(ISERROR(VLOOKUP(control!$B$4&amp;control!$F$19&amp;Scotland_NBA!$B46,Data_NBA!$A$5:$K$2171,Data_NBA!J$1,FALSE)),"-",VLOOKUP(control!$B$4&amp;control!$F$19&amp;Scotland_NBA!$B46,Data_NBA!$A$5:$K$2171,Data_NBA!J$1,FALSE)))),"-",IF(ISERROR(VLOOKUP(control!$B$4&amp;control!$F$19&amp;Scotland_NBA!$B46,Data_NBA!$A$5:$K$2171,Data_NBA!J$1,FALSE)),"-",VLOOKUP(control!$B$4&amp;control!$F$19&amp;Scotland_NBA!$B46,Data_NBA!$A$5:$K$2171,Data_NBA!J$1,FALSE)))</f>
        <v>-</v>
      </c>
      <c r="I46" s="93" t="str">
        <f>IF(OR(IF(ISERROR(VLOOKUP(control!$B$4&amp;control!$F$19&amp;Scotland_NBA!$B46,Data_NBA!$A$5:$K$2171,Data_NBA!K$1,FALSE)),"-",VLOOKUP(control!$B$4&amp;control!$F$19&amp;Scotland_NBA!$B46,Data_NBA!$A$5:$K$2171,Data_NBA!K$1,FALSE))=0,ISERROR(IF(ISERROR(VLOOKUP(control!$B$4&amp;control!$F$19&amp;Scotland_NBA!$B46,Data_NBA!$A$5:$K$2171,Data_NBA!K$1,FALSE)),"-",VLOOKUP(control!$B$4&amp;control!$F$19&amp;Scotland_NBA!$B46,Data_NBA!$A$5:$K$2171,Data_NBA!K$1,FALSE)))),"-",IF(ISERROR(VLOOKUP(control!$B$4&amp;control!$F$19&amp;Scotland_NBA!$B46,Data_NBA!$A$5:$K$2171,Data_NBA!K$1,FALSE)),"-",VLOOKUP(control!$B$4&amp;control!$F$19&amp;Scotland_NBA!$B46,Data_NBA!$A$5:$K$2171,Data_NBA!K$1,FALSE)))</f>
        <v>-</v>
      </c>
      <c r="J46" s="87"/>
      <c r="K46" s="91">
        <f>IF(OR(IF(ISERROR(VLOOKUP(control!$B$5&amp;control!$F$19&amp;Scotland_NBA!$B46,Data_NBA!$A$5:$K$2171,Data_NBA!E$1,FALSE)),"-",VLOOKUP(control!$B$5&amp;control!$F$19&amp;Scotland_NBA!$B46,Data_NBA!$A$5:$K$2171,Data_NBA!E$1,FALSE))=0,ISERROR(IF(ISERROR(VLOOKUP(control!$B$5&amp;control!$F$19&amp;Scotland_NBA!$B46,Data_NBA!$A$5:$K$2171,Data_NBA!E$1,FALSE)),"-",VLOOKUP(control!$B$5&amp;control!$F$19&amp;Scotland_NBA!$B46,Data_NBA!$A$5:$K$2171,Data_NBA!E$1,FALSE)))),"-",IF(ISERROR(VLOOKUP(control!$B$5&amp;control!$F$19&amp;Scotland_NBA!$B46,Data_NBA!$A$5:$K$2171,Data_NBA!E$1,FALSE)),"-",VLOOKUP(control!$B$5&amp;control!$F$19&amp;Scotland_NBA!$B46,Data_NBA!$A$5:$K$2171,Data_NBA!E$1,FALSE)))</f>
        <v>61</v>
      </c>
      <c r="L46" s="92">
        <f>IF(OR(IF(ISERROR(VLOOKUP(control!$B$5&amp;control!$F$19&amp;Scotland_NBA!$B46,Data_NBA!$A$5:$K$2171,Data_NBA!F$1,FALSE)),"-",VLOOKUP(control!$B$5&amp;control!$F$19&amp;Scotland_NBA!$B46,Data_NBA!$A$5:$K$2171,Data_NBA!F$1,FALSE))=0,ISERROR(IF(ISERROR(VLOOKUP(control!$B$5&amp;control!$F$19&amp;Scotland_NBA!$B49,Data_NBA!$A$5:$K$2171,Data_NBA!F$1,FALSE)),"-",VLOOKUP(control!$B$5&amp;control!$F$19&amp;Scotland_NBA!$B46,Data_NBA!$A$5:$K$2171,Data_NBA!F$1,FALSE)))),"-",IF(ISERROR(VLOOKUP(control!$B$5&amp;control!$F$19&amp;Scotland_NBA!$B46,Data_NBA!$A$5:$K$2171,Data_NBA!F$1,FALSE)),"-",VLOOKUP(control!$B$5&amp;control!$F$19&amp;Scotland_NBA!$B46,Data_NBA!$A$5:$K$2171,Data_NBA!F$1,FALSE)))</f>
        <v>45</v>
      </c>
      <c r="M46" s="92">
        <f>IF(OR(IF(ISERROR(VLOOKUP(control!$B$5&amp;control!$F$19&amp;Scotland_NBA!$B46,Data_NBA!$A$5:$K$2171,Data_NBA!G$1,FALSE)),"-",VLOOKUP(control!$B$5&amp;control!$F$19&amp;Scotland_NBA!$B46,Data_NBA!$A$5:$K$2171,Data_NBA!G$1,FALSE))=0,ISERROR(IF(ISERROR(VLOOKUP(control!$B$5&amp;control!$F$19&amp;Scotland_NBA!$B49,Data_NBA!$A$5:$K$2171,Data_NBA!G$1,FALSE)),"-",VLOOKUP(control!$B$5&amp;control!$F$19&amp;Scotland_NBA!$B46,Data_NBA!$A$5:$K$2171,Data_NBA!G$1,FALSE)))),"-",IF(ISERROR(VLOOKUP(control!$B$5&amp;control!$F$19&amp;Scotland_NBA!$B46,Data_NBA!$A$5:$K$2171,Data_NBA!G$1,FALSE)),"-",VLOOKUP(control!$B$5&amp;control!$F$19&amp;Scotland_NBA!$B46,Data_NBA!$A$5:$K$2171,Data_NBA!G$1,FALSE)))</f>
        <v>131</v>
      </c>
      <c r="N46" s="92">
        <f>IF(OR(IF(ISERROR(VLOOKUP(control!$B$5&amp;control!$F$19&amp;Scotland_NBA!$B46,Data_NBA!$A$5:$K$2171,Data_NBA!H$1,FALSE)),"-",VLOOKUP(control!$B$5&amp;control!$F$19&amp;Scotland_NBA!$B46,Data_NBA!$A$5:$K$2171,Data_NBA!H$1,FALSE))=0,ISERROR(IF(ISERROR(VLOOKUP(control!$B$5&amp;control!$F$19&amp;Scotland_NBA!$B49,Data_NBA!$A$5:$K$2171,Data_NBA!H$1,FALSE)),"-",VLOOKUP(control!$B$5&amp;control!$F$19&amp;Scotland_NBA!$B46,Data_NBA!$A$5:$K$2171,Data_NBA!H$1,FALSE)))),"-",IF(ISERROR(VLOOKUP(control!$B$5&amp;control!$F$19&amp;Scotland_NBA!$B46,Data_NBA!$A$5:$K$2171,Data_NBA!H$1,FALSE)),"-",VLOOKUP(control!$B$5&amp;control!$F$19&amp;Scotland_NBA!$B46,Data_NBA!$A$5:$K$2171,Data_NBA!H$1,FALSE)))</f>
        <v>125</v>
      </c>
      <c r="O46" s="92">
        <f>IF(OR(IF(ISERROR(VLOOKUP(control!$B$5&amp;control!$F$19&amp;Scotland_NBA!$B46,Data_NBA!$A$5:$K$2171,Data_NBA!I$1,FALSE)),"-",VLOOKUP(control!$B$5&amp;control!$F$19&amp;Scotland_NBA!$B46,Data_NBA!$A$5:$K$2171,Data_NBA!I$1,FALSE))=0,ISERROR(IF(ISERROR(VLOOKUP(control!$B$5&amp;control!$F$19&amp;Scotland_NBA!$B49,Data_NBA!$A$5:$K$2171,Data_NBA!I$1,FALSE)),"-",VLOOKUP(control!$B$5&amp;control!$F$19&amp;Scotland_NBA!$B46,Data_NBA!$A$5:$K$2171,Data_NBA!I$1,FALSE)))),"-",IF(ISERROR(VLOOKUP(control!$B$5&amp;control!$F$19&amp;Scotland_NBA!$B46,Data_NBA!$A$5:$K$2171,Data_NBA!I$1,FALSE)),"-",VLOOKUP(control!$B$5&amp;control!$F$19&amp;Scotland_NBA!$B46,Data_NBA!$A$5:$K$2171,Data_NBA!I$1,FALSE)))</f>
        <v>77</v>
      </c>
      <c r="P46" s="92">
        <f>IF(OR(IF(ISERROR(VLOOKUP(control!$B$5&amp;control!$F$19&amp;Scotland_NBA!$B46,Data_NBA!$A$5:$K$2171,Data_NBA!J$1,FALSE)),"-",VLOOKUP(control!$B$5&amp;control!$F$19&amp;Scotland_NBA!$B46,Data_NBA!$A$5:$K$2171,Data_NBA!J$1,FALSE))=0,ISERROR(IF(ISERROR(VLOOKUP(control!$B$5&amp;control!$F$19&amp;Scotland_NBA!$B49,Data_NBA!$A$5:$K$2171,Data_NBA!J$1,FALSE)),"-",VLOOKUP(control!$B$5&amp;control!$F$19&amp;Scotland_NBA!$B46,Data_NBA!$A$5:$K$2171,Data_NBA!J$1,FALSE)))),"-",IF(ISERROR(VLOOKUP(control!$B$5&amp;control!$F$19&amp;Scotland_NBA!$B46,Data_NBA!$A$5:$K$2171,Data_NBA!J$1,FALSE)),"-",VLOOKUP(control!$B$5&amp;control!$F$19&amp;Scotland_NBA!$B46,Data_NBA!$A$5:$K$2171,Data_NBA!J$1,FALSE)))</f>
        <v>43</v>
      </c>
      <c r="Q46" s="93">
        <f>IF(OR(IF(ISERROR(VLOOKUP(control!$B$5&amp;control!$F$19&amp;Scotland_NBA!$B46,Data_NBA!$A$5:$K$2171,Data_NBA!K$1,FALSE)),"-",VLOOKUP(control!$B$5&amp;control!$F$19&amp;Scotland_NBA!$B46,Data_NBA!$A$5:$K$2171,Data_NBA!K$1,FALSE))=0,ISERROR(IF(ISERROR(VLOOKUP(control!$B$5&amp;control!$F$19&amp;Scotland_NBA!$B49,Data_NBA!$A$5:$K$2171,Data_NBA!K$1,FALSE)),"-",VLOOKUP(control!$B$5&amp;control!$F$19&amp;Scotland_NBA!$B46,Data_NBA!$A$5:$K$2171,Data_NBA!K$1,FALSE)))),"-",IF(ISERROR(VLOOKUP(control!$B$5&amp;control!$F$19&amp;Scotland_NBA!$B46,Data_NBA!$A$5:$K$2171,Data_NBA!K$1,FALSE)),"-",VLOOKUP(control!$B$5&amp;control!$F$19&amp;Scotland_NBA!$B46,Data_NBA!$A$5:$K$2171,Data_NBA!K$1,FALSE)))</f>
        <v>482</v>
      </c>
      <c r="R46" s="87"/>
      <c r="S46" s="91">
        <f>IF(OR(IF(ISERROR(VLOOKUP("Persons"&amp;control!$F$19&amp;Scotland_NBA!$B46,Data_NBA!$A$5:$K$2171,Data_NBA!E$1,FALSE)),"-",VLOOKUP("Persons"&amp;control!$F$19&amp;Scotland_NBA!$B46,Data_NBA!$A$5:$K$2171,Data_NBA!E$1,FALSE))=0,ISERROR(IF(ISERROR(VLOOKUP("Persons"&amp;control!$F$19&amp;Scotland_NBA!$B46,Data_NBA!$A$5:$K$2171,Data_NBA!E$1,FALSE)),"-",VLOOKUP("Persons"&amp;control!$F$19&amp;Scotland_NBA!$B46,Data_NBA!$A$5:$K$2171,Data_NBA!E$1,FALSE)))),"-",IF(ISERROR(VLOOKUP("Persons"&amp;control!$F$19&amp;Scotland_NBA!$B46,Data_NBA!$A$5:$K$2171,Data_NBA!E$1,FALSE)),"-",VLOOKUP("Persons"&amp;control!$F$19&amp;Scotland_NBA!$B46,Data_NBA!$A$5:$K$2171,Data_NBA!E$1,FALSE)))</f>
        <v>61</v>
      </c>
      <c r="T46" s="92">
        <f>IF(OR(IF(ISERROR(VLOOKUP("Persons"&amp;control!$F$19&amp;Scotland_NBA!$B46,Data_NBA!$A$5:$K$2171,Data_NBA!F$1,FALSE)),"-",VLOOKUP("Persons"&amp;control!$F$19&amp;Scotland_NBA!$B46,Data_NBA!$A$5:$K$2171,Data_NBA!F$1,FALSE))=0,ISERROR(IF(ISERROR(VLOOKUP("Persons"&amp;control!$F$19&amp;Scotland_NBA!$B46,Data_NBA!$A$5:$K$2171,Data_NBA!F$1,FALSE)),"-",VLOOKUP("Persons"&amp;control!$F$19&amp;Scotland_NBA!$B46,Data_NBA!$A$5:$K$2171,Data_NBA!F$1,FALSE)))),"-",IF(ISERROR(VLOOKUP("Persons"&amp;control!$F$19&amp;Scotland_NBA!$B46,Data_NBA!$A$5:$K$2171,Data_NBA!F$1,FALSE)),"-",VLOOKUP("Persons"&amp;control!$F$19&amp;Scotland_NBA!$B46,Data_NBA!$A$5:$K$2171,Data_NBA!F$1,FALSE)))</f>
        <v>45</v>
      </c>
      <c r="U46" s="92">
        <f>IF(OR(IF(ISERROR(VLOOKUP("Persons"&amp;control!$F$19&amp;Scotland_NBA!$B46,Data_NBA!$A$5:$K$2171,Data_NBA!G$1,FALSE)),"-",VLOOKUP("Persons"&amp;control!$F$19&amp;Scotland_NBA!$B46,Data_NBA!$A$5:$K$2171,Data_NBA!G$1,FALSE))=0,ISERROR(IF(ISERROR(VLOOKUP("Persons"&amp;control!$F$19&amp;Scotland_NBA!$B46,Data_NBA!$A$5:$K$2171,Data_NBA!G$1,FALSE)),"-",VLOOKUP("Persons"&amp;control!$F$19&amp;Scotland_NBA!$B46,Data_NBA!$A$5:$K$2171,Data_NBA!G$1,FALSE)))),"-",IF(ISERROR(VLOOKUP("Persons"&amp;control!$F$19&amp;Scotland_NBA!$B46,Data_NBA!$A$5:$K$2171,Data_NBA!G$1,FALSE)),"-",VLOOKUP("Persons"&amp;control!$F$19&amp;Scotland_NBA!$B46,Data_NBA!$A$5:$K$2171,Data_NBA!G$1,FALSE)))</f>
        <v>131</v>
      </c>
      <c r="V46" s="92">
        <f>IF(OR(IF(ISERROR(VLOOKUP("Persons"&amp;control!$F$19&amp;Scotland_NBA!$B46,Data_NBA!$A$5:$K$2171,Data_NBA!H$1,FALSE)),"-",VLOOKUP("Persons"&amp;control!$F$19&amp;Scotland_NBA!$B46,Data_NBA!$A$5:$K$2171,Data_NBA!H$1,FALSE))=0,ISERROR(IF(ISERROR(VLOOKUP("Persons"&amp;control!$F$19&amp;Scotland_NBA!$B46,Data_NBA!$A$5:$K$2171,Data_NBA!H$1,FALSE)),"-",VLOOKUP("Persons"&amp;control!$F$19&amp;Scotland_NBA!$B46,Data_NBA!$A$5:$K$2171,Data_NBA!H$1,FALSE)))),"-",IF(ISERROR(VLOOKUP("Persons"&amp;control!$F$19&amp;Scotland_NBA!$B46,Data_NBA!$A$5:$K$2171,Data_NBA!H$1,FALSE)),"-",VLOOKUP("Persons"&amp;control!$F$19&amp;Scotland_NBA!$B46,Data_NBA!$A$5:$K$2171,Data_NBA!H$1,FALSE)))</f>
        <v>125</v>
      </c>
      <c r="W46" s="92">
        <f>IF(OR(IF(ISERROR(VLOOKUP("Persons"&amp;control!$F$19&amp;Scotland_NBA!$B46,Data_NBA!$A$5:$K$2171,Data_NBA!I$1,FALSE)),"-",VLOOKUP("Persons"&amp;control!$F$19&amp;Scotland_NBA!$B46,Data_NBA!$A$5:$K$2171,Data_NBA!I$1,FALSE))=0,ISERROR(IF(ISERROR(VLOOKUP("Persons"&amp;control!$F$19&amp;Scotland_NBA!$B46,Data_NBA!$A$5:$K$2171,Data_NBA!I$1,FALSE)),"-",VLOOKUP("Persons"&amp;control!$F$19&amp;Scotland_NBA!$B46,Data_NBA!$A$5:$K$2171,Data_NBA!I$1,FALSE)))),"-",IF(ISERROR(VLOOKUP("Persons"&amp;control!$F$19&amp;Scotland_NBA!$B46,Data_NBA!$A$5:$K$2171,Data_NBA!I$1,FALSE)),"-",VLOOKUP("Persons"&amp;control!$F$19&amp;Scotland_NBA!$B46,Data_NBA!$A$5:$K$2171,Data_NBA!I$1,FALSE)))</f>
        <v>77</v>
      </c>
      <c r="X46" s="92">
        <f>IF(OR(IF(ISERROR(VLOOKUP("Persons"&amp;control!$F$19&amp;Scotland_NBA!$B46,Data_NBA!$A$5:$K$2171,Data_NBA!J$1,FALSE)),"-",VLOOKUP("Persons"&amp;control!$F$19&amp;Scotland_NBA!$B46,Data_NBA!$A$5:$K$2171,Data_NBA!J$1,FALSE))=0,ISERROR(IF(ISERROR(VLOOKUP("Persons"&amp;control!$F$19&amp;Scotland_NBA!$B46,Data_NBA!$A$5:$K$2171,Data_NBA!J$1,FALSE)),"-",VLOOKUP("Persons"&amp;control!$F$19&amp;Scotland_NBA!$B46,Data_NBA!$A$5:$K$2171,Data_NBA!J$1,FALSE)))),"-",IF(ISERROR(VLOOKUP("Persons"&amp;control!$F$19&amp;Scotland_NBA!$B46,Data_NBA!$A$5:$K$2171,Data_NBA!J$1,FALSE)),"-",VLOOKUP("Persons"&amp;control!$F$19&amp;Scotland_NBA!$B46,Data_NBA!$A$5:$K$2171,Data_NBA!J$1,FALSE)))</f>
        <v>43</v>
      </c>
      <c r="Y46" s="93">
        <f>IF(OR(IF(ISERROR(VLOOKUP("Persons"&amp;control!$F$19&amp;Scotland_NBA!$B46,Data_NBA!$A$5:$K$2171,Data_NBA!K$1,FALSE)),"-",VLOOKUP("Persons"&amp;control!$F$19&amp;Scotland_NBA!$B46,Data_NBA!$A$5:$K$2171,Data_NBA!K$1,FALSE))=0,ISERROR(IF(ISERROR(VLOOKUP("Persons"&amp;control!$F$19&amp;Scotland_NBA!$B46,Data_NBA!$A$5:$K$2171,Data_NBA!K$1,FALSE)),"-",VLOOKUP("Persons"&amp;control!$F$19&amp;Scotland_NBA!$B46,Data_NBA!$A$5:$K$2171,Data_NBA!K$1,FALSE)))),"-",IF(ISERROR(VLOOKUP("Persons"&amp;control!$F$19&amp;Scotland_NBA!$B46,Data_NBA!$A$5:$K$2171,Data_NBA!K$1,FALSE)),"-",VLOOKUP("Persons"&amp;control!$F$19&amp;Scotland_NBA!$B46,Data_NBA!$A$5:$K$2171,Data_NBA!K$1,FALSE)))</f>
        <v>482</v>
      </c>
    </row>
    <row r="47" spans="2:25" ht="15">
      <c r="S47" s="124" t="s">
        <v>202</v>
      </c>
    </row>
    <row r="49" spans="2:25" ht="15">
      <c r="B49" s="43" t="s">
        <v>24</v>
      </c>
    </row>
    <row r="50" spans="2:25" ht="15">
      <c r="B50" s="156" t="s">
        <v>199</v>
      </c>
      <c r="C50" s="177" t="str">
        <f>"Males in "&amp;control!$F$19&amp;" NHS Board Area"</f>
        <v>Males in Ayrshire and Arran NHS Board Area</v>
      </c>
      <c r="D50" s="177"/>
      <c r="E50" s="177"/>
      <c r="F50" s="177"/>
      <c r="G50" s="177"/>
      <c r="H50" s="177"/>
      <c r="I50" s="177"/>
      <c r="K50" s="177" t="str">
        <f>"Females in "&amp;control!$F$19&amp;" NHS Board Area"</f>
        <v>Females in Ayrshire and Arran NHS Board Area</v>
      </c>
      <c r="L50" s="177"/>
      <c r="M50" s="177"/>
      <c r="N50" s="177"/>
      <c r="O50" s="177"/>
      <c r="P50" s="177"/>
      <c r="Q50" s="177"/>
      <c r="S50" s="177" t="str">
        <f>"All persons in "&amp;control!$F$19&amp;" NHS Board Area"</f>
        <v>All persons in Ayrshire and Arran NHS Board Area</v>
      </c>
      <c r="T50" s="177"/>
      <c r="U50" s="177"/>
      <c r="V50" s="177"/>
      <c r="W50" s="177"/>
      <c r="X50" s="177"/>
      <c r="Y50" s="177"/>
    </row>
    <row r="51" spans="2:25">
      <c r="C51" s="178" t="s">
        <v>188</v>
      </c>
      <c r="D51" s="178"/>
      <c r="E51" s="178"/>
      <c r="F51" s="178"/>
      <c r="G51" s="178"/>
      <c r="H51" s="178"/>
      <c r="I51" s="178"/>
      <c r="K51" s="178" t="s">
        <v>188</v>
      </c>
      <c r="L51" s="178"/>
      <c r="M51" s="178"/>
      <c r="N51" s="178"/>
      <c r="O51" s="178"/>
      <c r="P51" s="178"/>
      <c r="Q51" s="178"/>
      <c r="S51" s="178" t="s">
        <v>188</v>
      </c>
      <c r="T51" s="178"/>
      <c r="U51" s="178"/>
      <c r="V51" s="178"/>
      <c r="W51" s="178"/>
      <c r="X51" s="178"/>
      <c r="Y51" s="178"/>
    </row>
    <row r="52" spans="2:25" s="10" customFormat="1" ht="25.5">
      <c r="C52" s="11" t="s">
        <v>189</v>
      </c>
      <c r="D52" s="11" t="s">
        <v>190</v>
      </c>
      <c r="E52" s="11" t="s">
        <v>191</v>
      </c>
      <c r="F52" s="11" t="s">
        <v>192</v>
      </c>
      <c r="G52" s="11" t="s">
        <v>193</v>
      </c>
      <c r="H52" s="11" t="s">
        <v>194</v>
      </c>
      <c r="I52" s="11" t="s">
        <v>195</v>
      </c>
      <c r="K52" s="11" t="s">
        <v>189</v>
      </c>
      <c r="L52" s="11" t="s">
        <v>190</v>
      </c>
      <c r="M52" s="11" t="s">
        <v>191</v>
      </c>
      <c r="N52" s="11" t="s">
        <v>192</v>
      </c>
      <c r="O52" s="11" t="s">
        <v>193</v>
      </c>
      <c r="P52" s="11" t="s">
        <v>194</v>
      </c>
      <c r="Q52" s="11" t="s">
        <v>195</v>
      </c>
      <c r="S52" s="11" t="s">
        <v>189</v>
      </c>
      <c r="T52" s="11" t="s">
        <v>190</v>
      </c>
      <c r="U52" s="11" t="s">
        <v>191</v>
      </c>
      <c r="V52" s="11" t="s">
        <v>192</v>
      </c>
      <c r="W52" s="11" t="s">
        <v>193</v>
      </c>
      <c r="X52" s="11" t="s">
        <v>194</v>
      </c>
      <c r="Y52" s="12" t="s">
        <v>195</v>
      </c>
    </row>
    <row r="53" spans="2:25" ht="15" thickBot="1">
      <c r="B53" s="15" t="s">
        <v>200</v>
      </c>
      <c r="C53" s="66">
        <f>IF(ISERROR(C26/$I26),"-",C26/$I26)</f>
        <v>0.11805555555555555</v>
      </c>
      <c r="D53" s="67">
        <f t="shared" ref="D53:I53" si="1">IF(ISERROR(D26/$I26),"-",D26/$I26)</f>
        <v>9.375E-2</v>
      </c>
      <c r="E53" s="67">
        <f t="shared" si="1"/>
        <v>0.19097222222222221</v>
      </c>
      <c r="F53" s="67">
        <f t="shared" si="1"/>
        <v>0.23958333333333334</v>
      </c>
      <c r="G53" s="67">
        <f t="shared" si="1"/>
        <v>0.17708333333333334</v>
      </c>
      <c r="H53" s="67">
        <f t="shared" si="1"/>
        <v>0.18055555555555555</v>
      </c>
      <c r="I53" s="68">
        <f t="shared" si="1"/>
        <v>1</v>
      </c>
      <c r="J53" s="9"/>
      <c r="K53" s="66">
        <f t="shared" ref="K53:Q53" si="2">IF(ISERROR(K26/$Q26),"-",K26/$Q26)</f>
        <v>9.9236641221374045E-2</v>
      </c>
      <c r="L53" s="67">
        <f t="shared" si="2"/>
        <v>6.8702290076335881E-2</v>
      </c>
      <c r="M53" s="67">
        <f t="shared" si="2"/>
        <v>0.14503816793893129</v>
      </c>
      <c r="N53" s="67">
        <f t="shared" si="2"/>
        <v>0.19083969465648856</v>
      </c>
      <c r="O53" s="67">
        <f t="shared" si="2"/>
        <v>0.25190839694656486</v>
      </c>
      <c r="P53" s="67">
        <f t="shared" si="2"/>
        <v>0.24427480916030533</v>
      </c>
      <c r="Q53" s="68">
        <f t="shared" si="2"/>
        <v>1</v>
      </c>
      <c r="R53" s="9"/>
      <c r="S53" s="66">
        <f t="shared" ref="S53:Y53" si="3">IF(ISERROR(S26/$Y26),"-",S26/$Y26)</f>
        <v>0.11217183770883055</v>
      </c>
      <c r="T53" s="67">
        <f t="shared" si="3"/>
        <v>8.5918854415274457E-2</v>
      </c>
      <c r="U53" s="67">
        <f t="shared" si="3"/>
        <v>0.1766109785202864</v>
      </c>
      <c r="V53" s="67">
        <f t="shared" si="3"/>
        <v>0.22434367541766109</v>
      </c>
      <c r="W53" s="67">
        <f t="shared" si="3"/>
        <v>0.20047732696897375</v>
      </c>
      <c r="X53" s="67">
        <f t="shared" si="3"/>
        <v>0.20047732696897375</v>
      </c>
      <c r="Y53" s="68">
        <f t="shared" si="3"/>
        <v>1</v>
      </c>
    </row>
    <row r="54" spans="2:25" ht="15" thickBot="1">
      <c r="B54" s="16" t="s">
        <v>53</v>
      </c>
      <c r="C54" s="69" t="str">
        <f t="shared" ref="C54:I54" si="4">IF(ISERROR(C27/$I27),"-",C27/$I27)</f>
        <v>-</v>
      </c>
      <c r="D54" s="70" t="str">
        <f t="shared" si="4"/>
        <v>-</v>
      </c>
      <c r="E54" s="70" t="str">
        <f t="shared" si="4"/>
        <v>-</v>
      </c>
      <c r="F54" s="70" t="str">
        <f t="shared" si="4"/>
        <v>-</v>
      </c>
      <c r="G54" s="70" t="str">
        <f t="shared" si="4"/>
        <v>-</v>
      </c>
      <c r="H54" s="70" t="str">
        <f t="shared" si="4"/>
        <v>-</v>
      </c>
      <c r="I54" s="71" t="str">
        <f t="shared" si="4"/>
        <v>-</v>
      </c>
      <c r="J54" s="9"/>
      <c r="K54" s="69">
        <f t="shared" ref="K54:Q54" si="5">IF(ISERROR(K27/$Q27),"-",K27/$Q27)</f>
        <v>0.11408761424519383</v>
      </c>
      <c r="L54" s="70">
        <f t="shared" si="5"/>
        <v>8.3202017018594393E-2</v>
      </c>
      <c r="M54" s="70">
        <f t="shared" si="5"/>
        <v>0.21336274818783485</v>
      </c>
      <c r="N54" s="70">
        <f t="shared" si="5"/>
        <v>0.26567916797982982</v>
      </c>
      <c r="O54" s="70">
        <f t="shared" si="5"/>
        <v>0.20012606366214938</v>
      </c>
      <c r="P54" s="70">
        <f t="shared" si="5"/>
        <v>0.12354238890639774</v>
      </c>
      <c r="Q54" s="71">
        <f t="shared" si="5"/>
        <v>1</v>
      </c>
      <c r="R54" s="9"/>
      <c r="S54" s="69">
        <f t="shared" ref="S54:Y54" si="6">IF(ISERROR(S27/$Y27),"-",S27/$Y27)</f>
        <v>0.11408761424519383</v>
      </c>
      <c r="T54" s="70">
        <f t="shared" si="6"/>
        <v>8.3202017018594393E-2</v>
      </c>
      <c r="U54" s="70">
        <f t="shared" si="6"/>
        <v>0.21336274818783485</v>
      </c>
      <c r="V54" s="70">
        <f t="shared" si="6"/>
        <v>0.26567916797982982</v>
      </c>
      <c r="W54" s="70">
        <f t="shared" si="6"/>
        <v>0.20012606366214938</v>
      </c>
      <c r="X54" s="70">
        <f t="shared" si="6"/>
        <v>0.12354238890639774</v>
      </c>
      <c r="Y54" s="71">
        <f t="shared" si="6"/>
        <v>1</v>
      </c>
    </row>
    <row r="55" spans="2:25" ht="15" thickBot="1">
      <c r="B55" s="16" t="s">
        <v>68</v>
      </c>
      <c r="C55" s="72" t="str">
        <f t="shared" ref="C55:I55" si="7">IF(ISERROR(C28/$I28),"-",C28/$I28)</f>
        <v>-</v>
      </c>
      <c r="D55" s="73" t="str">
        <f t="shared" si="7"/>
        <v>-</v>
      </c>
      <c r="E55" s="73" t="str">
        <f t="shared" si="7"/>
        <v>-</v>
      </c>
      <c r="F55" s="73" t="str">
        <f t="shared" si="7"/>
        <v>-</v>
      </c>
      <c r="G55" s="73" t="str">
        <f t="shared" si="7"/>
        <v>-</v>
      </c>
      <c r="H55" s="73" t="str">
        <f t="shared" si="7"/>
        <v>-</v>
      </c>
      <c r="I55" s="74" t="str">
        <f t="shared" si="7"/>
        <v>-</v>
      </c>
      <c r="J55" s="9"/>
      <c r="K55" s="72">
        <f t="shared" ref="K55:Q55" si="8">IF(ISERROR(K28/$Q28),"-",K28/$Q28)</f>
        <v>8.8888888888888892E-2</v>
      </c>
      <c r="L55" s="73">
        <f t="shared" si="8"/>
        <v>8.1481481481481488E-2</v>
      </c>
      <c r="M55" s="73">
        <f t="shared" si="8"/>
        <v>0.14814814814814814</v>
      </c>
      <c r="N55" s="73">
        <f t="shared" si="8"/>
        <v>0.28518518518518521</v>
      </c>
      <c r="O55" s="73">
        <f t="shared" si="8"/>
        <v>0.1962962962962963</v>
      </c>
      <c r="P55" s="73">
        <f t="shared" si="8"/>
        <v>0.2</v>
      </c>
      <c r="Q55" s="74">
        <f t="shared" si="8"/>
        <v>1</v>
      </c>
      <c r="R55" s="9"/>
      <c r="S55" s="72">
        <f t="shared" ref="S55:Y55" si="9">IF(ISERROR(S28/$Y28),"-",S28/$Y28)</f>
        <v>8.8888888888888892E-2</v>
      </c>
      <c r="T55" s="73">
        <f t="shared" si="9"/>
        <v>8.1481481481481488E-2</v>
      </c>
      <c r="U55" s="73">
        <f t="shared" si="9"/>
        <v>0.14814814814814814</v>
      </c>
      <c r="V55" s="73">
        <f t="shared" si="9"/>
        <v>0.28518518518518521</v>
      </c>
      <c r="W55" s="73">
        <f t="shared" si="9"/>
        <v>0.1962962962962963</v>
      </c>
      <c r="X55" s="73">
        <f t="shared" si="9"/>
        <v>0.2</v>
      </c>
      <c r="Y55" s="74">
        <f t="shared" si="9"/>
        <v>1</v>
      </c>
    </row>
    <row r="56" spans="2:25" ht="15" thickBot="1">
      <c r="B56" s="16" t="s">
        <v>59</v>
      </c>
      <c r="C56" s="69">
        <f t="shared" ref="C56:I56" si="10">IF(ISERROR(C29/$I29),"-",C29/$I29)</f>
        <v>0.1111111111111111</v>
      </c>
      <c r="D56" s="70">
        <f t="shared" si="10"/>
        <v>0.1111111111111111</v>
      </c>
      <c r="E56" s="70">
        <f t="shared" si="10"/>
        <v>0.1623931623931624</v>
      </c>
      <c r="F56" s="70">
        <f t="shared" si="10"/>
        <v>0.37606837606837606</v>
      </c>
      <c r="G56" s="70">
        <f t="shared" si="10"/>
        <v>0.17094017094017094</v>
      </c>
      <c r="H56" s="70">
        <f t="shared" si="10"/>
        <v>6.8376068376068383E-2</v>
      </c>
      <c r="I56" s="71">
        <f t="shared" si="10"/>
        <v>1</v>
      </c>
      <c r="J56" s="9"/>
      <c r="K56" s="69">
        <f t="shared" ref="K56:Q56" si="11">IF(ISERROR(K29/$Q29),"-",K29/$Q29)</f>
        <v>0.11347517730496454</v>
      </c>
      <c r="L56" s="70">
        <f t="shared" si="11"/>
        <v>0.11347517730496454</v>
      </c>
      <c r="M56" s="70">
        <f t="shared" si="11"/>
        <v>0.31205673758865249</v>
      </c>
      <c r="N56" s="70">
        <f t="shared" si="11"/>
        <v>0.29078014184397161</v>
      </c>
      <c r="O56" s="70">
        <f t="shared" si="11"/>
        <v>7.0921985815602842E-2</v>
      </c>
      <c r="P56" s="70">
        <f t="shared" si="11"/>
        <v>9.9290780141843976E-2</v>
      </c>
      <c r="Q56" s="71">
        <f t="shared" si="11"/>
        <v>1</v>
      </c>
      <c r="R56" s="9"/>
      <c r="S56" s="69">
        <f t="shared" ref="S56:Y56" si="12">IF(ISERROR(S29/$Y29),"-",S29/$Y29)</f>
        <v>0.1124031007751938</v>
      </c>
      <c r="T56" s="70">
        <f t="shared" si="12"/>
        <v>0.1124031007751938</v>
      </c>
      <c r="U56" s="70">
        <f t="shared" si="12"/>
        <v>0.2441860465116279</v>
      </c>
      <c r="V56" s="70">
        <f t="shared" si="12"/>
        <v>0.32945736434108525</v>
      </c>
      <c r="W56" s="70">
        <f t="shared" si="12"/>
        <v>0.11627906976744186</v>
      </c>
      <c r="X56" s="70">
        <f t="shared" si="12"/>
        <v>8.5271317829457363E-2</v>
      </c>
      <c r="Y56" s="71">
        <f t="shared" si="12"/>
        <v>1</v>
      </c>
    </row>
    <row r="57" spans="2:25" ht="15" thickBot="1">
      <c r="B57" s="16" t="s">
        <v>63</v>
      </c>
      <c r="C57" s="72">
        <f t="shared" ref="C57:I57" si="13">IF(ISERROR(C30/$I30),"-",C30/$I30)</f>
        <v>0.13847780126849896</v>
      </c>
      <c r="D57" s="73">
        <f t="shared" si="13"/>
        <v>0.13424947145877378</v>
      </c>
      <c r="E57" s="73">
        <f t="shared" si="13"/>
        <v>0.25792811839323465</v>
      </c>
      <c r="F57" s="73">
        <f t="shared" si="13"/>
        <v>0.26427061310782241</v>
      </c>
      <c r="G57" s="73">
        <f t="shared" si="13"/>
        <v>0.14270613107822411</v>
      </c>
      <c r="H57" s="73">
        <f t="shared" si="13"/>
        <v>6.2367864693446087E-2</v>
      </c>
      <c r="I57" s="74">
        <f t="shared" si="13"/>
        <v>1</v>
      </c>
      <c r="J57" s="9"/>
      <c r="K57" s="72">
        <f t="shared" ref="K57:Q57" si="14">IF(ISERROR(K30/$Q30),"-",K30/$Q30)</f>
        <v>0.11764705882352941</v>
      </c>
      <c r="L57" s="73">
        <f t="shared" si="14"/>
        <v>0.10888610763454318</v>
      </c>
      <c r="M57" s="73">
        <f t="shared" si="14"/>
        <v>0.23779724655819776</v>
      </c>
      <c r="N57" s="73">
        <f t="shared" si="14"/>
        <v>0.25782227784730916</v>
      </c>
      <c r="O57" s="73">
        <f t="shared" si="14"/>
        <v>0.17647058823529413</v>
      </c>
      <c r="P57" s="73">
        <f t="shared" si="14"/>
        <v>0.10137672090112641</v>
      </c>
      <c r="Q57" s="74">
        <f t="shared" si="14"/>
        <v>1</v>
      </c>
      <c r="R57" s="9"/>
      <c r="S57" s="72">
        <f t="shared" ref="S57:Y57" si="15">IF(ISERROR(S30/$Y30),"-",S30/$Y30)</f>
        <v>0.12893982808022922</v>
      </c>
      <c r="T57" s="73">
        <f t="shared" si="15"/>
        <v>0.12263610315186246</v>
      </c>
      <c r="U57" s="73">
        <f t="shared" si="15"/>
        <v>0.2487106017191977</v>
      </c>
      <c r="V57" s="73">
        <f t="shared" si="15"/>
        <v>0.26131805157593124</v>
      </c>
      <c r="W57" s="73">
        <f t="shared" si="15"/>
        <v>0.15816618911174785</v>
      </c>
      <c r="X57" s="73">
        <f t="shared" si="15"/>
        <v>8.0229226361031525E-2</v>
      </c>
      <c r="Y57" s="74">
        <f t="shared" si="15"/>
        <v>1</v>
      </c>
    </row>
    <row r="58" spans="2:25" ht="15" thickBot="1">
      <c r="B58" s="16" t="s">
        <v>76</v>
      </c>
      <c r="C58" s="69" t="str">
        <f t="shared" ref="C58:I58" si="16">IF(ISERROR(C31/$I31),"-",C31/$I31)</f>
        <v>-</v>
      </c>
      <c r="D58" s="70" t="str">
        <f t="shared" si="16"/>
        <v>-</v>
      </c>
      <c r="E58" s="70" t="str">
        <f t="shared" si="16"/>
        <v>-</v>
      </c>
      <c r="F58" s="70" t="str">
        <f t="shared" si="16"/>
        <v>-</v>
      </c>
      <c r="G58" s="70" t="str">
        <f t="shared" si="16"/>
        <v>-</v>
      </c>
      <c r="H58" s="70" t="str">
        <f t="shared" si="16"/>
        <v>-</v>
      </c>
      <c r="I58" s="71" t="str">
        <f t="shared" si="16"/>
        <v>-</v>
      </c>
      <c r="J58" s="9"/>
      <c r="K58" s="69" t="str">
        <f t="shared" ref="K58:Q58" si="17">IF(ISERROR(K31/$Q31),"-",K31/$Q31)</f>
        <v>-</v>
      </c>
      <c r="L58" s="70" t="str">
        <f t="shared" si="17"/>
        <v>-</v>
      </c>
      <c r="M58" s="70" t="str">
        <f t="shared" si="17"/>
        <v>-</v>
      </c>
      <c r="N58" s="70" t="str">
        <f t="shared" si="17"/>
        <v>-</v>
      </c>
      <c r="O58" s="70" t="str">
        <f t="shared" si="17"/>
        <v>-</v>
      </c>
      <c r="P58" s="70" t="str">
        <f t="shared" si="17"/>
        <v>-</v>
      </c>
      <c r="Q58" s="71" t="str">
        <f t="shared" si="17"/>
        <v>-</v>
      </c>
      <c r="R58" s="9"/>
      <c r="S58" s="69" t="str">
        <f t="shared" ref="S58:Y58" si="18">IF(ISERROR(S31/$Y31),"-",S31/$Y31)</f>
        <v>-</v>
      </c>
      <c r="T58" s="70" t="str">
        <f t="shared" si="18"/>
        <v>-</v>
      </c>
      <c r="U58" s="70" t="str">
        <f t="shared" si="18"/>
        <v>-</v>
      </c>
      <c r="V58" s="70" t="str">
        <f t="shared" si="18"/>
        <v>-</v>
      </c>
      <c r="W58" s="70" t="str">
        <f t="shared" si="18"/>
        <v>-</v>
      </c>
      <c r="X58" s="70" t="str">
        <f t="shared" si="18"/>
        <v>-</v>
      </c>
      <c r="Y58" s="71" t="str">
        <f t="shared" si="18"/>
        <v>-</v>
      </c>
    </row>
    <row r="59" spans="2:25" ht="15" thickBot="1">
      <c r="B59" s="16" t="s">
        <v>82</v>
      </c>
      <c r="C59" s="72">
        <f t="shared" ref="C59:I59" si="19">IF(ISERROR(C32/$I32),"-",C32/$I32)</f>
        <v>6.8493150684931503E-2</v>
      </c>
      <c r="D59" s="73">
        <f t="shared" si="19"/>
        <v>6.8493150684931503E-2</v>
      </c>
      <c r="E59" s="73">
        <f t="shared" si="19"/>
        <v>0.24657534246575341</v>
      </c>
      <c r="F59" s="73">
        <f t="shared" si="19"/>
        <v>0.15068493150684931</v>
      </c>
      <c r="G59" s="73">
        <f t="shared" si="19"/>
        <v>0.26027397260273971</v>
      </c>
      <c r="H59" s="73">
        <f t="shared" si="19"/>
        <v>0.20547945205479451</v>
      </c>
      <c r="I59" s="74">
        <f t="shared" si="19"/>
        <v>1</v>
      </c>
      <c r="J59" s="9"/>
      <c r="K59" s="72">
        <f t="shared" ref="K59:Q59" si="20">IF(ISERROR(K32/$Q32),"-",K32/$Q32)</f>
        <v>7.1428571428571425E-2</v>
      </c>
      <c r="L59" s="73">
        <f t="shared" si="20"/>
        <v>7.1428571428571425E-2</v>
      </c>
      <c r="M59" s="73">
        <f t="shared" si="20"/>
        <v>0.18571428571428572</v>
      </c>
      <c r="N59" s="73">
        <f t="shared" si="20"/>
        <v>0.27142857142857141</v>
      </c>
      <c r="O59" s="73">
        <f t="shared" si="20"/>
        <v>0.22857142857142856</v>
      </c>
      <c r="P59" s="73">
        <f t="shared" si="20"/>
        <v>0.17142857142857143</v>
      </c>
      <c r="Q59" s="74">
        <f t="shared" si="20"/>
        <v>1</v>
      </c>
      <c r="R59" s="9"/>
      <c r="S59" s="72">
        <f t="shared" ref="S59:Y59" si="21">IF(ISERROR(S32/$Y32),"-",S32/$Y32)</f>
        <v>6.9930069930069935E-2</v>
      </c>
      <c r="T59" s="73">
        <f t="shared" si="21"/>
        <v>6.9930069930069935E-2</v>
      </c>
      <c r="U59" s="73">
        <f t="shared" si="21"/>
        <v>0.21678321678321677</v>
      </c>
      <c r="V59" s="73">
        <f t="shared" si="21"/>
        <v>0.20979020979020979</v>
      </c>
      <c r="W59" s="73">
        <f t="shared" si="21"/>
        <v>0.24475524475524477</v>
      </c>
      <c r="X59" s="73">
        <f t="shared" si="21"/>
        <v>0.1888111888111888</v>
      </c>
      <c r="Y59" s="74">
        <f t="shared" si="21"/>
        <v>1</v>
      </c>
    </row>
    <row r="60" spans="2:25" ht="15" thickBot="1">
      <c r="B60" s="16" t="s">
        <v>201</v>
      </c>
      <c r="C60" s="69">
        <f t="shared" ref="C60:I60" si="22">IF(ISERROR(C33/$I33),"-",C33/$I33)</f>
        <v>0.13368983957219252</v>
      </c>
      <c r="D60" s="70">
        <f t="shared" si="22"/>
        <v>0.10160427807486631</v>
      </c>
      <c r="E60" s="70">
        <f t="shared" si="22"/>
        <v>0.27807486631016043</v>
      </c>
      <c r="F60" s="70">
        <f t="shared" si="22"/>
        <v>0.25133689839572193</v>
      </c>
      <c r="G60" s="70">
        <f t="shared" si="22"/>
        <v>0.13903743315508021</v>
      </c>
      <c r="H60" s="70">
        <f t="shared" si="22"/>
        <v>9.6256684491978606E-2</v>
      </c>
      <c r="I60" s="71">
        <f t="shared" si="22"/>
        <v>1</v>
      </c>
      <c r="J60" s="9"/>
      <c r="K60" s="69">
        <f t="shared" ref="K60:Q60" si="23">IF(ISERROR(K33/$Q33),"-",K33/$Q33)</f>
        <v>0.18852459016393441</v>
      </c>
      <c r="L60" s="70">
        <f t="shared" si="23"/>
        <v>0.13934426229508196</v>
      </c>
      <c r="M60" s="70">
        <f t="shared" si="23"/>
        <v>0.24590163934426229</v>
      </c>
      <c r="N60" s="70">
        <f t="shared" si="23"/>
        <v>0.22131147540983606</v>
      </c>
      <c r="O60" s="70">
        <f t="shared" si="23"/>
        <v>0.15573770491803279</v>
      </c>
      <c r="P60" s="70">
        <f t="shared" si="23"/>
        <v>4.9180327868852458E-2</v>
      </c>
      <c r="Q60" s="71">
        <f t="shared" si="23"/>
        <v>1</v>
      </c>
      <c r="R60" s="9"/>
      <c r="S60" s="69">
        <f t="shared" ref="S60:Y60" si="24">IF(ISERROR(S33/$Y33),"-",S33/$Y33)</f>
        <v>0.1553398058252427</v>
      </c>
      <c r="T60" s="70">
        <f t="shared" si="24"/>
        <v>0.11650485436893204</v>
      </c>
      <c r="U60" s="70">
        <f t="shared" si="24"/>
        <v>0.26537216828478966</v>
      </c>
      <c r="V60" s="70">
        <f t="shared" si="24"/>
        <v>0.23948220064724918</v>
      </c>
      <c r="W60" s="70">
        <f t="shared" si="24"/>
        <v>0.14563106796116504</v>
      </c>
      <c r="X60" s="70">
        <f t="shared" si="24"/>
        <v>7.7669902912621352E-2</v>
      </c>
      <c r="Y60" s="71">
        <f t="shared" si="24"/>
        <v>1</v>
      </c>
    </row>
    <row r="61" spans="2:25" ht="15" thickBot="1">
      <c r="B61" s="16" t="s">
        <v>150</v>
      </c>
      <c r="C61" s="72">
        <f t="shared" ref="C61:I61" si="25">IF(ISERROR(C34/$I34),"-",C34/$I34)</f>
        <v>0.29166666666666669</v>
      </c>
      <c r="D61" s="73" t="str">
        <f t="shared" si="25"/>
        <v>-</v>
      </c>
      <c r="E61" s="73">
        <f t="shared" si="25"/>
        <v>0.29166666666666669</v>
      </c>
      <c r="F61" s="73">
        <f t="shared" si="25"/>
        <v>0.20833333333333334</v>
      </c>
      <c r="G61" s="73">
        <f t="shared" si="25"/>
        <v>0.20833333333333334</v>
      </c>
      <c r="H61" s="73" t="str">
        <f t="shared" si="25"/>
        <v>-</v>
      </c>
      <c r="I61" s="74">
        <f t="shared" si="25"/>
        <v>1</v>
      </c>
      <c r="J61" s="9"/>
      <c r="K61" s="72" t="str">
        <f t="shared" ref="K61:Q61" si="26">IF(ISERROR(K34/$Q34),"-",K34/$Q34)</f>
        <v>-</v>
      </c>
      <c r="L61" s="73" t="str">
        <f t="shared" si="26"/>
        <v>-</v>
      </c>
      <c r="M61" s="73">
        <f t="shared" si="26"/>
        <v>0.5</v>
      </c>
      <c r="N61" s="73" t="str">
        <f t="shared" si="26"/>
        <v>-</v>
      </c>
      <c r="O61" s="73" t="str">
        <f t="shared" si="26"/>
        <v>-</v>
      </c>
      <c r="P61" s="73">
        <f t="shared" si="26"/>
        <v>0.5</v>
      </c>
      <c r="Q61" s="74">
        <f t="shared" si="26"/>
        <v>1</v>
      </c>
      <c r="R61" s="9"/>
      <c r="S61" s="72">
        <f t="shared" ref="S61:Y61" si="27">IF(ISERROR(S34/$Y34),"-",S34/$Y34)</f>
        <v>0.20588235294117646</v>
      </c>
      <c r="T61" s="73" t="str">
        <f t="shared" si="27"/>
        <v>-</v>
      </c>
      <c r="U61" s="73">
        <f t="shared" si="27"/>
        <v>0.35294117647058826</v>
      </c>
      <c r="V61" s="73">
        <f t="shared" si="27"/>
        <v>0.14705882352941177</v>
      </c>
      <c r="W61" s="73">
        <f t="shared" si="27"/>
        <v>0.14705882352941177</v>
      </c>
      <c r="X61" s="73">
        <f t="shared" si="27"/>
        <v>0.14705882352941177</v>
      </c>
      <c r="Y61" s="74">
        <f t="shared" si="27"/>
        <v>1</v>
      </c>
    </row>
    <row r="62" spans="2:25" ht="15" thickBot="1">
      <c r="B62" s="16" t="s">
        <v>94</v>
      </c>
      <c r="C62" s="69">
        <f t="shared" ref="C62:I62" si="28">IF(ISERROR(C35/$I35),"-",C35/$I35)</f>
        <v>8.8495575221238937E-2</v>
      </c>
      <c r="D62" s="70">
        <f t="shared" si="28"/>
        <v>0.11504424778761062</v>
      </c>
      <c r="E62" s="70">
        <f t="shared" si="28"/>
        <v>0.22123893805309736</v>
      </c>
      <c r="F62" s="70">
        <f t="shared" si="28"/>
        <v>0.30973451327433627</v>
      </c>
      <c r="G62" s="70">
        <f t="shared" si="28"/>
        <v>0.21238938053097345</v>
      </c>
      <c r="H62" s="70">
        <f t="shared" si="28"/>
        <v>5.3097345132743362E-2</v>
      </c>
      <c r="I62" s="71">
        <f t="shared" si="28"/>
        <v>1</v>
      </c>
      <c r="J62" s="9"/>
      <c r="K62" s="69">
        <f t="shared" ref="K62:Q62" si="29">IF(ISERROR(K35/$Q35),"-",K35/$Q35)</f>
        <v>5.6179775280898875E-2</v>
      </c>
      <c r="L62" s="70">
        <f t="shared" si="29"/>
        <v>5.6179775280898875E-2</v>
      </c>
      <c r="M62" s="70">
        <f t="shared" si="29"/>
        <v>0.25842696629213485</v>
      </c>
      <c r="N62" s="70">
        <f t="shared" si="29"/>
        <v>0.3258426966292135</v>
      </c>
      <c r="O62" s="70">
        <f t="shared" si="29"/>
        <v>0.23595505617977527</v>
      </c>
      <c r="P62" s="70">
        <f t="shared" si="29"/>
        <v>6.741573033707865E-2</v>
      </c>
      <c r="Q62" s="71">
        <f t="shared" si="29"/>
        <v>1</v>
      </c>
      <c r="R62" s="9"/>
      <c r="S62" s="69">
        <f t="shared" ref="S62:Y62" si="30">IF(ISERROR(S35/$Y35),"-",S35/$Y35)</f>
        <v>7.4257425742574254E-2</v>
      </c>
      <c r="T62" s="70">
        <f t="shared" si="30"/>
        <v>8.9108910891089105E-2</v>
      </c>
      <c r="U62" s="70">
        <f t="shared" si="30"/>
        <v>0.23762376237623761</v>
      </c>
      <c r="V62" s="70">
        <f t="shared" si="30"/>
        <v>0.31683168316831684</v>
      </c>
      <c r="W62" s="70">
        <f t="shared" si="30"/>
        <v>0.22277227722772278</v>
      </c>
      <c r="X62" s="70">
        <f t="shared" si="30"/>
        <v>5.9405940594059403E-2</v>
      </c>
      <c r="Y62" s="71">
        <f t="shared" si="30"/>
        <v>1</v>
      </c>
    </row>
    <row r="63" spans="2:25" ht="15" thickBot="1">
      <c r="B63" s="16" t="s">
        <v>153</v>
      </c>
      <c r="C63" s="72">
        <f t="shared" ref="C63:I63" si="31">IF(ISERROR(C36/$I36),"-",C36/$I36)</f>
        <v>0.36</v>
      </c>
      <c r="D63" s="73">
        <f t="shared" si="31"/>
        <v>0.24</v>
      </c>
      <c r="E63" s="73">
        <f t="shared" si="31"/>
        <v>0.2</v>
      </c>
      <c r="F63" s="73">
        <f t="shared" si="31"/>
        <v>0.2</v>
      </c>
      <c r="G63" s="73" t="str">
        <f t="shared" si="31"/>
        <v>-</v>
      </c>
      <c r="H63" s="73" t="str">
        <f t="shared" si="31"/>
        <v>-</v>
      </c>
      <c r="I63" s="74">
        <f t="shared" si="31"/>
        <v>1</v>
      </c>
      <c r="J63" s="9"/>
      <c r="K63" s="72">
        <f t="shared" ref="K63:Q63" si="32">IF(ISERROR(K36/$Q36),"-",K36/$Q36)</f>
        <v>0.33333333333333331</v>
      </c>
      <c r="L63" s="73">
        <f t="shared" si="32"/>
        <v>0.33333333333333331</v>
      </c>
      <c r="M63" s="73">
        <f t="shared" si="32"/>
        <v>0.33333333333333331</v>
      </c>
      <c r="N63" s="73" t="str">
        <f t="shared" si="32"/>
        <v>-</v>
      </c>
      <c r="O63" s="73" t="str">
        <f t="shared" si="32"/>
        <v>-</v>
      </c>
      <c r="P63" s="73" t="str">
        <f t="shared" si="32"/>
        <v>-</v>
      </c>
      <c r="Q63" s="74">
        <f t="shared" si="32"/>
        <v>1</v>
      </c>
      <c r="R63" s="9"/>
      <c r="S63" s="72">
        <f t="shared" ref="S63:Y63" si="33">IF(ISERROR(S36/$Y36),"-",S36/$Y36)</f>
        <v>0.35</v>
      </c>
      <c r="T63" s="73">
        <f t="shared" si="33"/>
        <v>0.27500000000000002</v>
      </c>
      <c r="U63" s="73">
        <f t="shared" si="33"/>
        <v>0.25</v>
      </c>
      <c r="V63" s="73">
        <f t="shared" si="33"/>
        <v>0.125</v>
      </c>
      <c r="W63" s="73" t="str">
        <f t="shared" si="33"/>
        <v>-</v>
      </c>
      <c r="X63" s="73" t="str">
        <f t="shared" si="33"/>
        <v>-</v>
      </c>
      <c r="Y63" s="74">
        <f t="shared" si="33"/>
        <v>1</v>
      </c>
    </row>
    <row r="64" spans="2:25" ht="15" thickBot="1">
      <c r="B64" s="16" t="s">
        <v>154</v>
      </c>
      <c r="C64" s="69">
        <f t="shared" ref="C64:I64" si="34">IF(ISERROR(C37/$I37),"-",C37/$I37)</f>
        <v>0.34024896265560167</v>
      </c>
      <c r="D64" s="70">
        <f t="shared" si="34"/>
        <v>0.17427385892116182</v>
      </c>
      <c r="E64" s="70">
        <f t="shared" si="34"/>
        <v>0.21576763485477179</v>
      </c>
      <c r="F64" s="70">
        <f t="shared" si="34"/>
        <v>0.13692946058091288</v>
      </c>
      <c r="G64" s="70">
        <f t="shared" si="34"/>
        <v>7.4688796680497924E-2</v>
      </c>
      <c r="H64" s="70">
        <f t="shared" si="34"/>
        <v>5.8091286307053944E-2</v>
      </c>
      <c r="I64" s="71">
        <f t="shared" si="34"/>
        <v>1</v>
      </c>
      <c r="J64" s="9"/>
      <c r="K64" s="69">
        <f t="shared" ref="K64:Q64" si="35">IF(ISERROR(K37/$Q37),"-",K37/$Q37)</f>
        <v>0.3755656108597285</v>
      </c>
      <c r="L64" s="70">
        <f t="shared" si="35"/>
        <v>0.167420814479638</v>
      </c>
      <c r="M64" s="70">
        <f t="shared" si="35"/>
        <v>0.23529411764705882</v>
      </c>
      <c r="N64" s="70">
        <f t="shared" si="35"/>
        <v>0.11764705882352941</v>
      </c>
      <c r="O64" s="70">
        <f t="shared" si="35"/>
        <v>6.7873303167420809E-2</v>
      </c>
      <c r="P64" s="70">
        <f t="shared" si="35"/>
        <v>3.6199095022624438E-2</v>
      </c>
      <c r="Q64" s="71">
        <f t="shared" si="35"/>
        <v>1</v>
      </c>
      <c r="R64" s="9"/>
      <c r="S64" s="69">
        <f t="shared" ref="S64:Y64" si="36">IF(ISERROR(S37/$Y37),"-",S37/$Y37)</f>
        <v>0.35714285714285715</v>
      </c>
      <c r="T64" s="70">
        <f t="shared" si="36"/>
        <v>0.17099567099567101</v>
      </c>
      <c r="U64" s="70">
        <f t="shared" si="36"/>
        <v>0.22510822510822512</v>
      </c>
      <c r="V64" s="70">
        <f t="shared" si="36"/>
        <v>0.12770562770562771</v>
      </c>
      <c r="W64" s="70">
        <f t="shared" si="36"/>
        <v>7.1428571428571425E-2</v>
      </c>
      <c r="X64" s="70">
        <f t="shared" si="36"/>
        <v>4.7619047619047616E-2</v>
      </c>
      <c r="Y64" s="71">
        <f t="shared" si="36"/>
        <v>1</v>
      </c>
    </row>
    <row r="65" spans="2:25" ht="15" thickBot="1">
      <c r="B65" s="16" t="s">
        <v>98</v>
      </c>
      <c r="C65" s="72">
        <f t="shared" ref="C65:I65" si="37">IF(ISERROR(C38/$I38),"-",C38/$I38)</f>
        <v>8.797653958944282E-2</v>
      </c>
      <c r="D65" s="73">
        <f t="shared" si="37"/>
        <v>0.11436950146627566</v>
      </c>
      <c r="E65" s="73">
        <f t="shared" si="37"/>
        <v>0.23753665689149561</v>
      </c>
      <c r="F65" s="73">
        <f t="shared" si="37"/>
        <v>0.26979472140762462</v>
      </c>
      <c r="G65" s="73">
        <f t="shared" si="37"/>
        <v>0.17888563049853373</v>
      </c>
      <c r="H65" s="73">
        <f t="shared" si="37"/>
        <v>0.11143695014662756</v>
      </c>
      <c r="I65" s="74">
        <f t="shared" si="37"/>
        <v>1</v>
      </c>
      <c r="J65" s="9"/>
      <c r="K65" s="72" t="str">
        <f t="shared" ref="K65:Q65" si="38">IF(ISERROR(K38/$Q38),"-",K38/$Q38)</f>
        <v>-</v>
      </c>
      <c r="L65" s="73" t="str">
        <f t="shared" si="38"/>
        <v>-</v>
      </c>
      <c r="M65" s="73" t="str">
        <f t="shared" si="38"/>
        <v>-</v>
      </c>
      <c r="N65" s="73" t="str">
        <f t="shared" si="38"/>
        <v>-</v>
      </c>
      <c r="O65" s="73" t="str">
        <f t="shared" si="38"/>
        <v>-</v>
      </c>
      <c r="P65" s="73" t="str">
        <f t="shared" si="38"/>
        <v>-</v>
      </c>
      <c r="Q65" s="74" t="str">
        <f t="shared" si="38"/>
        <v>-</v>
      </c>
      <c r="R65" s="9"/>
      <c r="S65" s="72">
        <f t="shared" ref="S65:Y65" si="39">IF(ISERROR(S38/$Y38),"-",S38/$Y38)</f>
        <v>8.797653958944282E-2</v>
      </c>
      <c r="T65" s="73">
        <f t="shared" si="39"/>
        <v>0.11436950146627566</v>
      </c>
      <c r="U65" s="73">
        <f t="shared" si="39"/>
        <v>0.23753665689149561</v>
      </c>
      <c r="V65" s="73">
        <f t="shared" si="39"/>
        <v>0.26979472140762462</v>
      </c>
      <c r="W65" s="73">
        <f t="shared" si="39"/>
        <v>0.17888563049853373</v>
      </c>
      <c r="X65" s="73">
        <f t="shared" si="39"/>
        <v>0.11143695014662756</v>
      </c>
      <c r="Y65" s="74">
        <f t="shared" si="39"/>
        <v>1</v>
      </c>
    </row>
    <row r="66" spans="2:25" ht="15" thickBot="1">
      <c r="B66" s="16" t="s">
        <v>115</v>
      </c>
      <c r="C66" s="69">
        <f t="shared" ref="C66:I66" si="40">IF(ISERROR(C39/$I39),"-",C39/$I39)</f>
        <v>0.2638888888888889</v>
      </c>
      <c r="D66" s="70">
        <f t="shared" si="40"/>
        <v>0.16666666666666666</v>
      </c>
      <c r="E66" s="70">
        <f t="shared" si="40"/>
        <v>0.22222222222222221</v>
      </c>
      <c r="F66" s="70">
        <f t="shared" si="40"/>
        <v>0.20833333333333334</v>
      </c>
      <c r="G66" s="70">
        <f t="shared" si="40"/>
        <v>6.9444444444444448E-2</v>
      </c>
      <c r="H66" s="70">
        <f t="shared" si="40"/>
        <v>6.9444444444444448E-2</v>
      </c>
      <c r="I66" s="71">
        <f t="shared" si="40"/>
        <v>1</v>
      </c>
      <c r="J66" s="9"/>
      <c r="K66" s="69">
        <f t="shared" ref="K66:Q66" si="41">IF(ISERROR(K39/$Q39),"-",K39/$Q39)</f>
        <v>0.25862068965517243</v>
      </c>
      <c r="L66" s="70">
        <f t="shared" si="41"/>
        <v>0.17241379310344829</v>
      </c>
      <c r="M66" s="70">
        <f t="shared" si="41"/>
        <v>0.32758620689655171</v>
      </c>
      <c r="N66" s="70">
        <f t="shared" si="41"/>
        <v>0.15517241379310345</v>
      </c>
      <c r="O66" s="70">
        <f t="shared" si="41"/>
        <v>8.6206896551724144E-2</v>
      </c>
      <c r="P66" s="70" t="str">
        <f t="shared" si="41"/>
        <v>-</v>
      </c>
      <c r="Q66" s="71">
        <f t="shared" si="41"/>
        <v>1</v>
      </c>
      <c r="R66" s="9"/>
      <c r="S66" s="69">
        <f t="shared" ref="S66:Y66" si="42">IF(ISERROR(S39/$Y39),"-",S39/$Y39)</f>
        <v>0.26153846153846155</v>
      </c>
      <c r="T66" s="70">
        <f t="shared" si="42"/>
        <v>0.16923076923076924</v>
      </c>
      <c r="U66" s="70">
        <f t="shared" si="42"/>
        <v>0.26923076923076922</v>
      </c>
      <c r="V66" s="70">
        <f t="shared" si="42"/>
        <v>0.18461538461538463</v>
      </c>
      <c r="W66" s="70">
        <f t="shared" si="42"/>
        <v>7.6923076923076927E-2</v>
      </c>
      <c r="X66" s="70">
        <f t="shared" si="42"/>
        <v>3.8461538461538464E-2</v>
      </c>
      <c r="Y66" s="71">
        <f t="shared" si="42"/>
        <v>1</v>
      </c>
    </row>
    <row r="67" spans="2:25" ht="15" thickBot="1">
      <c r="B67" s="16" t="s">
        <v>121</v>
      </c>
      <c r="C67" s="72">
        <f t="shared" ref="C67:I67" si="43">IF(ISERROR(C40/$I40),"-",C40/$I40)</f>
        <v>0.12931034482758622</v>
      </c>
      <c r="D67" s="73">
        <f t="shared" si="43"/>
        <v>8.6206896551724144E-2</v>
      </c>
      <c r="E67" s="73">
        <f t="shared" si="43"/>
        <v>0.23706896551724138</v>
      </c>
      <c r="F67" s="73">
        <f t="shared" si="43"/>
        <v>0.30172413793103448</v>
      </c>
      <c r="G67" s="73">
        <f t="shared" si="43"/>
        <v>0.14224137931034483</v>
      </c>
      <c r="H67" s="73">
        <f t="shared" si="43"/>
        <v>0.10344827586206896</v>
      </c>
      <c r="I67" s="74">
        <f t="shared" si="43"/>
        <v>1</v>
      </c>
      <c r="J67" s="9"/>
      <c r="K67" s="72">
        <f t="shared" ref="K67:Q67" si="44">IF(ISERROR(K40/$Q40),"-",K40/$Q40)</f>
        <v>0.1</v>
      </c>
      <c r="L67" s="73">
        <f t="shared" si="44"/>
        <v>0.10434782608695652</v>
      </c>
      <c r="M67" s="73">
        <f t="shared" si="44"/>
        <v>0.23043478260869565</v>
      </c>
      <c r="N67" s="73">
        <f t="shared" si="44"/>
        <v>0.2565217391304348</v>
      </c>
      <c r="O67" s="73">
        <f t="shared" si="44"/>
        <v>0.21304347826086956</v>
      </c>
      <c r="P67" s="73">
        <f t="shared" si="44"/>
        <v>9.5652173913043481E-2</v>
      </c>
      <c r="Q67" s="74">
        <f t="shared" si="44"/>
        <v>1</v>
      </c>
      <c r="R67" s="9"/>
      <c r="S67" s="72">
        <f t="shared" ref="S67:Y67" si="45">IF(ISERROR(S40/$Y40),"-",S40/$Y40)</f>
        <v>0.11471861471861472</v>
      </c>
      <c r="T67" s="73">
        <f t="shared" si="45"/>
        <v>9.5238095238095233E-2</v>
      </c>
      <c r="U67" s="73">
        <f t="shared" si="45"/>
        <v>0.23376623376623376</v>
      </c>
      <c r="V67" s="73">
        <f t="shared" si="45"/>
        <v>0.2792207792207792</v>
      </c>
      <c r="W67" s="73">
        <f t="shared" si="45"/>
        <v>0.1774891774891775</v>
      </c>
      <c r="X67" s="73">
        <f t="shared" si="45"/>
        <v>9.9567099567099568E-2</v>
      </c>
      <c r="Y67" s="74">
        <f t="shared" si="45"/>
        <v>1</v>
      </c>
    </row>
    <row r="68" spans="2:25" ht="15" thickBot="1">
      <c r="B68" s="16" t="s">
        <v>127</v>
      </c>
      <c r="C68" s="69">
        <f t="shared" ref="C68:I68" si="46">IF(ISERROR(C41/$I41),"-",C41/$I41)</f>
        <v>0.35416666666666669</v>
      </c>
      <c r="D68" s="70">
        <f t="shared" si="46"/>
        <v>0.17708333333333334</v>
      </c>
      <c r="E68" s="70">
        <f t="shared" si="46"/>
        <v>0.15625</v>
      </c>
      <c r="F68" s="70">
        <f t="shared" si="46"/>
        <v>0.22916666666666666</v>
      </c>
      <c r="G68" s="70">
        <f t="shared" si="46"/>
        <v>8.3333333333333329E-2</v>
      </c>
      <c r="H68" s="70" t="str">
        <f t="shared" si="46"/>
        <v>-</v>
      </c>
      <c r="I68" s="71">
        <f t="shared" si="46"/>
        <v>1</v>
      </c>
      <c r="J68" s="9"/>
      <c r="K68" s="69">
        <f t="shared" ref="K68:Q68" si="47">IF(ISERROR(K41/$Q41),"-",K41/$Q41)</f>
        <v>0.24528301886792453</v>
      </c>
      <c r="L68" s="70">
        <f t="shared" si="47"/>
        <v>0.18867924528301888</v>
      </c>
      <c r="M68" s="70">
        <f t="shared" si="47"/>
        <v>0.20754716981132076</v>
      </c>
      <c r="N68" s="70">
        <f t="shared" si="47"/>
        <v>0.13207547169811321</v>
      </c>
      <c r="O68" s="70">
        <f t="shared" si="47"/>
        <v>0.13207547169811321</v>
      </c>
      <c r="P68" s="70">
        <f t="shared" si="47"/>
        <v>9.4339622641509441E-2</v>
      </c>
      <c r="Q68" s="71">
        <f t="shared" si="47"/>
        <v>1</v>
      </c>
      <c r="R68" s="9"/>
      <c r="S68" s="69">
        <f t="shared" ref="S68:Y68" si="48">IF(ISERROR(S41/$Y41),"-",S41/$Y41)</f>
        <v>0.31543624161073824</v>
      </c>
      <c r="T68" s="70">
        <f t="shared" si="48"/>
        <v>0.18120805369127516</v>
      </c>
      <c r="U68" s="70">
        <f t="shared" si="48"/>
        <v>0.17449664429530201</v>
      </c>
      <c r="V68" s="70">
        <f t="shared" si="48"/>
        <v>0.19463087248322147</v>
      </c>
      <c r="W68" s="70">
        <f t="shared" si="48"/>
        <v>0.10067114093959731</v>
      </c>
      <c r="X68" s="70">
        <f t="shared" si="48"/>
        <v>3.3557046979865772E-2</v>
      </c>
      <c r="Y68" s="71">
        <f t="shared" si="48"/>
        <v>1</v>
      </c>
    </row>
    <row r="69" spans="2:25" ht="15" thickBot="1">
      <c r="B69" s="16" t="s">
        <v>131</v>
      </c>
      <c r="C69" s="72" t="str">
        <f t="shared" ref="C69:I69" si="49">IF(ISERROR(C42/$I42),"-",C42/$I42)</f>
        <v>-</v>
      </c>
      <c r="D69" s="73" t="str">
        <f t="shared" si="49"/>
        <v>-</v>
      </c>
      <c r="E69" s="73" t="str">
        <f t="shared" si="49"/>
        <v>-</v>
      </c>
      <c r="F69" s="73" t="str">
        <f t="shared" si="49"/>
        <v>-</v>
      </c>
      <c r="G69" s="73" t="str">
        <f t="shared" si="49"/>
        <v>-</v>
      </c>
      <c r="H69" s="73" t="str">
        <f t="shared" si="49"/>
        <v>-</v>
      </c>
      <c r="I69" s="74" t="str">
        <f t="shared" si="49"/>
        <v>-</v>
      </c>
      <c r="J69" s="9"/>
      <c r="K69" s="72">
        <f t="shared" ref="K69:Q69" si="50">IF(ISERROR(K42/$Q42),"-",K42/$Q42)</f>
        <v>0.15</v>
      </c>
      <c r="L69" s="73">
        <f t="shared" si="50"/>
        <v>0.10714285714285714</v>
      </c>
      <c r="M69" s="73">
        <f t="shared" si="50"/>
        <v>0.23571428571428571</v>
      </c>
      <c r="N69" s="73">
        <f t="shared" si="50"/>
        <v>0.2</v>
      </c>
      <c r="O69" s="73">
        <f t="shared" si="50"/>
        <v>0.17142857142857143</v>
      </c>
      <c r="P69" s="73">
        <f t="shared" si="50"/>
        <v>0.1357142857142857</v>
      </c>
      <c r="Q69" s="74">
        <f t="shared" si="50"/>
        <v>1</v>
      </c>
      <c r="R69" s="9"/>
      <c r="S69" s="72">
        <f t="shared" ref="S69:Y69" si="51">IF(ISERROR(S42/$Y42),"-",S42/$Y42)</f>
        <v>0.15</v>
      </c>
      <c r="T69" s="73">
        <f t="shared" si="51"/>
        <v>0.10714285714285714</v>
      </c>
      <c r="U69" s="73">
        <f t="shared" si="51"/>
        <v>0.23571428571428571</v>
      </c>
      <c r="V69" s="73">
        <f t="shared" si="51"/>
        <v>0.2</v>
      </c>
      <c r="W69" s="73">
        <f t="shared" si="51"/>
        <v>0.17142857142857143</v>
      </c>
      <c r="X69" s="73">
        <f t="shared" si="51"/>
        <v>0.1357142857142857</v>
      </c>
      <c r="Y69" s="74">
        <f t="shared" si="51"/>
        <v>1</v>
      </c>
    </row>
    <row r="70" spans="2:25" ht="15" thickBot="1">
      <c r="B70" s="16" t="s">
        <v>160</v>
      </c>
      <c r="C70" s="69">
        <f t="shared" ref="C70:I70" si="52">IF(ISERROR(C43/$I43),"-",C43/$I43)</f>
        <v>0.70588235294117652</v>
      </c>
      <c r="D70" s="70">
        <f t="shared" si="52"/>
        <v>0.29411764705882354</v>
      </c>
      <c r="E70" s="70" t="str">
        <f t="shared" si="52"/>
        <v>-</v>
      </c>
      <c r="F70" s="70" t="str">
        <f t="shared" si="52"/>
        <v>-</v>
      </c>
      <c r="G70" s="70" t="str">
        <f t="shared" si="52"/>
        <v>-</v>
      </c>
      <c r="H70" s="70" t="str">
        <f t="shared" si="52"/>
        <v>-</v>
      </c>
      <c r="I70" s="71">
        <f t="shared" si="52"/>
        <v>1</v>
      </c>
      <c r="J70" s="9"/>
      <c r="K70" s="69">
        <f t="shared" ref="K70:Q70" si="53">IF(ISERROR(K43/$Q43),"-",K43/$Q43)</f>
        <v>0.6428571428571429</v>
      </c>
      <c r="L70" s="70" t="str">
        <f t="shared" si="53"/>
        <v>-</v>
      </c>
      <c r="M70" s="70">
        <f t="shared" si="53"/>
        <v>0.35714285714285715</v>
      </c>
      <c r="N70" s="70" t="str">
        <f t="shared" si="53"/>
        <v>-</v>
      </c>
      <c r="O70" s="70" t="str">
        <f t="shared" si="53"/>
        <v>-</v>
      </c>
      <c r="P70" s="70" t="str">
        <f t="shared" si="53"/>
        <v>-</v>
      </c>
      <c r="Q70" s="71">
        <f t="shared" si="53"/>
        <v>1</v>
      </c>
      <c r="R70" s="9"/>
      <c r="S70" s="69">
        <f t="shared" ref="S70:Y70" si="54">IF(ISERROR(S43/$Y43),"-",S43/$Y43)</f>
        <v>0.67741935483870963</v>
      </c>
      <c r="T70" s="70">
        <f t="shared" si="54"/>
        <v>0.16129032258064516</v>
      </c>
      <c r="U70" s="70">
        <f t="shared" si="54"/>
        <v>0.16129032258064516</v>
      </c>
      <c r="V70" s="70" t="str">
        <f t="shared" si="54"/>
        <v>-</v>
      </c>
      <c r="W70" s="70" t="str">
        <f t="shared" si="54"/>
        <v>-</v>
      </c>
      <c r="X70" s="70" t="str">
        <f t="shared" si="54"/>
        <v>-</v>
      </c>
      <c r="Y70" s="71">
        <f t="shared" si="54"/>
        <v>1</v>
      </c>
    </row>
    <row r="71" spans="2:25" ht="15" thickBot="1">
      <c r="B71" s="16" t="s">
        <v>163</v>
      </c>
      <c r="C71" s="72">
        <f t="shared" ref="C71:I71" si="55">IF(ISERROR(C44/$I44),"-",C44/$I44)</f>
        <v>0.13467397928092625</v>
      </c>
      <c r="D71" s="73">
        <f t="shared" si="55"/>
        <v>0.12248628884826325</v>
      </c>
      <c r="E71" s="73">
        <f t="shared" si="55"/>
        <v>0.29798903107861058</v>
      </c>
      <c r="F71" s="73">
        <f t="shared" si="55"/>
        <v>0.33638025594149906</v>
      </c>
      <c r="G71" s="73">
        <f t="shared" si="55"/>
        <v>9.3235831809872036E-2</v>
      </c>
      <c r="H71" s="73">
        <f t="shared" si="55"/>
        <v>1.5234613040828763E-2</v>
      </c>
      <c r="I71" s="74">
        <f t="shared" si="55"/>
        <v>1</v>
      </c>
      <c r="J71" s="9"/>
      <c r="K71" s="72" t="str">
        <f t="shared" ref="K71:Q71" si="56">IF(ISERROR(K44/$Q44),"-",K44/$Q44)</f>
        <v>-</v>
      </c>
      <c r="L71" s="73" t="str">
        <f t="shared" si="56"/>
        <v>-</v>
      </c>
      <c r="M71" s="73" t="str">
        <f t="shared" si="56"/>
        <v>-</v>
      </c>
      <c r="N71" s="73" t="str">
        <f t="shared" si="56"/>
        <v>-</v>
      </c>
      <c r="O71" s="73" t="str">
        <f t="shared" si="56"/>
        <v>-</v>
      </c>
      <c r="P71" s="73" t="str">
        <f t="shared" si="56"/>
        <v>-</v>
      </c>
      <c r="Q71" s="74" t="str">
        <f t="shared" si="56"/>
        <v>-</v>
      </c>
      <c r="R71" s="9"/>
      <c r="S71" s="72">
        <f t="shared" ref="S71:Y71" si="57">IF(ISERROR(S44/$Y44),"-",S44/$Y44)</f>
        <v>0.13467397928092625</v>
      </c>
      <c r="T71" s="73">
        <f t="shared" si="57"/>
        <v>0.12248628884826325</v>
      </c>
      <c r="U71" s="73">
        <f t="shared" si="57"/>
        <v>0.29798903107861058</v>
      </c>
      <c r="V71" s="73">
        <f t="shared" si="57"/>
        <v>0.33638025594149906</v>
      </c>
      <c r="W71" s="73">
        <f t="shared" si="57"/>
        <v>9.3235831809872036E-2</v>
      </c>
      <c r="X71" s="73">
        <f t="shared" si="57"/>
        <v>1.5234613040828763E-2</v>
      </c>
      <c r="Y71" s="74">
        <f t="shared" si="57"/>
        <v>1</v>
      </c>
    </row>
    <row r="72" spans="2:25" ht="15" thickBot="1">
      <c r="B72" s="16" t="s">
        <v>141</v>
      </c>
      <c r="C72" s="69">
        <f t="shared" ref="C72:I72" si="58">IF(ISERROR(C45/$I45),"-",C45/$I45)</f>
        <v>0.26436781609195403</v>
      </c>
      <c r="D72" s="70">
        <f t="shared" si="58"/>
        <v>0.16091954022988506</v>
      </c>
      <c r="E72" s="70">
        <f t="shared" si="58"/>
        <v>0.21839080459770116</v>
      </c>
      <c r="F72" s="70">
        <f t="shared" si="58"/>
        <v>0.2413793103448276</v>
      </c>
      <c r="G72" s="70">
        <f t="shared" si="58"/>
        <v>0.11494252873563218</v>
      </c>
      <c r="H72" s="70" t="str">
        <f t="shared" si="58"/>
        <v>-</v>
      </c>
      <c r="I72" s="71">
        <f t="shared" si="58"/>
        <v>1</v>
      </c>
      <c r="J72" s="9"/>
      <c r="K72" s="69">
        <f t="shared" ref="K72:Q72" si="59">IF(ISERROR(K45/$Q45),"-",K45/$Q45)</f>
        <v>0.38</v>
      </c>
      <c r="L72" s="70" t="str">
        <f t="shared" si="59"/>
        <v>-</v>
      </c>
      <c r="M72" s="70">
        <f t="shared" si="59"/>
        <v>0.1</v>
      </c>
      <c r="N72" s="70">
        <f t="shared" si="59"/>
        <v>0.22</v>
      </c>
      <c r="O72" s="70">
        <f t="shared" si="59"/>
        <v>0.2</v>
      </c>
      <c r="P72" s="70">
        <f t="shared" si="59"/>
        <v>0.1</v>
      </c>
      <c r="Q72" s="71">
        <f t="shared" si="59"/>
        <v>1</v>
      </c>
      <c r="R72" s="9"/>
      <c r="S72" s="69">
        <f t="shared" ref="S72:Y72" si="60">IF(ISERROR(S45/$Y45),"-",S45/$Y45)</f>
        <v>0.30656934306569344</v>
      </c>
      <c r="T72" s="70">
        <f t="shared" si="60"/>
        <v>0.10218978102189781</v>
      </c>
      <c r="U72" s="70">
        <f t="shared" si="60"/>
        <v>0.17518248175182483</v>
      </c>
      <c r="V72" s="70">
        <f t="shared" si="60"/>
        <v>0.23357664233576642</v>
      </c>
      <c r="W72" s="70">
        <f t="shared" si="60"/>
        <v>0.145985401459854</v>
      </c>
      <c r="X72" s="70">
        <f t="shared" si="60"/>
        <v>3.6496350364963501E-2</v>
      </c>
      <c r="Y72" s="71">
        <f t="shared" si="60"/>
        <v>1</v>
      </c>
    </row>
    <row r="73" spans="2:25" ht="15" thickBot="1">
      <c r="B73" s="16" t="s">
        <v>145</v>
      </c>
      <c r="C73" s="72" t="str">
        <f t="shared" ref="C73:I73" si="61">IF(ISERROR(C46/$I46),"-",C46/$I46)</f>
        <v>-</v>
      </c>
      <c r="D73" s="73" t="str">
        <f t="shared" si="61"/>
        <v>-</v>
      </c>
      <c r="E73" s="73" t="str">
        <f t="shared" si="61"/>
        <v>-</v>
      </c>
      <c r="F73" s="73" t="str">
        <f t="shared" si="61"/>
        <v>-</v>
      </c>
      <c r="G73" s="73" t="str">
        <f t="shared" si="61"/>
        <v>-</v>
      </c>
      <c r="H73" s="73" t="str">
        <f t="shared" si="61"/>
        <v>-</v>
      </c>
      <c r="I73" s="74" t="str">
        <f t="shared" si="61"/>
        <v>-</v>
      </c>
      <c r="J73" s="9"/>
      <c r="K73" s="72">
        <f t="shared" ref="K73:Q73" si="62">IF(ISERROR(K46/$Q46),"-",K46/$Q46)</f>
        <v>0.12655601659751037</v>
      </c>
      <c r="L73" s="73">
        <f t="shared" si="62"/>
        <v>9.3360995850622408E-2</v>
      </c>
      <c r="M73" s="73">
        <f t="shared" si="62"/>
        <v>0.27178423236514521</v>
      </c>
      <c r="N73" s="73">
        <f t="shared" si="62"/>
        <v>0.25933609958506226</v>
      </c>
      <c r="O73" s="73">
        <f t="shared" si="62"/>
        <v>0.15975103734439833</v>
      </c>
      <c r="P73" s="73">
        <f t="shared" si="62"/>
        <v>8.9211618257261413E-2</v>
      </c>
      <c r="Q73" s="74">
        <f t="shared" si="62"/>
        <v>1</v>
      </c>
      <c r="R73" s="9"/>
      <c r="S73" s="72">
        <f t="shared" ref="S73:Y73" si="63">IF(ISERROR(S46/$Y46),"-",S46/$Y46)</f>
        <v>0.12655601659751037</v>
      </c>
      <c r="T73" s="73">
        <f t="shared" si="63"/>
        <v>9.3360995850622408E-2</v>
      </c>
      <c r="U73" s="73">
        <f t="shared" si="63"/>
        <v>0.27178423236514521</v>
      </c>
      <c r="V73" s="73">
        <f t="shared" si="63"/>
        <v>0.25933609958506226</v>
      </c>
      <c r="W73" s="73">
        <f t="shared" si="63"/>
        <v>0.15975103734439833</v>
      </c>
      <c r="X73" s="73">
        <f t="shared" si="63"/>
        <v>8.9211618257261413E-2</v>
      </c>
      <c r="Y73" s="74">
        <f t="shared" si="63"/>
        <v>1</v>
      </c>
    </row>
    <row r="74" spans="2:25" ht="15">
      <c r="S74" s="124" t="s">
        <v>202</v>
      </c>
    </row>
    <row r="76" spans="2:25" ht="15">
      <c r="B76" s="43" t="s">
        <v>26</v>
      </c>
    </row>
    <row r="77" spans="2:25" ht="15">
      <c r="B77" s="156" t="s">
        <v>199</v>
      </c>
      <c r="C77" s="177" t="str">
        <f>"Males in "&amp;control!$F$19&amp;" NHS Board Area"</f>
        <v>Males in Ayrshire and Arran NHS Board Area</v>
      </c>
      <c r="D77" s="177"/>
      <c r="E77" s="177"/>
      <c r="F77" s="177"/>
      <c r="G77" s="177"/>
      <c r="H77" s="177"/>
      <c r="I77" s="177"/>
      <c r="K77" s="177" t="str">
        <f>"Females in "&amp;control!$F$19&amp;" NHS Board Area"</f>
        <v>Females in Ayrshire and Arran NHS Board Area</v>
      </c>
      <c r="L77" s="177"/>
      <c r="M77" s="177"/>
      <c r="N77" s="177"/>
      <c r="O77" s="177"/>
      <c r="P77" s="177"/>
      <c r="Q77" s="177"/>
      <c r="S77" s="177" t="str">
        <f>"All persons in "&amp;control!$F$19&amp;" NHS Board Area"</f>
        <v>All persons in Ayrshire and Arran NHS Board Area</v>
      </c>
      <c r="T77" s="177"/>
      <c r="U77" s="177"/>
      <c r="V77" s="177"/>
      <c r="W77" s="177"/>
      <c r="X77" s="177"/>
      <c r="Y77" s="177"/>
    </row>
    <row r="78" spans="2:25">
      <c r="C78" s="178" t="s">
        <v>188</v>
      </c>
      <c r="D78" s="178"/>
      <c r="E78" s="178"/>
      <c r="F78" s="178"/>
      <c r="G78" s="178"/>
      <c r="H78" s="178"/>
      <c r="I78" s="178"/>
      <c r="K78" s="178" t="s">
        <v>188</v>
      </c>
      <c r="L78" s="178"/>
      <c r="M78" s="178"/>
      <c r="N78" s="178"/>
      <c r="O78" s="178"/>
      <c r="P78" s="178"/>
      <c r="Q78" s="178"/>
      <c r="S78" s="178" t="s">
        <v>188</v>
      </c>
      <c r="T78" s="178"/>
      <c r="U78" s="178"/>
      <c r="V78" s="178"/>
      <c r="W78" s="178"/>
      <c r="X78" s="178"/>
      <c r="Y78" s="178"/>
    </row>
    <row r="79" spans="2:25" s="10" customFormat="1" ht="25.5">
      <c r="C79" s="11" t="s">
        <v>189</v>
      </c>
      <c r="D79" s="11" t="s">
        <v>190</v>
      </c>
      <c r="E79" s="11" t="s">
        <v>191</v>
      </c>
      <c r="F79" s="11" t="s">
        <v>192</v>
      </c>
      <c r="G79" s="11" t="s">
        <v>193</v>
      </c>
      <c r="H79" s="11" t="s">
        <v>194</v>
      </c>
      <c r="I79" s="11" t="s">
        <v>195</v>
      </c>
      <c r="K79" s="11" t="s">
        <v>189</v>
      </c>
      <c r="L79" s="11" t="s">
        <v>190</v>
      </c>
      <c r="M79" s="11" t="s">
        <v>191</v>
      </c>
      <c r="N79" s="11" t="s">
        <v>192</v>
      </c>
      <c r="O79" s="11" t="s">
        <v>193</v>
      </c>
      <c r="P79" s="11" t="s">
        <v>194</v>
      </c>
      <c r="Q79" s="11" t="s">
        <v>195</v>
      </c>
      <c r="S79" s="11" t="s">
        <v>189</v>
      </c>
      <c r="T79" s="11" t="s">
        <v>190</v>
      </c>
      <c r="U79" s="11" t="s">
        <v>191</v>
      </c>
      <c r="V79" s="11" t="s">
        <v>192</v>
      </c>
      <c r="W79" s="11" t="s">
        <v>193</v>
      </c>
      <c r="X79" s="11" t="s">
        <v>194</v>
      </c>
      <c r="Y79" s="12" t="s">
        <v>195</v>
      </c>
    </row>
    <row r="80" spans="2:25" ht="15" thickBot="1">
      <c r="B80" s="15" t="s">
        <v>200</v>
      </c>
      <c r="C80" s="75">
        <f>IF(ISERROR(VLOOKUP(control!$B$4&amp;control!$F$19&amp;$B80,Data_NBA!$A$5:$U$807,Data_NBA!O$1,FALSE)),"-",VLOOKUP(control!$B$4&amp;control!$F$19&amp;$B80,Data_NBA!$A$5:$U$807,Data_NBA!O$1,FALSE))</f>
        <v>9.1201716738197423</v>
      </c>
      <c r="D80" s="76">
        <f>IF(ISERROR(VLOOKUP(control!$B$4&amp;control!$F$19&amp;$B80,Data_NBA!$A$5:$U$807,Data_NBA!P$1,FALSE)),"-",VLOOKUP(control!$B$4&amp;control!$F$19&amp;$B80,Data_NBA!$A$5:$U$807,Data_NBA!P$1,FALSE))</f>
        <v>7.2424892703862662</v>
      </c>
      <c r="E80" s="76">
        <f>IF(ISERROR(VLOOKUP(control!$B$4&amp;control!$F$19&amp;$B80,Data_NBA!$A$5:$U$807,Data_NBA!Q$1,FALSE)),"-",VLOOKUP(control!$B$4&amp;control!$F$19&amp;$B80,Data_NBA!$A$5:$U$807,Data_NBA!Q$1,FALSE))</f>
        <v>14.753218884120171</v>
      </c>
      <c r="F80" s="76">
        <f>IF(ISERROR(VLOOKUP(control!$B$4&amp;control!$F$19&amp;$B80,Data_NBA!$A$5:$U$807,Data_NBA!R$1,FALSE)),"-",VLOOKUP(control!$B$4&amp;control!$F$19&amp;$B80,Data_NBA!$A$5:$U$807,Data_NBA!R$1,FALSE))</f>
        <v>18.508583690987123</v>
      </c>
      <c r="G80" s="76">
        <f>IF(ISERROR(VLOOKUP(control!$B$4&amp;control!$F$19&amp;$B80,Data_NBA!$A$5:$U$807,Data_NBA!S$1,FALSE)),"-",VLOOKUP(control!$B$4&amp;control!$F$19&amp;$B80,Data_NBA!$A$5:$U$807,Data_NBA!S$1,FALSE))</f>
        <v>13.680257510729614</v>
      </c>
      <c r="H80" s="76">
        <f>IF(ISERROR(VLOOKUP(control!$B$4&amp;control!$F$19&amp;$B80,Data_NBA!$A$5:$U$807,Data_NBA!T$1,FALSE)),"-",VLOOKUP(control!$B$4&amp;control!$F$19&amp;$B80,Data_NBA!$A$5:$U$807,Data_NBA!T$1,FALSE))</f>
        <v>13.948497854077253</v>
      </c>
      <c r="I80" s="77">
        <f>IF(ISERROR(VLOOKUP(control!$B$4&amp;control!$F$19&amp;$B80,Data_NBA!$A$5:$U$807,Data_NBA!U$1,FALSE)),"-",VLOOKUP(control!$B$4&amp;control!$F$19&amp;$B80,Data_NBA!$A$5:$U$807,Data_NBA!U$1,FALSE))</f>
        <v>77.253218884120173</v>
      </c>
      <c r="J80" s="9"/>
      <c r="K80" s="75">
        <f>IF(ISERROR(VLOOKUP(control!$B$5&amp;control!$F$19&amp;$B80,Data_NBA!$A$5:$U$807,Data_NBA!O$1,FALSE)),"-",VLOOKUP(control!$B$5&amp;control!$F$19&amp;$B80,Data_NBA!$A$5:$U$807,Data_NBA!O$1,FALSE))</f>
        <v>3.4871244635193133</v>
      </c>
      <c r="L80" s="76">
        <f>IF(ISERROR(VLOOKUP(control!$B$5&amp;control!$F$19&amp;$B80,Data_NBA!$A$5:$U$807,Data_NBA!P$1,FALSE)),"-",VLOOKUP(control!$B$5&amp;control!$F$19&amp;$B80,Data_NBA!$A$5:$U$807,Data_NBA!P$1,FALSE))</f>
        <v>2.4141630901287554</v>
      </c>
      <c r="M80" s="76">
        <f>IF(ISERROR(VLOOKUP(control!$B$5&amp;control!$F$19&amp;$B80,Data_NBA!$A$5:$U$807,Data_NBA!Q$1,FALSE)),"-",VLOOKUP(control!$B$5&amp;control!$F$19&amp;$B80,Data_NBA!$A$5:$U$807,Data_NBA!Q$1,FALSE))</f>
        <v>5.0965665236051505</v>
      </c>
      <c r="N80" s="76">
        <f>IF(ISERROR(VLOOKUP(control!$B$5&amp;control!$F$19&amp;$B80,Data_NBA!$A$5:$U$807,Data_NBA!R$1,FALSE)),"-",VLOOKUP(control!$B$5&amp;control!$F$19&amp;$B80,Data_NBA!$A$5:$U$807,Data_NBA!R$1,FALSE))</f>
        <v>6.7060085836909868</v>
      </c>
      <c r="O80" s="76">
        <f>IF(ISERROR(VLOOKUP(control!$B$5&amp;control!$F$19&amp;$B80,Data_NBA!$A$5:$U$807,Data_NBA!S$1,FALSE)),"-",VLOOKUP(control!$B$5&amp;control!$F$19&amp;$B80,Data_NBA!$A$5:$U$807,Data_NBA!S$1,FALSE))</f>
        <v>8.8519313304721035</v>
      </c>
      <c r="P80" s="76">
        <f>IF(ISERROR(VLOOKUP(control!$B$5&amp;control!$F$19&amp;$B80,Data_NBA!$A$5:$U$807,Data_NBA!T$1,FALSE)),"-",VLOOKUP(control!$B$5&amp;control!$F$19&amp;$B80,Data_NBA!$A$5:$U$807,Data_NBA!T$1,FALSE))</f>
        <v>8.5836909871244647</v>
      </c>
      <c r="Q80" s="77">
        <f>IF(ISERROR(VLOOKUP(control!$B$5&amp;control!$F$19&amp;$B80,Data_NBA!$A$5:$U$807,Data_NBA!U$1,FALSE)),"-",VLOOKUP(control!$B$5&amp;control!$F$19&amp;$B80,Data_NBA!$A$5:$U$807,Data_NBA!U$1,FALSE))</f>
        <v>35.139484978540771</v>
      </c>
      <c r="R80" s="9"/>
      <c r="S80" s="75">
        <f>IF(ISERROR(VLOOKUP("Persons"&amp;control!$F$19&amp;$B80,Data_NBA!$A$5:$U$807,Data_NBA!O$1,FALSE)),"-",VLOOKUP("Persons"&amp;control!$F$19&amp;$B80,Data_NBA!$A$5:$U$807,Data_NBA!O$1,FALSE))</f>
        <v>12.607296137339056</v>
      </c>
      <c r="T80" s="76">
        <f>IF(ISERROR(VLOOKUP("Persons"&amp;control!$F$19&amp;$B80,Data_NBA!$A$5:$U$807,Data_NBA!P$1,FALSE)),"-",VLOOKUP("Persons"&amp;control!$F$19&amp;$B80,Data_NBA!$A$5:$U$807,Data_NBA!P$1,FALSE))</f>
        <v>9.6566523605150216</v>
      </c>
      <c r="U80" s="76">
        <f>IF(ISERROR(VLOOKUP("Persons"&amp;control!$F$19&amp;$B80,Data_NBA!$A$5:$U$807,Data_NBA!Q$1,FALSE)),"-",VLOOKUP("Persons"&amp;control!$F$19&amp;$B80,Data_NBA!$A$5:$U$807,Data_NBA!Q$1,FALSE))</f>
        <v>19.849785407725321</v>
      </c>
      <c r="V80" s="76">
        <f>IF(ISERROR(VLOOKUP("Persons"&amp;control!$F$19&amp;$B80,Data_NBA!$A$5:$U$807,Data_NBA!R$1,FALSE)),"-",VLOOKUP("Persons"&amp;control!$F$19&amp;$B80,Data_NBA!$A$5:$U$807,Data_NBA!R$1,FALSE))</f>
        <v>25.214592274678111</v>
      </c>
      <c r="W80" s="76">
        <f>IF(ISERROR(VLOOKUP("Persons"&amp;control!$F$19&amp;$B80,Data_NBA!$A$5:$U$807,Data_NBA!S$1,FALSE)),"-",VLOOKUP("Persons"&amp;control!$F$19&amp;$B80,Data_NBA!$A$5:$U$807,Data_NBA!S$1,FALSE))</f>
        <v>22.532188841201716</v>
      </c>
      <c r="X80" s="76">
        <f>IF(ISERROR(VLOOKUP("Persons"&amp;control!$F$19&amp;$B80,Data_NBA!$A$5:$U$807,Data_NBA!T$1,FALSE)),"-",VLOOKUP("Persons"&amp;control!$F$19&amp;$B80,Data_NBA!$A$5:$U$807,Data_NBA!T$1,FALSE))</f>
        <v>22.532188841201716</v>
      </c>
      <c r="Y80" s="77">
        <f>IF(ISERROR(VLOOKUP("Persons"&amp;control!$F$19&amp;$B80,Data_NBA!$A$5:$U$807,Data_NBA!U$1,FALSE)),"-",VLOOKUP("Persons"&amp;control!$F$19&amp;$B80,Data_NBA!$A$5:$U$807,Data_NBA!U$1,FALSE))</f>
        <v>112.39270386266095</v>
      </c>
    </row>
    <row r="81" spans="2:25" ht="15" thickBot="1">
      <c r="B81" s="16" t="s">
        <v>53</v>
      </c>
      <c r="C81" s="78" t="str">
        <f>IF(ISERROR(VLOOKUP(control!$B$4&amp;control!$F$19&amp;$B81,Data_NBA!$A$5:$U$807,Data_NBA!O$1,FALSE)),"-",VLOOKUP(control!$B$4&amp;control!$F$19&amp;$B81,Data_NBA!$A$5:$U$807,Data_NBA!O$1,FALSE))</f>
        <v>-</v>
      </c>
      <c r="D81" s="79" t="str">
        <f>IF(ISERROR(VLOOKUP(control!$B$4&amp;control!$F$19&amp;$B81,Data_NBA!$A$5:$U$807,Data_NBA!P$1,FALSE)),"-",VLOOKUP(control!$B$4&amp;control!$F$19&amp;$B81,Data_NBA!$A$5:$U$807,Data_NBA!P$1,FALSE))</f>
        <v>-</v>
      </c>
      <c r="E81" s="79" t="str">
        <f>IF(ISERROR(VLOOKUP(control!$B$4&amp;control!$F$19&amp;$B81,Data_NBA!$A$5:$U$807,Data_NBA!Q$1,FALSE)),"-",VLOOKUP(control!$B$4&amp;control!$F$19&amp;$B81,Data_NBA!$A$5:$U$807,Data_NBA!Q$1,FALSE))</f>
        <v>-</v>
      </c>
      <c r="F81" s="79" t="str">
        <f>IF(ISERROR(VLOOKUP(control!$B$4&amp;control!$F$19&amp;$B81,Data_NBA!$A$5:$U$807,Data_NBA!R$1,FALSE)),"-",VLOOKUP(control!$B$4&amp;control!$F$19&amp;$B81,Data_NBA!$A$5:$U$807,Data_NBA!R$1,FALSE))</f>
        <v>-</v>
      </c>
      <c r="G81" s="79" t="str">
        <f>IF(ISERROR(VLOOKUP(control!$B$4&amp;control!$F$19&amp;$B81,Data_NBA!$A$5:$U$807,Data_NBA!S$1,FALSE)),"-",VLOOKUP(control!$B$4&amp;control!$F$19&amp;$B81,Data_NBA!$A$5:$U$807,Data_NBA!S$1,FALSE))</f>
        <v>-</v>
      </c>
      <c r="H81" s="79" t="str">
        <f>IF(ISERROR(VLOOKUP(control!$B$4&amp;control!$F$19&amp;$B81,Data_NBA!$A$5:$U$807,Data_NBA!T$1,FALSE)),"-",VLOOKUP(control!$B$4&amp;control!$F$19&amp;$B81,Data_NBA!$A$5:$U$807,Data_NBA!T$1,FALSE))</f>
        <v>-</v>
      </c>
      <c r="I81" s="80" t="str">
        <f>IF(ISERROR(VLOOKUP(control!$B$4&amp;control!$F$19&amp;$B81,Data_NBA!$A$5:$U$807,Data_NBA!U$1,FALSE)),"-",VLOOKUP(control!$B$4&amp;control!$F$19&amp;$B81,Data_NBA!$A$5:$U$807,Data_NBA!U$1,FALSE))</f>
        <v>-</v>
      </c>
      <c r="J81" s="9"/>
      <c r="K81" s="78">
        <f>IF(ISERROR(VLOOKUP(control!$B$5&amp;control!$F$19&amp;$B81,Data_NBA!$A$5:$U$807,Data_NBA!O$1,FALSE)),"-",VLOOKUP(control!$B$5&amp;control!$F$19&amp;$B81,Data_NBA!$A$5:$U$807,Data_NBA!O$1,FALSE))</f>
        <v>186.10868335818211</v>
      </c>
      <c r="L81" s="79">
        <f>IF(ISERROR(VLOOKUP(control!$B$5&amp;control!$F$19&amp;$B81,Data_NBA!$A$5:$U$807,Data_NBA!P$1,FALSE)),"-",VLOOKUP(control!$B$5&amp;control!$F$19&amp;$B81,Data_NBA!$A$5:$U$807,Data_NBA!P$1,FALSE))</f>
        <v>135.72566963138141</v>
      </c>
      <c r="M81" s="79">
        <f>IF(ISERROR(VLOOKUP(control!$B$5&amp;control!$F$19&amp;$B81,Data_NBA!$A$5:$U$807,Data_NBA!Q$1,FALSE)),"-",VLOOKUP(control!$B$5&amp;control!$F$19&amp;$B81,Data_NBA!$A$5:$U$807,Data_NBA!Q$1,FALSE))</f>
        <v>348.05408462289859</v>
      </c>
      <c r="N81" s="79">
        <f>IF(ISERROR(VLOOKUP(control!$B$5&amp;control!$F$19&amp;$B81,Data_NBA!$A$5:$U$807,Data_NBA!R$1,FALSE)),"-",VLOOKUP(control!$B$5&amp;control!$F$19&amp;$B81,Data_NBA!$A$5:$U$807,Data_NBA!R$1,FALSE))</f>
        <v>433.39674052747932</v>
      </c>
      <c r="O81" s="79">
        <f>IF(ISERROR(VLOOKUP(control!$B$5&amp;control!$F$19&amp;$B81,Data_NBA!$A$5:$U$807,Data_NBA!S$1,FALSE)),"-",VLOOKUP(control!$B$5&amp;control!$F$19&amp;$B81,Data_NBA!$A$5:$U$807,Data_NBA!S$1,FALSE))</f>
        <v>326.4613644542697</v>
      </c>
      <c r="P81" s="79">
        <f>IF(ISERROR(VLOOKUP(control!$B$5&amp;control!$F$19&amp;$B81,Data_NBA!$A$5:$U$807,Data_NBA!T$1,FALSE)),"-",VLOOKUP(control!$B$5&amp;control!$F$19&amp;$B81,Data_NBA!$A$5:$U$807,Data_NBA!T$1,FALSE))</f>
        <v>201.53205490720271</v>
      </c>
      <c r="Q81" s="80">
        <f>IF(ISERROR(VLOOKUP(control!$B$5&amp;control!$F$19&amp;$B81,Data_NBA!$A$5:$U$807,Data_NBA!U$1,FALSE)),"-",VLOOKUP(control!$B$5&amp;control!$F$19&amp;$B81,Data_NBA!$A$5:$U$807,Data_NBA!U$1,FALSE))</f>
        <v>1631.278597501414</v>
      </c>
      <c r="R81" s="9"/>
      <c r="S81" s="78">
        <f>IF(ISERROR(VLOOKUP("Persons"&amp;control!$F$19&amp;$B81,Data_NBA!$A$5:$U$807,Data_NBA!O$1,FALSE)),"-",VLOOKUP("Persons"&amp;control!$F$19&amp;$B81,Data_NBA!$A$5:$U$807,Data_NBA!O$1,FALSE))</f>
        <v>186.10868335818211</v>
      </c>
      <c r="T81" s="79">
        <f>IF(ISERROR(VLOOKUP("Persons"&amp;control!$F$19&amp;$B81,Data_NBA!$A$5:$U$807,Data_NBA!P$1,FALSE)),"-",VLOOKUP("Persons"&amp;control!$F$19&amp;$B81,Data_NBA!$A$5:$U$807,Data_NBA!P$1,FALSE))</f>
        <v>135.72566963138141</v>
      </c>
      <c r="U81" s="79">
        <f>IF(ISERROR(VLOOKUP("Persons"&amp;control!$F$19&amp;$B81,Data_NBA!$A$5:$U$807,Data_NBA!Q$1,FALSE)),"-",VLOOKUP("Persons"&amp;control!$F$19&amp;$B81,Data_NBA!$A$5:$U$807,Data_NBA!Q$1,FALSE))</f>
        <v>348.05408462289859</v>
      </c>
      <c r="V81" s="79">
        <f>IF(ISERROR(VLOOKUP("Persons"&amp;control!$F$19&amp;$B81,Data_NBA!$A$5:$U$807,Data_NBA!R$1,FALSE)),"-",VLOOKUP("Persons"&amp;control!$F$19&amp;$B81,Data_NBA!$A$5:$U$807,Data_NBA!R$1,FALSE))</f>
        <v>433.39674052747932</v>
      </c>
      <c r="W81" s="79">
        <f>IF(ISERROR(VLOOKUP("Persons"&amp;control!$F$19&amp;$B81,Data_NBA!$A$5:$U$807,Data_NBA!S$1,FALSE)),"-",VLOOKUP("Persons"&amp;control!$F$19&amp;$B81,Data_NBA!$A$5:$U$807,Data_NBA!S$1,FALSE))</f>
        <v>326.4613644542697</v>
      </c>
      <c r="X81" s="79">
        <f>IF(ISERROR(VLOOKUP("Persons"&amp;control!$F$19&amp;$B81,Data_NBA!$A$5:$U$807,Data_NBA!T$1,FALSE)),"-",VLOOKUP("Persons"&amp;control!$F$19&amp;$B81,Data_NBA!$A$5:$U$807,Data_NBA!T$1,FALSE))</f>
        <v>201.53205490720271</v>
      </c>
      <c r="Y81" s="80">
        <f>IF(ISERROR(VLOOKUP("Persons"&amp;control!$F$19&amp;$B81,Data_NBA!$A$5:$U$807,Data_NBA!U$1,FALSE)),"-",VLOOKUP("Persons"&amp;control!$F$19&amp;$B81,Data_NBA!$A$5:$U$807,Data_NBA!U$1,FALSE))</f>
        <v>1631.278597501414</v>
      </c>
    </row>
    <row r="82" spans="2:25" ht="15" thickBot="1">
      <c r="B82" s="16" t="s">
        <v>68</v>
      </c>
      <c r="C82" s="81" t="str">
        <f>IF(ISERROR(VLOOKUP(control!$B$4&amp;control!$F$19&amp;$B82,Data_NBA!$A$5:$U$807,Data_NBA!O$1,FALSE)),"-",VLOOKUP(control!$B$4&amp;control!$F$19&amp;$B82,Data_NBA!$A$5:$U$807,Data_NBA!O$1,FALSE))</f>
        <v>-</v>
      </c>
      <c r="D82" s="82" t="str">
        <f>IF(ISERROR(VLOOKUP(control!$B$4&amp;control!$F$19&amp;$B82,Data_NBA!$A$5:$U$807,Data_NBA!P$1,FALSE)),"-",VLOOKUP(control!$B$4&amp;control!$F$19&amp;$B82,Data_NBA!$A$5:$U$807,Data_NBA!P$1,FALSE))</f>
        <v>-</v>
      </c>
      <c r="E82" s="82" t="str">
        <f>IF(ISERROR(VLOOKUP(control!$B$4&amp;control!$F$19&amp;$B82,Data_NBA!$A$5:$U$807,Data_NBA!Q$1,FALSE)),"-",VLOOKUP(control!$B$4&amp;control!$F$19&amp;$B82,Data_NBA!$A$5:$U$807,Data_NBA!Q$1,FALSE))</f>
        <v>-</v>
      </c>
      <c r="F82" s="82" t="str">
        <f>IF(ISERROR(VLOOKUP(control!$B$4&amp;control!$F$19&amp;$B82,Data_NBA!$A$5:$U$807,Data_NBA!R$1,FALSE)),"-",VLOOKUP(control!$B$4&amp;control!$F$19&amp;$B82,Data_NBA!$A$5:$U$807,Data_NBA!R$1,FALSE))</f>
        <v>-</v>
      </c>
      <c r="G82" s="82" t="str">
        <f>IF(ISERROR(VLOOKUP(control!$B$4&amp;control!$F$19&amp;$B82,Data_NBA!$A$5:$U$807,Data_NBA!S$1,FALSE)),"-",VLOOKUP(control!$B$4&amp;control!$F$19&amp;$B82,Data_NBA!$A$5:$U$807,Data_NBA!S$1,FALSE))</f>
        <v>-</v>
      </c>
      <c r="H82" s="82" t="str">
        <f>IF(ISERROR(VLOOKUP(control!$B$4&amp;control!$F$19&amp;$B82,Data_NBA!$A$5:$U$807,Data_NBA!T$1,FALSE)),"-",VLOOKUP(control!$B$4&amp;control!$F$19&amp;$B82,Data_NBA!$A$5:$U$807,Data_NBA!T$1,FALSE))</f>
        <v>-</v>
      </c>
      <c r="I82" s="83" t="str">
        <f>IF(ISERROR(VLOOKUP(control!$B$4&amp;control!$F$19&amp;$B82,Data_NBA!$A$5:$U$807,Data_NBA!U$1,FALSE)),"-",VLOOKUP(control!$B$4&amp;control!$F$19&amp;$B82,Data_NBA!$A$5:$U$807,Data_NBA!U$1,FALSE))</f>
        <v>-</v>
      </c>
      <c r="J82" s="9"/>
      <c r="K82" s="81">
        <f>IF(ISERROR(VLOOKUP(control!$B$5&amp;control!$F$19&amp;$B82,Data_NBA!$A$5:$U$807,Data_NBA!O$1,FALSE)),"-",VLOOKUP(control!$B$5&amp;control!$F$19&amp;$B82,Data_NBA!$A$5:$U$807,Data_NBA!O$1,FALSE))</f>
        <v>12.338697239216494</v>
      </c>
      <c r="L82" s="82">
        <f>IF(ISERROR(VLOOKUP(control!$B$5&amp;control!$F$19&amp;$B82,Data_NBA!$A$5:$U$807,Data_NBA!P$1,FALSE)),"-",VLOOKUP(control!$B$5&amp;control!$F$19&amp;$B82,Data_NBA!$A$5:$U$807,Data_NBA!P$1,FALSE))</f>
        <v>11.310472469281784</v>
      </c>
      <c r="M82" s="82">
        <f>IF(ISERROR(VLOOKUP(control!$B$5&amp;control!$F$19&amp;$B82,Data_NBA!$A$5:$U$807,Data_NBA!Q$1,FALSE)),"-",VLOOKUP(control!$B$5&amp;control!$F$19&amp;$B82,Data_NBA!$A$5:$U$807,Data_NBA!Q$1,FALSE))</f>
        <v>20.564495398694156</v>
      </c>
      <c r="N82" s="82">
        <f>IF(ISERROR(VLOOKUP(control!$B$5&amp;control!$F$19&amp;$B82,Data_NBA!$A$5:$U$807,Data_NBA!R$1,FALSE)),"-",VLOOKUP(control!$B$5&amp;control!$F$19&amp;$B82,Data_NBA!$A$5:$U$807,Data_NBA!R$1,FALSE))</f>
        <v>39.586653642486247</v>
      </c>
      <c r="O82" s="82">
        <f>IF(ISERROR(VLOOKUP(control!$B$5&amp;control!$F$19&amp;$B82,Data_NBA!$A$5:$U$807,Data_NBA!S$1,FALSE)),"-",VLOOKUP(control!$B$5&amp;control!$F$19&amp;$B82,Data_NBA!$A$5:$U$807,Data_NBA!S$1,FALSE))</f>
        <v>27.247956403269757</v>
      </c>
      <c r="P82" s="82">
        <f>IF(ISERROR(VLOOKUP(control!$B$5&amp;control!$F$19&amp;$B82,Data_NBA!$A$5:$U$807,Data_NBA!T$1,FALSE)),"-",VLOOKUP(control!$B$5&amp;control!$F$19&amp;$B82,Data_NBA!$A$5:$U$807,Data_NBA!T$1,FALSE))</f>
        <v>27.762068788237109</v>
      </c>
      <c r="Q82" s="83">
        <f>IF(ISERROR(VLOOKUP(control!$B$5&amp;control!$F$19&amp;$B82,Data_NBA!$A$5:$U$807,Data_NBA!U$1,FALSE)),"-",VLOOKUP(control!$B$5&amp;control!$F$19&amp;$B82,Data_NBA!$A$5:$U$807,Data_NBA!U$1,FALSE))</f>
        <v>138.81034394118552</v>
      </c>
      <c r="R82" s="9"/>
      <c r="S82" s="81">
        <f>IF(ISERROR(VLOOKUP("Persons"&amp;control!$F$19&amp;$B82,Data_NBA!$A$5:$U$807,Data_NBA!O$1,FALSE)),"-",VLOOKUP("Persons"&amp;control!$F$19&amp;$B82,Data_NBA!$A$5:$U$807,Data_NBA!O$1,FALSE))</f>
        <v>12.338697239216494</v>
      </c>
      <c r="T82" s="82">
        <f>IF(ISERROR(VLOOKUP("Persons"&amp;control!$F$19&amp;$B82,Data_NBA!$A$5:$U$807,Data_NBA!P$1,FALSE)),"-",VLOOKUP("Persons"&amp;control!$F$19&amp;$B82,Data_NBA!$A$5:$U$807,Data_NBA!P$1,FALSE))</f>
        <v>11.310472469281784</v>
      </c>
      <c r="U82" s="82">
        <f>IF(ISERROR(VLOOKUP("Persons"&amp;control!$F$19&amp;$B82,Data_NBA!$A$5:$U$807,Data_NBA!Q$1,FALSE)),"-",VLOOKUP("Persons"&amp;control!$F$19&amp;$B82,Data_NBA!$A$5:$U$807,Data_NBA!Q$1,FALSE))</f>
        <v>20.564495398694156</v>
      </c>
      <c r="V82" s="82">
        <f>IF(ISERROR(VLOOKUP("Persons"&amp;control!$F$19&amp;$B82,Data_NBA!$A$5:$U$807,Data_NBA!R$1,FALSE)),"-",VLOOKUP("Persons"&amp;control!$F$19&amp;$B82,Data_NBA!$A$5:$U$807,Data_NBA!R$1,FALSE))</f>
        <v>39.586653642486247</v>
      </c>
      <c r="W82" s="82">
        <f>IF(ISERROR(VLOOKUP("Persons"&amp;control!$F$19&amp;$B82,Data_NBA!$A$5:$U$807,Data_NBA!S$1,FALSE)),"-",VLOOKUP("Persons"&amp;control!$F$19&amp;$B82,Data_NBA!$A$5:$U$807,Data_NBA!S$1,FALSE))</f>
        <v>27.247956403269757</v>
      </c>
      <c r="X82" s="82">
        <f>IF(ISERROR(VLOOKUP("Persons"&amp;control!$F$19&amp;$B82,Data_NBA!$A$5:$U$807,Data_NBA!T$1,FALSE)),"-",VLOOKUP("Persons"&amp;control!$F$19&amp;$B82,Data_NBA!$A$5:$U$807,Data_NBA!T$1,FALSE))</f>
        <v>27.762068788237109</v>
      </c>
      <c r="Y82" s="83">
        <f>IF(ISERROR(VLOOKUP("Persons"&amp;control!$F$19&amp;$B82,Data_NBA!$A$5:$U$807,Data_NBA!U$1,FALSE)),"-",VLOOKUP("Persons"&amp;control!$F$19&amp;$B82,Data_NBA!$A$5:$U$807,Data_NBA!U$1,FALSE))</f>
        <v>138.81034394118552</v>
      </c>
    </row>
    <row r="83" spans="2:25" ht="15" thickBot="1">
      <c r="B83" s="16" t="s">
        <v>59</v>
      </c>
      <c r="C83" s="78">
        <f>IF(ISERROR(VLOOKUP(control!$B$4&amp;control!$F$19&amp;$B83,Data_NBA!$A$5:$U$807,Data_NBA!O$1,FALSE)),"-",VLOOKUP(control!$B$4&amp;control!$F$19&amp;$B83,Data_NBA!$A$5:$U$807,Data_NBA!O$1,FALSE))</f>
        <v>3.4871244635193133</v>
      </c>
      <c r="D83" s="79">
        <f>IF(ISERROR(VLOOKUP(control!$B$4&amp;control!$F$19&amp;$B83,Data_NBA!$A$5:$U$807,Data_NBA!P$1,FALSE)),"-",VLOOKUP(control!$B$4&amp;control!$F$19&amp;$B83,Data_NBA!$A$5:$U$807,Data_NBA!P$1,FALSE))</f>
        <v>3.4871244635193133</v>
      </c>
      <c r="E83" s="79">
        <f>IF(ISERROR(VLOOKUP(control!$B$4&amp;control!$F$19&amp;$B83,Data_NBA!$A$5:$U$807,Data_NBA!Q$1,FALSE)),"-",VLOOKUP(control!$B$4&amp;control!$F$19&amp;$B83,Data_NBA!$A$5:$U$807,Data_NBA!Q$1,FALSE))</f>
        <v>5.0965665236051505</v>
      </c>
      <c r="F83" s="79">
        <f>IF(ISERROR(VLOOKUP(control!$B$4&amp;control!$F$19&amp;$B83,Data_NBA!$A$5:$U$807,Data_NBA!R$1,FALSE)),"-",VLOOKUP(control!$B$4&amp;control!$F$19&amp;$B83,Data_NBA!$A$5:$U$807,Data_NBA!R$1,FALSE))</f>
        <v>11.802575107296137</v>
      </c>
      <c r="G83" s="79">
        <f>IF(ISERROR(VLOOKUP(control!$B$4&amp;control!$F$19&amp;$B83,Data_NBA!$A$5:$U$807,Data_NBA!S$1,FALSE)),"-",VLOOKUP(control!$B$4&amp;control!$F$19&amp;$B83,Data_NBA!$A$5:$U$807,Data_NBA!S$1,FALSE))</f>
        <v>5.3648068669527893</v>
      </c>
      <c r="H83" s="79">
        <f>IF(ISERROR(VLOOKUP(control!$B$4&amp;control!$F$19&amp;$B83,Data_NBA!$A$5:$U$807,Data_NBA!T$1,FALSE)),"-",VLOOKUP(control!$B$4&amp;control!$F$19&amp;$B83,Data_NBA!$A$5:$U$807,Data_NBA!T$1,FALSE))</f>
        <v>2.1459227467811162</v>
      </c>
      <c r="I83" s="80">
        <f>IF(ISERROR(VLOOKUP(control!$B$4&amp;control!$F$19&amp;$B83,Data_NBA!$A$5:$U$807,Data_NBA!U$1,FALSE)),"-",VLOOKUP(control!$B$4&amp;control!$F$19&amp;$B83,Data_NBA!$A$5:$U$807,Data_NBA!U$1,FALSE))</f>
        <v>31.384120171673818</v>
      </c>
      <c r="J83" s="9"/>
      <c r="K83" s="78">
        <f>IF(ISERROR(VLOOKUP(control!$B$5&amp;control!$F$19&amp;$B83,Data_NBA!$A$5:$U$807,Data_NBA!O$1,FALSE)),"-",VLOOKUP(control!$B$5&amp;control!$F$19&amp;$B83,Data_NBA!$A$5:$U$807,Data_NBA!O$1,FALSE))</f>
        <v>4.2918454935622323</v>
      </c>
      <c r="L83" s="79">
        <f>IF(ISERROR(VLOOKUP(control!$B$5&amp;control!$F$19&amp;$B83,Data_NBA!$A$5:$U$807,Data_NBA!P$1,FALSE)),"-",VLOOKUP(control!$B$5&amp;control!$F$19&amp;$B83,Data_NBA!$A$5:$U$807,Data_NBA!P$1,FALSE))</f>
        <v>4.2918454935622323</v>
      </c>
      <c r="M83" s="79">
        <f>IF(ISERROR(VLOOKUP(control!$B$5&amp;control!$F$19&amp;$B83,Data_NBA!$A$5:$U$807,Data_NBA!Q$1,FALSE)),"-",VLOOKUP(control!$B$5&amp;control!$F$19&amp;$B83,Data_NBA!$A$5:$U$807,Data_NBA!Q$1,FALSE))</f>
        <v>11.802575107296137</v>
      </c>
      <c r="N83" s="79">
        <f>IF(ISERROR(VLOOKUP(control!$B$5&amp;control!$F$19&amp;$B83,Data_NBA!$A$5:$U$807,Data_NBA!R$1,FALSE)),"-",VLOOKUP(control!$B$5&amp;control!$F$19&amp;$B83,Data_NBA!$A$5:$U$807,Data_NBA!R$1,FALSE))</f>
        <v>10.997854077253219</v>
      </c>
      <c r="O83" s="79">
        <f>IF(ISERROR(VLOOKUP(control!$B$5&amp;control!$F$19&amp;$B83,Data_NBA!$A$5:$U$807,Data_NBA!S$1,FALSE)),"-",VLOOKUP(control!$B$5&amp;control!$F$19&amp;$B83,Data_NBA!$A$5:$U$807,Data_NBA!S$1,FALSE))</f>
        <v>2.6824034334763946</v>
      </c>
      <c r="P83" s="79">
        <f>IF(ISERROR(VLOOKUP(control!$B$5&amp;control!$F$19&amp;$B83,Data_NBA!$A$5:$U$807,Data_NBA!T$1,FALSE)),"-",VLOOKUP(control!$B$5&amp;control!$F$19&amp;$B83,Data_NBA!$A$5:$U$807,Data_NBA!T$1,FALSE))</f>
        <v>3.7553648068669525</v>
      </c>
      <c r="Q83" s="80">
        <f>IF(ISERROR(VLOOKUP(control!$B$5&amp;control!$F$19&amp;$B83,Data_NBA!$A$5:$U$807,Data_NBA!U$1,FALSE)),"-",VLOOKUP(control!$B$5&amp;control!$F$19&amp;$B83,Data_NBA!$A$5:$U$807,Data_NBA!U$1,FALSE))</f>
        <v>37.821888412017167</v>
      </c>
      <c r="R83" s="9"/>
      <c r="S83" s="78">
        <f>IF(ISERROR(VLOOKUP("Persons"&amp;control!$F$19&amp;$B83,Data_NBA!$A$5:$U$807,Data_NBA!O$1,FALSE)),"-",VLOOKUP("Persons"&amp;control!$F$19&amp;$B83,Data_NBA!$A$5:$U$807,Data_NBA!O$1,FALSE))</f>
        <v>7.7789699570815447</v>
      </c>
      <c r="T83" s="79">
        <f>IF(ISERROR(VLOOKUP("Persons"&amp;control!$F$19&amp;$B83,Data_NBA!$A$5:$U$807,Data_NBA!P$1,FALSE)),"-",VLOOKUP("Persons"&amp;control!$F$19&amp;$B83,Data_NBA!$A$5:$U$807,Data_NBA!P$1,FALSE))</f>
        <v>7.7789699570815447</v>
      </c>
      <c r="U83" s="79">
        <f>IF(ISERROR(VLOOKUP("Persons"&amp;control!$F$19&amp;$B83,Data_NBA!$A$5:$U$807,Data_NBA!Q$1,FALSE)),"-",VLOOKUP("Persons"&amp;control!$F$19&amp;$B83,Data_NBA!$A$5:$U$807,Data_NBA!Q$1,FALSE))</f>
        <v>16.899141630901287</v>
      </c>
      <c r="V83" s="79">
        <f>IF(ISERROR(VLOOKUP("Persons"&amp;control!$F$19&amp;$B83,Data_NBA!$A$5:$U$807,Data_NBA!R$1,FALSE)),"-",VLOOKUP("Persons"&amp;control!$F$19&amp;$B83,Data_NBA!$A$5:$U$807,Data_NBA!R$1,FALSE))</f>
        <v>22.800429184549358</v>
      </c>
      <c r="W83" s="79">
        <f>IF(ISERROR(VLOOKUP("Persons"&amp;control!$F$19&amp;$B83,Data_NBA!$A$5:$U$807,Data_NBA!S$1,FALSE)),"-",VLOOKUP("Persons"&amp;control!$F$19&amp;$B83,Data_NBA!$A$5:$U$807,Data_NBA!S$1,FALSE))</f>
        <v>8.0472103004291853</v>
      </c>
      <c r="X83" s="79">
        <f>IF(ISERROR(VLOOKUP("Persons"&amp;control!$F$19&amp;$B83,Data_NBA!$A$5:$U$807,Data_NBA!T$1,FALSE)),"-",VLOOKUP("Persons"&amp;control!$F$19&amp;$B83,Data_NBA!$A$5:$U$807,Data_NBA!T$1,FALSE))</f>
        <v>5.9012875536480687</v>
      </c>
      <c r="Y83" s="80">
        <f>IF(ISERROR(VLOOKUP("Persons"&amp;control!$F$19&amp;$B83,Data_NBA!$A$5:$U$807,Data_NBA!U$1,FALSE)),"-",VLOOKUP("Persons"&amp;control!$F$19&amp;$B83,Data_NBA!$A$5:$U$807,Data_NBA!U$1,FALSE))</f>
        <v>69.206008583690988</v>
      </c>
    </row>
    <row r="84" spans="2:25" ht="15" thickBot="1">
      <c r="B84" s="16" t="s">
        <v>63</v>
      </c>
      <c r="C84" s="81">
        <f>IF(ISERROR(VLOOKUP(control!$B$4&amp;control!$F$19&amp;$B84,Data_NBA!$A$5:$U$807,Data_NBA!O$1,FALSE)),"-",VLOOKUP(control!$B$4&amp;control!$F$19&amp;$B84,Data_NBA!$A$5:$U$807,Data_NBA!O$1,FALSE))</f>
        <v>35.139484978540771</v>
      </c>
      <c r="D84" s="82">
        <f>IF(ISERROR(VLOOKUP(control!$B$4&amp;control!$F$19&amp;$B84,Data_NBA!$A$5:$U$807,Data_NBA!P$1,FALSE)),"-",VLOOKUP(control!$B$4&amp;control!$F$19&amp;$B84,Data_NBA!$A$5:$U$807,Data_NBA!P$1,FALSE))</f>
        <v>34.066523605150216</v>
      </c>
      <c r="E84" s="82">
        <f>IF(ISERROR(VLOOKUP(control!$B$4&amp;control!$F$19&amp;$B84,Data_NBA!$A$5:$U$807,Data_NBA!Q$1,FALSE)),"-",VLOOKUP(control!$B$4&amp;control!$F$19&amp;$B84,Data_NBA!$A$5:$U$807,Data_NBA!Q$1,FALSE))</f>
        <v>65.450643776824037</v>
      </c>
      <c r="F84" s="82">
        <f>IF(ISERROR(VLOOKUP(control!$B$4&amp;control!$F$19&amp;$B84,Data_NBA!$A$5:$U$807,Data_NBA!R$1,FALSE)),"-",VLOOKUP(control!$B$4&amp;control!$F$19&amp;$B84,Data_NBA!$A$5:$U$807,Data_NBA!R$1,FALSE))</f>
        <v>67.060085836909877</v>
      </c>
      <c r="G84" s="82">
        <f>IF(ISERROR(VLOOKUP(control!$B$4&amp;control!$F$19&amp;$B84,Data_NBA!$A$5:$U$807,Data_NBA!S$1,FALSE)),"-",VLOOKUP(control!$B$4&amp;control!$F$19&amp;$B84,Data_NBA!$A$5:$U$807,Data_NBA!S$1,FALSE))</f>
        <v>36.212446351931327</v>
      </c>
      <c r="H84" s="82">
        <f>IF(ISERROR(VLOOKUP(control!$B$4&amp;control!$F$19&amp;$B84,Data_NBA!$A$5:$U$807,Data_NBA!T$1,FALSE)),"-",VLOOKUP(control!$B$4&amp;control!$F$19&amp;$B84,Data_NBA!$A$5:$U$807,Data_NBA!T$1,FALSE))</f>
        <v>15.82618025751073</v>
      </c>
      <c r="I84" s="83">
        <f>IF(ISERROR(VLOOKUP(control!$B$4&amp;control!$F$19&amp;$B84,Data_NBA!$A$5:$U$807,Data_NBA!U$1,FALSE)),"-",VLOOKUP(control!$B$4&amp;control!$F$19&amp;$B84,Data_NBA!$A$5:$U$807,Data_NBA!U$1,FALSE))</f>
        <v>253.75536480686696</v>
      </c>
      <c r="J84" s="9"/>
      <c r="K84" s="81">
        <f>IF(ISERROR(VLOOKUP(control!$B$5&amp;control!$F$19&amp;$B84,Data_NBA!$A$5:$U$807,Data_NBA!O$1,FALSE)),"-",VLOOKUP(control!$B$5&amp;control!$F$19&amp;$B84,Data_NBA!$A$5:$U$807,Data_NBA!O$1,FALSE))</f>
        <v>25.214592274678111</v>
      </c>
      <c r="L84" s="82">
        <f>IF(ISERROR(VLOOKUP(control!$B$5&amp;control!$F$19&amp;$B84,Data_NBA!$A$5:$U$807,Data_NBA!P$1,FALSE)),"-",VLOOKUP(control!$B$5&amp;control!$F$19&amp;$B84,Data_NBA!$A$5:$U$807,Data_NBA!P$1,FALSE))</f>
        <v>23.336909871244636</v>
      </c>
      <c r="M84" s="82">
        <f>IF(ISERROR(VLOOKUP(control!$B$5&amp;control!$F$19&amp;$B84,Data_NBA!$A$5:$U$807,Data_NBA!Q$1,FALSE)),"-",VLOOKUP(control!$B$5&amp;control!$F$19&amp;$B84,Data_NBA!$A$5:$U$807,Data_NBA!Q$1,FALSE))</f>
        <v>50.965665236051507</v>
      </c>
      <c r="N84" s="82">
        <f>IF(ISERROR(VLOOKUP(control!$B$5&amp;control!$F$19&amp;$B84,Data_NBA!$A$5:$U$807,Data_NBA!R$1,FALSE)),"-",VLOOKUP(control!$B$5&amp;control!$F$19&amp;$B84,Data_NBA!$A$5:$U$807,Data_NBA!R$1,FALSE))</f>
        <v>55.257510729613742</v>
      </c>
      <c r="O84" s="82">
        <f>IF(ISERROR(VLOOKUP(control!$B$5&amp;control!$F$19&amp;$B84,Data_NBA!$A$5:$U$807,Data_NBA!S$1,FALSE)),"-",VLOOKUP(control!$B$5&amp;control!$F$19&amp;$B84,Data_NBA!$A$5:$U$807,Data_NBA!S$1,FALSE))</f>
        <v>37.821888412017167</v>
      </c>
      <c r="P84" s="82">
        <f>IF(ISERROR(VLOOKUP(control!$B$5&amp;control!$F$19&amp;$B84,Data_NBA!$A$5:$U$807,Data_NBA!T$1,FALSE)),"-",VLOOKUP(control!$B$5&amp;control!$F$19&amp;$B84,Data_NBA!$A$5:$U$807,Data_NBA!T$1,FALSE))</f>
        <v>21.7274678111588</v>
      </c>
      <c r="Q84" s="83">
        <f>IF(ISERROR(VLOOKUP(control!$B$5&amp;control!$F$19&amp;$B84,Data_NBA!$A$5:$U$807,Data_NBA!U$1,FALSE)),"-",VLOOKUP(control!$B$5&amp;control!$F$19&amp;$B84,Data_NBA!$A$5:$U$807,Data_NBA!U$1,FALSE))</f>
        <v>214.32403433476395</v>
      </c>
      <c r="R84" s="9"/>
      <c r="S84" s="81">
        <f>IF(ISERROR(VLOOKUP("Persons"&amp;control!$F$19&amp;$B84,Data_NBA!$A$5:$U$807,Data_NBA!O$1,FALSE)),"-",VLOOKUP("Persons"&amp;control!$F$19&amp;$B84,Data_NBA!$A$5:$U$807,Data_NBA!O$1,FALSE))</f>
        <v>60.35407725321889</v>
      </c>
      <c r="T84" s="82">
        <f>IF(ISERROR(VLOOKUP("Persons"&amp;control!$F$19&amp;$B84,Data_NBA!$A$5:$U$807,Data_NBA!P$1,FALSE)),"-",VLOOKUP("Persons"&amp;control!$F$19&amp;$B84,Data_NBA!$A$5:$U$807,Data_NBA!P$1,FALSE))</f>
        <v>57.403433476394852</v>
      </c>
      <c r="U84" s="82">
        <f>IF(ISERROR(VLOOKUP("Persons"&amp;control!$F$19&amp;$B84,Data_NBA!$A$5:$U$807,Data_NBA!Q$1,FALSE)),"-",VLOOKUP("Persons"&amp;control!$F$19&amp;$B84,Data_NBA!$A$5:$U$807,Data_NBA!Q$1,FALSE))</f>
        <v>116.41630901287553</v>
      </c>
      <c r="V84" s="82">
        <f>IF(ISERROR(VLOOKUP("Persons"&amp;control!$F$19&amp;$B84,Data_NBA!$A$5:$U$807,Data_NBA!R$1,FALSE)),"-",VLOOKUP("Persons"&amp;control!$F$19&amp;$B84,Data_NBA!$A$5:$U$807,Data_NBA!R$1,FALSE))</f>
        <v>122.3175965665236</v>
      </c>
      <c r="W84" s="82">
        <f>IF(ISERROR(VLOOKUP("Persons"&amp;control!$F$19&amp;$B84,Data_NBA!$A$5:$U$807,Data_NBA!S$1,FALSE)),"-",VLOOKUP("Persons"&amp;control!$F$19&amp;$B84,Data_NBA!$A$5:$U$807,Data_NBA!S$1,FALSE))</f>
        <v>74.034334763948493</v>
      </c>
      <c r="X84" s="82">
        <f>IF(ISERROR(VLOOKUP("Persons"&amp;control!$F$19&amp;$B84,Data_NBA!$A$5:$U$807,Data_NBA!T$1,FALSE)),"-",VLOOKUP("Persons"&amp;control!$F$19&amp;$B84,Data_NBA!$A$5:$U$807,Data_NBA!T$1,FALSE))</f>
        <v>37.553648068669531</v>
      </c>
      <c r="Y84" s="83">
        <f>IF(ISERROR(VLOOKUP("Persons"&amp;control!$F$19&amp;$B84,Data_NBA!$A$5:$U$807,Data_NBA!U$1,FALSE)),"-",VLOOKUP("Persons"&amp;control!$F$19&amp;$B84,Data_NBA!$A$5:$U$807,Data_NBA!U$1,FALSE))</f>
        <v>468.07939914163092</v>
      </c>
    </row>
    <row r="85" spans="2:25" ht="15" thickBot="1">
      <c r="B85" s="16" t="s">
        <v>76</v>
      </c>
      <c r="C85" s="78" t="str">
        <f>IF(ISERROR(VLOOKUP(control!$B$4&amp;control!$F$19&amp;$B85,Data_NBA!$A$5:$U$807,Data_NBA!O$1,FALSE)),"-",VLOOKUP(control!$B$4&amp;control!$F$19&amp;$B85,Data_NBA!$A$5:$U$807,Data_NBA!O$1,FALSE))</f>
        <v>-</v>
      </c>
      <c r="D85" s="79" t="str">
        <f>IF(ISERROR(VLOOKUP(control!$B$4&amp;control!$F$19&amp;$B85,Data_NBA!$A$5:$U$807,Data_NBA!P$1,FALSE)),"-",VLOOKUP(control!$B$4&amp;control!$F$19&amp;$B85,Data_NBA!$A$5:$U$807,Data_NBA!P$1,FALSE))</f>
        <v>-</v>
      </c>
      <c r="E85" s="79" t="str">
        <f>IF(ISERROR(VLOOKUP(control!$B$4&amp;control!$F$19&amp;$B85,Data_NBA!$A$5:$U$807,Data_NBA!Q$1,FALSE)),"-",VLOOKUP(control!$B$4&amp;control!$F$19&amp;$B85,Data_NBA!$A$5:$U$807,Data_NBA!Q$1,FALSE))</f>
        <v>-</v>
      </c>
      <c r="F85" s="79" t="str">
        <f>IF(ISERROR(VLOOKUP(control!$B$4&amp;control!$F$19&amp;$B85,Data_NBA!$A$5:$U$807,Data_NBA!R$1,FALSE)),"-",VLOOKUP(control!$B$4&amp;control!$F$19&amp;$B85,Data_NBA!$A$5:$U$807,Data_NBA!R$1,FALSE))</f>
        <v>-</v>
      </c>
      <c r="G85" s="79" t="str">
        <f>IF(ISERROR(VLOOKUP(control!$B$4&amp;control!$F$19&amp;$B85,Data_NBA!$A$5:$U$807,Data_NBA!S$1,FALSE)),"-",VLOOKUP(control!$B$4&amp;control!$F$19&amp;$B85,Data_NBA!$A$5:$U$807,Data_NBA!S$1,FALSE))</f>
        <v>-</v>
      </c>
      <c r="H85" s="79" t="str">
        <f>IF(ISERROR(VLOOKUP(control!$B$4&amp;control!$F$19&amp;$B85,Data_NBA!$A$5:$U$807,Data_NBA!T$1,FALSE)),"-",VLOOKUP(control!$B$4&amp;control!$F$19&amp;$B85,Data_NBA!$A$5:$U$807,Data_NBA!T$1,FALSE))</f>
        <v>-</v>
      </c>
      <c r="I85" s="80" t="str">
        <f>IF(ISERROR(VLOOKUP(control!$B$4&amp;control!$F$19&amp;$B85,Data_NBA!$A$5:$U$807,Data_NBA!U$1,FALSE)),"-",VLOOKUP(control!$B$4&amp;control!$F$19&amp;$B85,Data_NBA!$A$5:$U$807,Data_NBA!U$1,FALSE))</f>
        <v>-</v>
      </c>
      <c r="J85" s="9"/>
      <c r="K85" s="78" t="str">
        <f>IF(ISERROR(VLOOKUP(control!$B$5&amp;control!$F$19&amp;$B85,Data_NBA!$A$5:$U$807,Data_NBA!O$1,FALSE)),"-",VLOOKUP(control!$B$5&amp;control!$F$19&amp;$B85,Data_NBA!$A$5:$U$807,Data_NBA!O$1,FALSE))</f>
        <v>-</v>
      </c>
      <c r="L85" s="79" t="str">
        <f>IF(ISERROR(VLOOKUP(control!$B$5&amp;control!$F$19&amp;$B85,Data_NBA!$A$5:$U$807,Data_NBA!P$1,FALSE)),"-",VLOOKUP(control!$B$5&amp;control!$F$19&amp;$B85,Data_NBA!$A$5:$U$807,Data_NBA!P$1,FALSE))</f>
        <v>-</v>
      </c>
      <c r="M85" s="79" t="str">
        <f>IF(ISERROR(VLOOKUP(control!$B$5&amp;control!$F$19&amp;$B85,Data_NBA!$A$5:$U$807,Data_NBA!Q$1,FALSE)),"-",VLOOKUP(control!$B$5&amp;control!$F$19&amp;$B85,Data_NBA!$A$5:$U$807,Data_NBA!Q$1,FALSE))</f>
        <v>-</v>
      </c>
      <c r="N85" s="79" t="str">
        <f>IF(ISERROR(VLOOKUP(control!$B$5&amp;control!$F$19&amp;$B85,Data_NBA!$A$5:$U$807,Data_NBA!R$1,FALSE)),"-",VLOOKUP(control!$B$5&amp;control!$F$19&amp;$B85,Data_NBA!$A$5:$U$807,Data_NBA!R$1,FALSE))</f>
        <v>-</v>
      </c>
      <c r="O85" s="79" t="str">
        <f>IF(ISERROR(VLOOKUP(control!$B$5&amp;control!$F$19&amp;$B85,Data_NBA!$A$5:$U$807,Data_NBA!S$1,FALSE)),"-",VLOOKUP(control!$B$5&amp;control!$F$19&amp;$B85,Data_NBA!$A$5:$U$807,Data_NBA!S$1,FALSE))</f>
        <v>-</v>
      </c>
      <c r="P85" s="79" t="str">
        <f>IF(ISERROR(VLOOKUP(control!$B$5&amp;control!$F$19&amp;$B85,Data_NBA!$A$5:$U$807,Data_NBA!T$1,FALSE)),"-",VLOOKUP(control!$B$5&amp;control!$F$19&amp;$B85,Data_NBA!$A$5:$U$807,Data_NBA!T$1,FALSE))</f>
        <v>-</v>
      </c>
      <c r="Q85" s="80" t="str">
        <f>IF(ISERROR(VLOOKUP(control!$B$5&amp;control!$F$19&amp;$B85,Data_NBA!$A$5:$U$807,Data_NBA!U$1,FALSE)),"-",VLOOKUP(control!$B$5&amp;control!$F$19&amp;$B85,Data_NBA!$A$5:$U$807,Data_NBA!U$1,FALSE))</f>
        <v>-</v>
      </c>
      <c r="R85" s="9"/>
      <c r="S85" s="78" t="str">
        <f>IF(ISERROR(VLOOKUP("Persons"&amp;control!$F$19&amp;$B85,Data_NBA!$A$5:$U$807,Data_NBA!O$1,FALSE)),"-",VLOOKUP("Persons"&amp;control!$F$19&amp;$B85,Data_NBA!$A$5:$U$807,Data_NBA!O$1,FALSE))</f>
        <v>-</v>
      </c>
      <c r="T85" s="79" t="str">
        <f>IF(ISERROR(VLOOKUP("Persons"&amp;control!$F$19&amp;$B85,Data_NBA!$A$5:$U$807,Data_NBA!P$1,FALSE)),"-",VLOOKUP("Persons"&amp;control!$F$19&amp;$B85,Data_NBA!$A$5:$U$807,Data_NBA!P$1,FALSE))</f>
        <v>-</v>
      </c>
      <c r="U85" s="79" t="str">
        <f>IF(ISERROR(VLOOKUP("Persons"&amp;control!$F$19&amp;$B85,Data_NBA!$A$5:$U$807,Data_NBA!Q$1,FALSE)),"-",VLOOKUP("Persons"&amp;control!$F$19&amp;$B85,Data_NBA!$A$5:$U$807,Data_NBA!Q$1,FALSE))</f>
        <v>-</v>
      </c>
      <c r="V85" s="79" t="str">
        <f>IF(ISERROR(VLOOKUP("Persons"&amp;control!$F$19&amp;$B85,Data_NBA!$A$5:$U$807,Data_NBA!R$1,FALSE)),"-",VLOOKUP("Persons"&amp;control!$F$19&amp;$B85,Data_NBA!$A$5:$U$807,Data_NBA!R$1,FALSE))</f>
        <v>-</v>
      </c>
      <c r="W85" s="79" t="str">
        <f>IF(ISERROR(VLOOKUP("Persons"&amp;control!$F$19&amp;$B85,Data_NBA!$A$5:$U$807,Data_NBA!S$1,FALSE)),"-",VLOOKUP("Persons"&amp;control!$F$19&amp;$B85,Data_NBA!$A$5:$U$807,Data_NBA!S$1,FALSE))</f>
        <v>-</v>
      </c>
      <c r="X85" s="79" t="str">
        <f>IF(ISERROR(VLOOKUP("Persons"&amp;control!$F$19&amp;$B85,Data_NBA!$A$5:$U$807,Data_NBA!T$1,FALSE)),"-",VLOOKUP("Persons"&amp;control!$F$19&amp;$B85,Data_NBA!$A$5:$U$807,Data_NBA!T$1,FALSE))</f>
        <v>-</v>
      </c>
      <c r="Y85" s="80" t="str">
        <f>IF(ISERROR(VLOOKUP("Persons"&amp;control!$F$19&amp;$B85,Data_NBA!$A$5:$U$807,Data_NBA!U$1,FALSE)),"-",VLOOKUP("Persons"&amp;control!$F$19&amp;$B85,Data_NBA!$A$5:$U$807,Data_NBA!U$1,FALSE))</f>
        <v>-</v>
      </c>
    </row>
    <row r="86" spans="2:25" ht="15" thickBot="1">
      <c r="B86" s="16" t="s">
        <v>82</v>
      </c>
      <c r="C86" s="81">
        <f>IF(ISERROR(VLOOKUP(control!$B$4&amp;control!$F$19&amp;$B86,Data_NBA!$A$5:$U$807,Data_NBA!O$1,FALSE)),"-",VLOOKUP(control!$B$4&amp;control!$F$19&amp;$B86,Data_NBA!$A$5:$U$807,Data_NBA!O$1,FALSE))</f>
        <v>1.3412017167381973</v>
      </c>
      <c r="D86" s="82">
        <f>IF(ISERROR(VLOOKUP(control!$B$4&amp;control!$F$19&amp;$B86,Data_NBA!$A$5:$U$807,Data_NBA!P$1,FALSE)),"-",VLOOKUP(control!$B$4&amp;control!$F$19&amp;$B86,Data_NBA!$A$5:$U$807,Data_NBA!P$1,FALSE))</f>
        <v>1.3412017167381973</v>
      </c>
      <c r="E86" s="82">
        <f>IF(ISERROR(VLOOKUP(control!$B$4&amp;control!$F$19&amp;$B86,Data_NBA!$A$5:$U$807,Data_NBA!Q$1,FALSE)),"-",VLOOKUP(control!$B$4&amp;control!$F$19&amp;$B86,Data_NBA!$A$5:$U$807,Data_NBA!Q$1,FALSE))</f>
        <v>4.8283261802575108</v>
      </c>
      <c r="F86" s="82">
        <f>IF(ISERROR(VLOOKUP(control!$B$4&amp;control!$F$19&amp;$B86,Data_NBA!$A$5:$U$807,Data_NBA!R$1,FALSE)),"-",VLOOKUP(control!$B$4&amp;control!$F$19&amp;$B86,Data_NBA!$A$5:$U$807,Data_NBA!R$1,FALSE))</f>
        <v>2.9506437768240343</v>
      </c>
      <c r="G86" s="82">
        <f>IF(ISERROR(VLOOKUP(control!$B$4&amp;control!$F$19&amp;$B86,Data_NBA!$A$5:$U$807,Data_NBA!S$1,FALSE)),"-",VLOOKUP(control!$B$4&amp;control!$F$19&amp;$B86,Data_NBA!$A$5:$U$807,Data_NBA!S$1,FALSE))</f>
        <v>5.0965665236051505</v>
      </c>
      <c r="H86" s="82">
        <f>IF(ISERROR(VLOOKUP(control!$B$4&amp;control!$F$19&amp;$B86,Data_NBA!$A$5:$U$807,Data_NBA!T$1,FALSE)),"-",VLOOKUP(control!$B$4&amp;control!$F$19&amp;$B86,Data_NBA!$A$5:$U$807,Data_NBA!T$1,FALSE))</f>
        <v>4.0236051502145926</v>
      </c>
      <c r="I86" s="83">
        <f>IF(ISERROR(VLOOKUP(control!$B$4&amp;control!$F$19&amp;$B86,Data_NBA!$A$5:$U$807,Data_NBA!U$1,FALSE)),"-",VLOOKUP(control!$B$4&amp;control!$F$19&amp;$B86,Data_NBA!$A$5:$U$807,Data_NBA!U$1,FALSE))</f>
        <v>19.581545064377682</v>
      </c>
      <c r="J86" s="9"/>
      <c r="K86" s="81">
        <f>IF(ISERROR(VLOOKUP(control!$B$5&amp;control!$F$19&amp;$B86,Data_NBA!$A$5:$U$807,Data_NBA!O$1,FALSE)),"-",VLOOKUP(control!$B$5&amp;control!$F$19&amp;$B86,Data_NBA!$A$5:$U$807,Data_NBA!O$1,FALSE))</f>
        <v>1.3412017167381973</v>
      </c>
      <c r="L86" s="82">
        <f>IF(ISERROR(VLOOKUP(control!$B$5&amp;control!$F$19&amp;$B86,Data_NBA!$A$5:$U$807,Data_NBA!P$1,FALSE)),"-",VLOOKUP(control!$B$5&amp;control!$F$19&amp;$B86,Data_NBA!$A$5:$U$807,Data_NBA!P$1,FALSE))</f>
        <v>1.3412017167381973</v>
      </c>
      <c r="M86" s="82">
        <f>IF(ISERROR(VLOOKUP(control!$B$5&amp;control!$F$19&amp;$B86,Data_NBA!$A$5:$U$807,Data_NBA!Q$1,FALSE)),"-",VLOOKUP(control!$B$5&amp;control!$F$19&amp;$B86,Data_NBA!$A$5:$U$807,Data_NBA!Q$1,FALSE))</f>
        <v>3.4871244635193133</v>
      </c>
      <c r="N86" s="82">
        <f>IF(ISERROR(VLOOKUP(control!$B$5&amp;control!$F$19&amp;$B86,Data_NBA!$A$5:$U$807,Data_NBA!R$1,FALSE)),"-",VLOOKUP(control!$B$5&amp;control!$F$19&amp;$B86,Data_NBA!$A$5:$U$807,Data_NBA!R$1,FALSE))</f>
        <v>5.0965665236051505</v>
      </c>
      <c r="O86" s="82">
        <f>IF(ISERROR(VLOOKUP(control!$B$5&amp;control!$F$19&amp;$B86,Data_NBA!$A$5:$U$807,Data_NBA!S$1,FALSE)),"-",VLOOKUP(control!$B$5&amp;control!$F$19&amp;$B86,Data_NBA!$A$5:$U$807,Data_NBA!S$1,FALSE))</f>
        <v>4.2918454935622323</v>
      </c>
      <c r="P86" s="82">
        <f>IF(ISERROR(VLOOKUP(control!$B$5&amp;control!$F$19&amp;$B86,Data_NBA!$A$5:$U$807,Data_NBA!T$1,FALSE)),"-",VLOOKUP(control!$B$5&amp;control!$F$19&amp;$B86,Data_NBA!$A$5:$U$807,Data_NBA!T$1,FALSE))</f>
        <v>3.218884120171674</v>
      </c>
      <c r="Q86" s="83">
        <f>IF(ISERROR(VLOOKUP(control!$B$5&amp;control!$F$19&amp;$B86,Data_NBA!$A$5:$U$807,Data_NBA!U$1,FALSE)),"-",VLOOKUP(control!$B$5&amp;control!$F$19&amp;$B86,Data_NBA!$A$5:$U$807,Data_NBA!U$1,FALSE))</f>
        <v>18.776824034334766</v>
      </c>
      <c r="R86" s="9"/>
      <c r="S86" s="81">
        <f>IF(ISERROR(VLOOKUP("Persons"&amp;control!$F$19&amp;$B86,Data_NBA!$A$5:$U$807,Data_NBA!O$1,FALSE)),"-",VLOOKUP("Persons"&amp;control!$F$19&amp;$B86,Data_NBA!$A$5:$U$807,Data_NBA!O$1,FALSE))</f>
        <v>2.6824034334763946</v>
      </c>
      <c r="T86" s="82">
        <f>IF(ISERROR(VLOOKUP("Persons"&amp;control!$F$19&amp;$B86,Data_NBA!$A$5:$U$807,Data_NBA!P$1,FALSE)),"-",VLOOKUP("Persons"&amp;control!$F$19&amp;$B86,Data_NBA!$A$5:$U$807,Data_NBA!P$1,FALSE))</f>
        <v>2.6824034334763946</v>
      </c>
      <c r="U86" s="82">
        <f>IF(ISERROR(VLOOKUP("Persons"&amp;control!$F$19&amp;$B86,Data_NBA!$A$5:$U$807,Data_NBA!Q$1,FALSE)),"-",VLOOKUP("Persons"&amp;control!$F$19&amp;$B86,Data_NBA!$A$5:$U$807,Data_NBA!Q$1,FALSE))</f>
        <v>8.3154506437768241</v>
      </c>
      <c r="V86" s="82">
        <f>IF(ISERROR(VLOOKUP("Persons"&amp;control!$F$19&amp;$B86,Data_NBA!$A$5:$U$807,Data_NBA!R$1,FALSE)),"-",VLOOKUP("Persons"&amp;control!$F$19&amp;$B86,Data_NBA!$A$5:$U$807,Data_NBA!R$1,FALSE))</f>
        <v>8.0472103004291853</v>
      </c>
      <c r="W86" s="82">
        <f>IF(ISERROR(VLOOKUP("Persons"&amp;control!$F$19&amp;$B86,Data_NBA!$A$5:$U$807,Data_NBA!S$1,FALSE)),"-",VLOOKUP("Persons"&amp;control!$F$19&amp;$B86,Data_NBA!$A$5:$U$807,Data_NBA!S$1,FALSE))</f>
        <v>9.3884120171673828</v>
      </c>
      <c r="X86" s="82">
        <f>IF(ISERROR(VLOOKUP("Persons"&amp;control!$F$19&amp;$B86,Data_NBA!$A$5:$U$807,Data_NBA!T$1,FALSE)),"-",VLOOKUP("Persons"&amp;control!$F$19&amp;$B86,Data_NBA!$A$5:$U$807,Data_NBA!T$1,FALSE))</f>
        <v>7.2424892703862662</v>
      </c>
      <c r="Y86" s="83">
        <f>IF(ISERROR(VLOOKUP("Persons"&amp;control!$F$19&amp;$B86,Data_NBA!$A$5:$U$807,Data_NBA!U$1,FALSE)),"-",VLOOKUP("Persons"&amp;control!$F$19&amp;$B86,Data_NBA!$A$5:$U$807,Data_NBA!U$1,FALSE))</f>
        <v>38.358369098712444</v>
      </c>
    </row>
    <row r="87" spans="2:25" ht="15" thickBot="1">
      <c r="B87" s="16" t="s">
        <v>201</v>
      </c>
      <c r="C87" s="78">
        <f>IF(ISERROR(VLOOKUP(control!$B$4&amp;control!$F$19&amp;$B87,Data_NBA!$A$5:$U$807,Data_NBA!O$1,FALSE)),"-",VLOOKUP(control!$B$4&amp;control!$F$19&amp;$B87,Data_NBA!$A$5:$U$807,Data_NBA!O$1,FALSE))</f>
        <v>6.7060085836909868</v>
      </c>
      <c r="D87" s="79">
        <f>IF(ISERROR(VLOOKUP(control!$B$4&amp;control!$F$19&amp;$B87,Data_NBA!$A$5:$U$807,Data_NBA!P$1,FALSE)),"-",VLOOKUP(control!$B$4&amp;control!$F$19&amp;$B87,Data_NBA!$A$5:$U$807,Data_NBA!P$1,FALSE))</f>
        <v>5.0965665236051505</v>
      </c>
      <c r="E87" s="79">
        <f>IF(ISERROR(VLOOKUP(control!$B$4&amp;control!$F$19&amp;$B87,Data_NBA!$A$5:$U$807,Data_NBA!Q$1,FALSE)),"-",VLOOKUP(control!$B$4&amp;control!$F$19&amp;$B87,Data_NBA!$A$5:$U$807,Data_NBA!Q$1,FALSE))</f>
        <v>13.948497854077253</v>
      </c>
      <c r="F87" s="79">
        <f>IF(ISERROR(VLOOKUP(control!$B$4&amp;control!$F$19&amp;$B87,Data_NBA!$A$5:$U$807,Data_NBA!R$1,FALSE)),"-",VLOOKUP(control!$B$4&amp;control!$F$19&amp;$B87,Data_NBA!$A$5:$U$807,Data_NBA!R$1,FALSE))</f>
        <v>12.607296137339056</v>
      </c>
      <c r="G87" s="79">
        <f>IF(ISERROR(VLOOKUP(control!$B$4&amp;control!$F$19&amp;$B87,Data_NBA!$A$5:$U$807,Data_NBA!S$1,FALSE)),"-",VLOOKUP(control!$B$4&amp;control!$F$19&amp;$B87,Data_NBA!$A$5:$U$807,Data_NBA!S$1,FALSE))</f>
        <v>6.9742489270386265</v>
      </c>
      <c r="H87" s="79">
        <f>IF(ISERROR(VLOOKUP(control!$B$4&amp;control!$F$19&amp;$B87,Data_NBA!$A$5:$U$807,Data_NBA!T$1,FALSE)),"-",VLOOKUP(control!$B$4&amp;control!$F$19&amp;$B87,Data_NBA!$A$5:$U$807,Data_NBA!T$1,FALSE))</f>
        <v>4.8283261802575108</v>
      </c>
      <c r="I87" s="80">
        <f>IF(ISERROR(VLOOKUP(control!$B$4&amp;control!$F$19&amp;$B87,Data_NBA!$A$5:$U$807,Data_NBA!U$1,FALSE)),"-",VLOOKUP(control!$B$4&amp;control!$F$19&amp;$B87,Data_NBA!$A$5:$U$807,Data_NBA!U$1,FALSE))</f>
        <v>50.160944206008587</v>
      </c>
      <c r="J87" s="9"/>
      <c r="K87" s="78">
        <f>IF(ISERROR(VLOOKUP(control!$B$5&amp;control!$F$19&amp;$B87,Data_NBA!$A$5:$U$807,Data_NBA!O$1,FALSE)),"-",VLOOKUP(control!$B$5&amp;control!$F$19&amp;$B87,Data_NBA!$A$5:$U$807,Data_NBA!O$1,FALSE))</f>
        <v>6.1695278969957075</v>
      </c>
      <c r="L87" s="79">
        <f>IF(ISERROR(VLOOKUP(control!$B$5&amp;control!$F$19&amp;$B87,Data_NBA!$A$5:$U$807,Data_NBA!P$1,FALSE)),"-",VLOOKUP(control!$B$5&amp;control!$F$19&amp;$B87,Data_NBA!$A$5:$U$807,Data_NBA!P$1,FALSE))</f>
        <v>4.5600858369098711</v>
      </c>
      <c r="M87" s="79">
        <f>IF(ISERROR(VLOOKUP(control!$B$5&amp;control!$F$19&amp;$B87,Data_NBA!$A$5:$U$807,Data_NBA!Q$1,FALSE)),"-",VLOOKUP(control!$B$5&amp;control!$F$19&amp;$B87,Data_NBA!$A$5:$U$807,Data_NBA!Q$1,FALSE))</f>
        <v>8.0472103004291853</v>
      </c>
      <c r="N87" s="79">
        <f>IF(ISERROR(VLOOKUP(control!$B$5&amp;control!$F$19&amp;$B87,Data_NBA!$A$5:$U$807,Data_NBA!R$1,FALSE)),"-",VLOOKUP(control!$B$5&amp;control!$F$19&amp;$B87,Data_NBA!$A$5:$U$807,Data_NBA!R$1,FALSE))</f>
        <v>7.2424892703862662</v>
      </c>
      <c r="O87" s="79">
        <f>IF(ISERROR(VLOOKUP(control!$B$5&amp;control!$F$19&amp;$B87,Data_NBA!$A$5:$U$807,Data_NBA!S$1,FALSE)),"-",VLOOKUP(control!$B$5&amp;control!$F$19&amp;$B87,Data_NBA!$A$5:$U$807,Data_NBA!S$1,FALSE))</f>
        <v>5.0965665236051505</v>
      </c>
      <c r="P87" s="79">
        <f>IF(ISERROR(VLOOKUP(control!$B$5&amp;control!$F$19&amp;$B87,Data_NBA!$A$5:$U$807,Data_NBA!T$1,FALSE)),"-",VLOOKUP(control!$B$5&amp;control!$F$19&amp;$B87,Data_NBA!$A$5:$U$807,Data_NBA!T$1,FALSE))</f>
        <v>1.609442060085837</v>
      </c>
      <c r="Q87" s="80">
        <f>IF(ISERROR(VLOOKUP(control!$B$5&amp;control!$F$19&amp;$B87,Data_NBA!$A$5:$U$807,Data_NBA!U$1,FALSE)),"-",VLOOKUP(control!$B$5&amp;control!$F$19&amp;$B87,Data_NBA!$A$5:$U$807,Data_NBA!U$1,FALSE))</f>
        <v>32.725321888412019</v>
      </c>
      <c r="R87" s="9"/>
      <c r="S87" s="78">
        <f>IF(ISERROR(VLOOKUP("Persons"&amp;control!$F$19&amp;$B87,Data_NBA!$A$5:$U$807,Data_NBA!O$1,FALSE)),"-",VLOOKUP("Persons"&amp;control!$F$19&amp;$B87,Data_NBA!$A$5:$U$807,Data_NBA!O$1,FALSE))</f>
        <v>12.875536480686696</v>
      </c>
      <c r="T87" s="79">
        <f>IF(ISERROR(VLOOKUP("Persons"&amp;control!$F$19&amp;$B87,Data_NBA!$A$5:$U$807,Data_NBA!P$1,FALSE)),"-",VLOOKUP("Persons"&amp;control!$F$19&amp;$B87,Data_NBA!$A$5:$U$807,Data_NBA!P$1,FALSE))</f>
        <v>9.6566523605150216</v>
      </c>
      <c r="U87" s="79">
        <f>IF(ISERROR(VLOOKUP("Persons"&amp;control!$F$19&amp;$B87,Data_NBA!$A$5:$U$807,Data_NBA!Q$1,FALSE)),"-",VLOOKUP("Persons"&amp;control!$F$19&amp;$B87,Data_NBA!$A$5:$U$807,Data_NBA!Q$1,FALSE))</f>
        <v>21.995708154506438</v>
      </c>
      <c r="V87" s="79">
        <f>IF(ISERROR(VLOOKUP("Persons"&amp;control!$F$19&amp;$B87,Data_NBA!$A$5:$U$807,Data_NBA!R$1,FALSE)),"-",VLOOKUP("Persons"&amp;control!$F$19&amp;$B87,Data_NBA!$A$5:$U$807,Data_NBA!R$1,FALSE))</f>
        <v>19.849785407725321</v>
      </c>
      <c r="W87" s="79">
        <f>IF(ISERROR(VLOOKUP("Persons"&amp;control!$F$19&amp;$B87,Data_NBA!$A$5:$U$807,Data_NBA!S$1,FALSE)),"-",VLOOKUP("Persons"&amp;control!$F$19&amp;$B87,Data_NBA!$A$5:$U$807,Data_NBA!S$1,FALSE))</f>
        <v>12.070815450643776</v>
      </c>
      <c r="X87" s="79">
        <f>IF(ISERROR(VLOOKUP("Persons"&amp;control!$F$19&amp;$B87,Data_NBA!$A$5:$U$807,Data_NBA!T$1,FALSE)),"-",VLOOKUP("Persons"&amp;control!$F$19&amp;$B87,Data_NBA!$A$5:$U$807,Data_NBA!T$1,FALSE))</f>
        <v>6.437768240343348</v>
      </c>
      <c r="Y87" s="80">
        <f>IF(ISERROR(VLOOKUP("Persons"&amp;control!$F$19&amp;$B87,Data_NBA!$A$5:$U$807,Data_NBA!U$1,FALSE)),"-",VLOOKUP("Persons"&amp;control!$F$19&amp;$B87,Data_NBA!$A$5:$U$807,Data_NBA!U$1,FALSE))</f>
        <v>82.886266094420606</v>
      </c>
    </row>
    <row r="88" spans="2:25" ht="15" thickBot="1">
      <c r="B88" s="16" t="s">
        <v>150</v>
      </c>
      <c r="C88" s="81">
        <f>IF(ISERROR(VLOOKUP(control!$B$4&amp;control!$F$19&amp;$B88,Data_NBA!$A$5:$U$807,Data_NBA!O$1,FALSE)),"-",VLOOKUP(control!$B$4&amp;control!$F$19&amp;$B88,Data_NBA!$A$5:$U$807,Data_NBA!O$1,FALSE))</f>
        <v>1.8776824034334763</v>
      </c>
      <c r="D88" s="82" t="str">
        <f>IF(ISERROR(VLOOKUP(control!$B$4&amp;control!$F$19&amp;$B88,Data_NBA!$A$5:$U$807,Data_NBA!P$1,FALSE)),"-",VLOOKUP(control!$B$4&amp;control!$F$19&amp;$B88,Data_NBA!$A$5:$U$807,Data_NBA!P$1,FALSE))</f>
        <v>-</v>
      </c>
      <c r="E88" s="82">
        <f>IF(ISERROR(VLOOKUP(control!$B$4&amp;control!$F$19&amp;$B88,Data_NBA!$A$5:$U$807,Data_NBA!Q$1,FALSE)),"-",VLOOKUP(control!$B$4&amp;control!$F$19&amp;$B88,Data_NBA!$A$5:$U$807,Data_NBA!Q$1,FALSE))</f>
        <v>1.8776824034334763</v>
      </c>
      <c r="F88" s="82">
        <f>IF(ISERROR(VLOOKUP(control!$B$4&amp;control!$F$19&amp;$B88,Data_NBA!$A$5:$U$807,Data_NBA!R$1,FALSE)),"-",VLOOKUP(control!$B$4&amp;control!$F$19&amp;$B88,Data_NBA!$A$5:$U$807,Data_NBA!R$1,FALSE))</f>
        <v>1.3412017167381973</v>
      </c>
      <c r="G88" s="82">
        <f>IF(ISERROR(VLOOKUP(control!$B$4&amp;control!$F$19&amp;$B88,Data_NBA!$A$5:$U$807,Data_NBA!S$1,FALSE)),"-",VLOOKUP(control!$B$4&amp;control!$F$19&amp;$B88,Data_NBA!$A$5:$U$807,Data_NBA!S$1,FALSE))</f>
        <v>1.3412017167381973</v>
      </c>
      <c r="H88" s="82" t="str">
        <f>IF(ISERROR(VLOOKUP(control!$B$4&amp;control!$F$19&amp;$B88,Data_NBA!$A$5:$U$807,Data_NBA!T$1,FALSE)),"-",VLOOKUP(control!$B$4&amp;control!$F$19&amp;$B88,Data_NBA!$A$5:$U$807,Data_NBA!T$1,FALSE))</f>
        <v>-</v>
      </c>
      <c r="I88" s="83">
        <f>IF(ISERROR(VLOOKUP(control!$B$4&amp;control!$F$19&amp;$B88,Data_NBA!$A$5:$U$807,Data_NBA!U$1,FALSE)),"-",VLOOKUP(control!$B$4&amp;control!$F$19&amp;$B88,Data_NBA!$A$5:$U$807,Data_NBA!U$1,FALSE))</f>
        <v>6.437768240343348</v>
      </c>
      <c r="J88" s="9"/>
      <c r="K88" s="81" t="str">
        <f>IF(ISERROR(VLOOKUP(control!$B$5&amp;control!$F$19&amp;$B88,Data_NBA!$A$5:$U$807,Data_NBA!O$1,FALSE)),"-",VLOOKUP(control!$B$5&amp;control!$F$19&amp;$B88,Data_NBA!$A$5:$U$807,Data_NBA!O$1,FALSE))</f>
        <v>-</v>
      </c>
      <c r="L88" s="82" t="str">
        <f>IF(ISERROR(VLOOKUP(control!$B$5&amp;control!$F$19&amp;$B88,Data_NBA!$A$5:$U$807,Data_NBA!P$1,FALSE)),"-",VLOOKUP(control!$B$5&amp;control!$F$19&amp;$B88,Data_NBA!$A$5:$U$807,Data_NBA!P$1,FALSE))</f>
        <v>-</v>
      </c>
      <c r="M88" s="82">
        <f>IF(ISERROR(VLOOKUP(control!$B$5&amp;control!$F$19&amp;$B88,Data_NBA!$A$5:$U$807,Data_NBA!Q$1,FALSE)),"-",VLOOKUP(control!$B$5&amp;control!$F$19&amp;$B88,Data_NBA!$A$5:$U$807,Data_NBA!Q$1,FALSE))</f>
        <v>1.3412017167381973</v>
      </c>
      <c r="N88" s="82" t="str">
        <f>IF(ISERROR(VLOOKUP(control!$B$5&amp;control!$F$19&amp;$B88,Data_NBA!$A$5:$U$807,Data_NBA!R$1,FALSE)),"-",VLOOKUP(control!$B$5&amp;control!$F$19&amp;$B88,Data_NBA!$A$5:$U$807,Data_NBA!R$1,FALSE))</f>
        <v>-</v>
      </c>
      <c r="O88" s="82" t="str">
        <f>IF(ISERROR(VLOOKUP(control!$B$5&amp;control!$F$19&amp;$B88,Data_NBA!$A$5:$U$807,Data_NBA!S$1,FALSE)),"-",VLOOKUP(control!$B$5&amp;control!$F$19&amp;$B88,Data_NBA!$A$5:$U$807,Data_NBA!S$1,FALSE))</f>
        <v>-</v>
      </c>
      <c r="P88" s="82">
        <f>IF(ISERROR(VLOOKUP(control!$B$5&amp;control!$F$19&amp;$B88,Data_NBA!$A$5:$U$807,Data_NBA!T$1,FALSE)),"-",VLOOKUP(control!$B$5&amp;control!$F$19&amp;$B88,Data_NBA!$A$5:$U$807,Data_NBA!T$1,FALSE))</f>
        <v>1.3412017167381973</v>
      </c>
      <c r="Q88" s="83">
        <f>IF(ISERROR(VLOOKUP(control!$B$5&amp;control!$F$19&amp;$B88,Data_NBA!$A$5:$U$807,Data_NBA!U$1,FALSE)),"-",VLOOKUP(control!$B$5&amp;control!$F$19&amp;$B88,Data_NBA!$A$5:$U$807,Data_NBA!U$1,FALSE))</f>
        <v>2.6824034334763946</v>
      </c>
      <c r="R88" s="9"/>
      <c r="S88" s="81">
        <f>IF(ISERROR(VLOOKUP("Persons"&amp;control!$F$19&amp;$B88,Data_NBA!$A$5:$U$807,Data_NBA!O$1,FALSE)),"-",VLOOKUP("Persons"&amp;control!$F$19&amp;$B88,Data_NBA!$A$5:$U$807,Data_NBA!O$1,FALSE))</f>
        <v>1.8776824034334763</v>
      </c>
      <c r="T88" s="82" t="str">
        <f>IF(ISERROR(VLOOKUP("Persons"&amp;control!$F$19&amp;$B88,Data_NBA!$A$5:$U$807,Data_NBA!P$1,FALSE)),"-",VLOOKUP("Persons"&amp;control!$F$19&amp;$B88,Data_NBA!$A$5:$U$807,Data_NBA!P$1,FALSE))</f>
        <v>-</v>
      </c>
      <c r="U88" s="82">
        <f>IF(ISERROR(VLOOKUP("Persons"&amp;control!$F$19&amp;$B88,Data_NBA!$A$5:$U$807,Data_NBA!Q$1,FALSE)),"-",VLOOKUP("Persons"&amp;control!$F$19&amp;$B88,Data_NBA!$A$5:$U$807,Data_NBA!Q$1,FALSE))</f>
        <v>3.218884120171674</v>
      </c>
      <c r="V88" s="82">
        <f>IF(ISERROR(VLOOKUP("Persons"&amp;control!$F$19&amp;$B88,Data_NBA!$A$5:$U$807,Data_NBA!R$1,FALSE)),"-",VLOOKUP("Persons"&amp;control!$F$19&amp;$B88,Data_NBA!$A$5:$U$807,Data_NBA!R$1,FALSE))</f>
        <v>1.3412017167381973</v>
      </c>
      <c r="W88" s="82">
        <f>IF(ISERROR(VLOOKUP("Persons"&amp;control!$F$19&amp;$B88,Data_NBA!$A$5:$U$807,Data_NBA!S$1,FALSE)),"-",VLOOKUP("Persons"&amp;control!$F$19&amp;$B88,Data_NBA!$A$5:$U$807,Data_NBA!S$1,FALSE))</f>
        <v>1.3412017167381973</v>
      </c>
      <c r="X88" s="82">
        <f>IF(ISERROR(VLOOKUP("Persons"&amp;control!$F$19&amp;$B88,Data_NBA!$A$5:$U$807,Data_NBA!T$1,FALSE)),"-",VLOOKUP("Persons"&amp;control!$F$19&amp;$B88,Data_NBA!$A$5:$U$807,Data_NBA!T$1,FALSE))</f>
        <v>1.3412017167381973</v>
      </c>
      <c r="Y88" s="83">
        <f>IF(ISERROR(VLOOKUP("Persons"&amp;control!$F$19&amp;$B88,Data_NBA!$A$5:$U$807,Data_NBA!U$1,FALSE)),"-",VLOOKUP("Persons"&amp;control!$F$19&amp;$B88,Data_NBA!$A$5:$U$807,Data_NBA!U$1,FALSE))</f>
        <v>9.1201716738197423</v>
      </c>
    </row>
    <row r="89" spans="2:25" ht="15" thickBot="1">
      <c r="B89" s="16" t="s">
        <v>94</v>
      </c>
      <c r="C89" s="78">
        <f>IF(ISERROR(VLOOKUP(control!$B$4&amp;control!$F$19&amp;$B89,Data_NBA!$A$5:$U$807,Data_NBA!O$1,FALSE)),"-",VLOOKUP(control!$B$4&amp;control!$F$19&amp;$B89,Data_NBA!$A$5:$U$807,Data_NBA!O$1,FALSE))</f>
        <v>2.6824034334763946</v>
      </c>
      <c r="D89" s="79">
        <f>IF(ISERROR(VLOOKUP(control!$B$4&amp;control!$F$19&amp;$B89,Data_NBA!$A$5:$U$807,Data_NBA!P$1,FALSE)),"-",VLOOKUP(control!$B$4&amp;control!$F$19&amp;$B89,Data_NBA!$A$5:$U$807,Data_NBA!P$1,FALSE))</f>
        <v>3.4871244635193133</v>
      </c>
      <c r="E89" s="79">
        <f>IF(ISERROR(VLOOKUP(control!$B$4&amp;control!$F$19&amp;$B89,Data_NBA!$A$5:$U$807,Data_NBA!Q$1,FALSE)),"-",VLOOKUP(control!$B$4&amp;control!$F$19&amp;$B89,Data_NBA!$A$5:$U$807,Data_NBA!Q$1,FALSE))</f>
        <v>6.7060085836909868</v>
      </c>
      <c r="F89" s="79">
        <f>IF(ISERROR(VLOOKUP(control!$B$4&amp;control!$F$19&amp;$B89,Data_NBA!$A$5:$U$807,Data_NBA!R$1,FALSE)),"-",VLOOKUP(control!$B$4&amp;control!$F$19&amp;$B89,Data_NBA!$A$5:$U$807,Data_NBA!R$1,FALSE))</f>
        <v>9.3884120171673828</v>
      </c>
      <c r="G89" s="79">
        <f>IF(ISERROR(VLOOKUP(control!$B$4&amp;control!$F$19&amp;$B89,Data_NBA!$A$5:$U$807,Data_NBA!S$1,FALSE)),"-",VLOOKUP(control!$B$4&amp;control!$F$19&amp;$B89,Data_NBA!$A$5:$U$807,Data_NBA!S$1,FALSE))</f>
        <v>6.437768240343348</v>
      </c>
      <c r="H89" s="79">
        <f>IF(ISERROR(VLOOKUP(control!$B$4&amp;control!$F$19&amp;$B89,Data_NBA!$A$5:$U$807,Data_NBA!T$1,FALSE)),"-",VLOOKUP(control!$B$4&amp;control!$F$19&amp;$B89,Data_NBA!$A$5:$U$807,Data_NBA!T$1,FALSE))</f>
        <v>1.609442060085837</v>
      </c>
      <c r="I89" s="80">
        <f>IF(ISERROR(VLOOKUP(control!$B$4&amp;control!$F$19&amp;$B89,Data_NBA!$A$5:$U$807,Data_NBA!U$1,FALSE)),"-",VLOOKUP(control!$B$4&amp;control!$F$19&amp;$B89,Data_NBA!$A$5:$U$807,Data_NBA!U$1,FALSE))</f>
        <v>30.311158798283262</v>
      </c>
      <c r="J89" s="9"/>
      <c r="K89" s="78">
        <f>IF(ISERROR(VLOOKUP(control!$B$5&amp;control!$F$19&amp;$B89,Data_NBA!$A$5:$U$807,Data_NBA!O$1,FALSE)),"-",VLOOKUP(control!$B$5&amp;control!$F$19&amp;$B89,Data_NBA!$A$5:$U$807,Data_NBA!O$1,FALSE))</f>
        <v>1.3412017167381973</v>
      </c>
      <c r="L89" s="79">
        <f>IF(ISERROR(VLOOKUP(control!$B$5&amp;control!$F$19&amp;$B89,Data_NBA!$A$5:$U$807,Data_NBA!P$1,FALSE)),"-",VLOOKUP(control!$B$5&amp;control!$F$19&amp;$B89,Data_NBA!$A$5:$U$807,Data_NBA!P$1,FALSE))</f>
        <v>1.3412017167381973</v>
      </c>
      <c r="M89" s="79">
        <f>IF(ISERROR(VLOOKUP(control!$B$5&amp;control!$F$19&amp;$B89,Data_NBA!$A$5:$U$807,Data_NBA!Q$1,FALSE)),"-",VLOOKUP(control!$B$5&amp;control!$F$19&amp;$B89,Data_NBA!$A$5:$U$807,Data_NBA!Q$1,FALSE))</f>
        <v>6.1695278969957075</v>
      </c>
      <c r="N89" s="79">
        <f>IF(ISERROR(VLOOKUP(control!$B$5&amp;control!$F$19&amp;$B89,Data_NBA!$A$5:$U$807,Data_NBA!R$1,FALSE)),"-",VLOOKUP(control!$B$5&amp;control!$F$19&amp;$B89,Data_NBA!$A$5:$U$807,Data_NBA!R$1,FALSE))</f>
        <v>7.7789699570815447</v>
      </c>
      <c r="O89" s="79">
        <f>IF(ISERROR(VLOOKUP(control!$B$5&amp;control!$F$19&amp;$B89,Data_NBA!$A$5:$U$807,Data_NBA!S$1,FALSE)),"-",VLOOKUP(control!$B$5&amp;control!$F$19&amp;$B89,Data_NBA!$A$5:$U$807,Data_NBA!S$1,FALSE))</f>
        <v>5.633047210300429</v>
      </c>
      <c r="P89" s="79">
        <f>IF(ISERROR(VLOOKUP(control!$B$5&amp;control!$F$19&amp;$B89,Data_NBA!$A$5:$U$807,Data_NBA!T$1,FALSE)),"-",VLOOKUP(control!$B$5&amp;control!$F$19&amp;$B89,Data_NBA!$A$5:$U$807,Data_NBA!T$1,FALSE))</f>
        <v>1.609442060085837</v>
      </c>
      <c r="Q89" s="80">
        <f>IF(ISERROR(VLOOKUP(control!$B$5&amp;control!$F$19&amp;$B89,Data_NBA!$A$5:$U$807,Data_NBA!U$1,FALSE)),"-",VLOOKUP(control!$B$5&amp;control!$F$19&amp;$B89,Data_NBA!$A$5:$U$807,Data_NBA!U$1,FALSE))</f>
        <v>23.873390557939917</v>
      </c>
      <c r="R89" s="9"/>
      <c r="S89" s="78">
        <f>IF(ISERROR(VLOOKUP("Persons"&amp;control!$F$19&amp;$B89,Data_NBA!$A$5:$U$807,Data_NBA!O$1,FALSE)),"-",VLOOKUP("Persons"&amp;control!$F$19&amp;$B89,Data_NBA!$A$5:$U$807,Data_NBA!O$1,FALSE))</f>
        <v>4.0236051502145926</v>
      </c>
      <c r="T89" s="79">
        <f>IF(ISERROR(VLOOKUP("Persons"&amp;control!$F$19&amp;$B89,Data_NBA!$A$5:$U$807,Data_NBA!P$1,FALSE)),"-",VLOOKUP("Persons"&amp;control!$F$19&amp;$B89,Data_NBA!$A$5:$U$807,Data_NBA!P$1,FALSE))</f>
        <v>4.8283261802575108</v>
      </c>
      <c r="U89" s="79">
        <f>IF(ISERROR(VLOOKUP("Persons"&amp;control!$F$19&amp;$B89,Data_NBA!$A$5:$U$807,Data_NBA!Q$1,FALSE)),"-",VLOOKUP("Persons"&amp;control!$F$19&amp;$B89,Data_NBA!$A$5:$U$807,Data_NBA!Q$1,FALSE))</f>
        <v>12.875536480686696</v>
      </c>
      <c r="V89" s="79">
        <f>IF(ISERROR(VLOOKUP("Persons"&amp;control!$F$19&amp;$B89,Data_NBA!$A$5:$U$807,Data_NBA!R$1,FALSE)),"-",VLOOKUP("Persons"&amp;control!$F$19&amp;$B89,Data_NBA!$A$5:$U$807,Data_NBA!R$1,FALSE))</f>
        <v>17.167381974248929</v>
      </c>
      <c r="W89" s="79">
        <f>IF(ISERROR(VLOOKUP("Persons"&amp;control!$F$19&amp;$B89,Data_NBA!$A$5:$U$807,Data_NBA!S$1,FALSE)),"-",VLOOKUP("Persons"&amp;control!$F$19&amp;$B89,Data_NBA!$A$5:$U$807,Data_NBA!S$1,FALSE))</f>
        <v>12.070815450643776</v>
      </c>
      <c r="X89" s="79">
        <f>IF(ISERROR(VLOOKUP("Persons"&amp;control!$F$19&amp;$B89,Data_NBA!$A$5:$U$807,Data_NBA!T$1,FALSE)),"-",VLOOKUP("Persons"&amp;control!$F$19&amp;$B89,Data_NBA!$A$5:$U$807,Data_NBA!T$1,FALSE))</f>
        <v>3.218884120171674</v>
      </c>
      <c r="Y89" s="80">
        <f>IF(ISERROR(VLOOKUP("Persons"&amp;control!$F$19&amp;$B89,Data_NBA!$A$5:$U$807,Data_NBA!U$1,FALSE)),"-",VLOOKUP("Persons"&amp;control!$F$19&amp;$B89,Data_NBA!$A$5:$U$807,Data_NBA!U$1,FALSE))</f>
        <v>54.184549356223179</v>
      </c>
    </row>
    <row r="90" spans="2:25" ht="15" thickBot="1">
      <c r="B90" s="16" t="s">
        <v>153</v>
      </c>
      <c r="C90" s="81">
        <f>IF(ISERROR(VLOOKUP(control!$B$4&amp;control!$F$19&amp;$B90,Data_NBA!$A$5:$U$807,Data_NBA!O$1,FALSE)),"-",VLOOKUP(control!$B$4&amp;control!$F$19&amp;$B90,Data_NBA!$A$5:$U$807,Data_NBA!O$1,FALSE))</f>
        <v>2.4141630901287554</v>
      </c>
      <c r="D90" s="82">
        <f>IF(ISERROR(VLOOKUP(control!$B$4&amp;control!$F$19&amp;$B90,Data_NBA!$A$5:$U$807,Data_NBA!P$1,FALSE)),"-",VLOOKUP(control!$B$4&amp;control!$F$19&amp;$B90,Data_NBA!$A$5:$U$807,Data_NBA!P$1,FALSE))</f>
        <v>1.609442060085837</v>
      </c>
      <c r="E90" s="82">
        <f>IF(ISERROR(VLOOKUP(control!$B$4&amp;control!$F$19&amp;$B90,Data_NBA!$A$5:$U$807,Data_NBA!Q$1,FALSE)),"-",VLOOKUP(control!$B$4&amp;control!$F$19&amp;$B90,Data_NBA!$A$5:$U$807,Data_NBA!Q$1,FALSE))</f>
        <v>1.3412017167381973</v>
      </c>
      <c r="F90" s="82">
        <f>IF(ISERROR(VLOOKUP(control!$B$4&amp;control!$F$19&amp;$B90,Data_NBA!$A$5:$U$807,Data_NBA!R$1,FALSE)),"-",VLOOKUP(control!$B$4&amp;control!$F$19&amp;$B90,Data_NBA!$A$5:$U$807,Data_NBA!R$1,FALSE))</f>
        <v>1.3412017167381973</v>
      </c>
      <c r="G90" s="82" t="str">
        <f>IF(ISERROR(VLOOKUP(control!$B$4&amp;control!$F$19&amp;$B90,Data_NBA!$A$5:$U$807,Data_NBA!S$1,FALSE)),"-",VLOOKUP(control!$B$4&amp;control!$F$19&amp;$B90,Data_NBA!$A$5:$U$807,Data_NBA!S$1,FALSE))</f>
        <v>-</v>
      </c>
      <c r="H90" s="82" t="str">
        <f>IF(ISERROR(VLOOKUP(control!$B$4&amp;control!$F$19&amp;$B90,Data_NBA!$A$5:$U$807,Data_NBA!T$1,FALSE)),"-",VLOOKUP(control!$B$4&amp;control!$F$19&amp;$B90,Data_NBA!$A$5:$U$807,Data_NBA!T$1,FALSE))</f>
        <v>-</v>
      </c>
      <c r="I90" s="83">
        <f>IF(ISERROR(VLOOKUP(control!$B$4&amp;control!$F$19&amp;$B90,Data_NBA!$A$5:$U$807,Data_NBA!U$1,FALSE)),"-",VLOOKUP(control!$B$4&amp;control!$F$19&amp;$B90,Data_NBA!$A$5:$U$807,Data_NBA!U$1,FALSE))</f>
        <v>6.7060085836909868</v>
      </c>
      <c r="J90" s="9"/>
      <c r="K90" s="81">
        <f>IF(ISERROR(VLOOKUP(control!$B$5&amp;control!$F$19&amp;$B90,Data_NBA!$A$5:$U$807,Data_NBA!O$1,FALSE)),"-",VLOOKUP(control!$B$5&amp;control!$F$19&amp;$B90,Data_NBA!$A$5:$U$807,Data_NBA!O$1,FALSE))</f>
        <v>1.3412017167381973</v>
      </c>
      <c r="L90" s="82">
        <f>IF(ISERROR(VLOOKUP(control!$B$5&amp;control!$F$19&amp;$B90,Data_NBA!$A$5:$U$807,Data_NBA!P$1,FALSE)),"-",VLOOKUP(control!$B$5&amp;control!$F$19&amp;$B90,Data_NBA!$A$5:$U$807,Data_NBA!P$1,FALSE))</f>
        <v>1.3412017167381973</v>
      </c>
      <c r="M90" s="82">
        <f>IF(ISERROR(VLOOKUP(control!$B$5&amp;control!$F$19&amp;$B90,Data_NBA!$A$5:$U$807,Data_NBA!Q$1,FALSE)),"-",VLOOKUP(control!$B$5&amp;control!$F$19&amp;$B90,Data_NBA!$A$5:$U$807,Data_NBA!Q$1,FALSE))</f>
        <v>1.3412017167381973</v>
      </c>
      <c r="N90" s="82" t="str">
        <f>IF(ISERROR(VLOOKUP(control!$B$5&amp;control!$F$19&amp;$B90,Data_NBA!$A$5:$U$807,Data_NBA!R$1,FALSE)),"-",VLOOKUP(control!$B$5&amp;control!$F$19&amp;$B90,Data_NBA!$A$5:$U$807,Data_NBA!R$1,FALSE))</f>
        <v>-</v>
      </c>
      <c r="O90" s="82" t="str">
        <f>IF(ISERROR(VLOOKUP(control!$B$5&amp;control!$F$19&amp;$B90,Data_NBA!$A$5:$U$807,Data_NBA!S$1,FALSE)),"-",VLOOKUP(control!$B$5&amp;control!$F$19&amp;$B90,Data_NBA!$A$5:$U$807,Data_NBA!S$1,FALSE))</f>
        <v>-</v>
      </c>
      <c r="P90" s="82" t="str">
        <f>IF(ISERROR(VLOOKUP(control!$B$5&amp;control!$F$19&amp;$B90,Data_NBA!$A$5:$U$807,Data_NBA!T$1,FALSE)),"-",VLOOKUP(control!$B$5&amp;control!$F$19&amp;$B90,Data_NBA!$A$5:$U$807,Data_NBA!T$1,FALSE))</f>
        <v>-</v>
      </c>
      <c r="Q90" s="83">
        <f>IF(ISERROR(VLOOKUP(control!$B$5&amp;control!$F$19&amp;$B90,Data_NBA!$A$5:$U$807,Data_NBA!U$1,FALSE)),"-",VLOOKUP(control!$B$5&amp;control!$F$19&amp;$B90,Data_NBA!$A$5:$U$807,Data_NBA!U$1,FALSE))</f>
        <v>4.0236051502145926</v>
      </c>
      <c r="R90" s="9"/>
      <c r="S90" s="81">
        <f>IF(ISERROR(VLOOKUP("Persons"&amp;control!$F$19&amp;$B90,Data_NBA!$A$5:$U$807,Data_NBA!O$1,FALSE)),"-",VLOOKUP("Persons"&amp;control!$F$19&amp;$B90,Data_NBA!$A$5:$U$807,Data_NBA!O$1,FALSE))</f>
        <v>3.7553648068669525</v>
      </c>
      <c r="T90" s="82">
        <f>IF(ISERROR(VLOOKUP("Persons"&amp;control!$F$19&amp;$B90,Data_NBA!$A$5:$U$807,Data_NBA!P$1,FALSE)),"-",VLOOKUP("Persons"&amp;control!$F$19&amp;$B90,Data_NBA!$A$5:$U$807,Data_NBA!P$1,FALSE))</f>
        <v>2.9506437768240343</v>
      </c>
      <c r="U90" s="82">
        <f>IF(ISERROR(VLOOKUP("Persons"&amp;control!$F$19&amp;$B90,Data_NBA!$A$5:$U$807,Data_NBA!Q$1,FALSE)),"-",VLOOKUP("Persons"&amp;control!$F$19&amp;$B90,Data_NBA!$A$5:$U$807,Data_NBA!Q$1,FALSE))</f>
        <v>2.6824034334763946</v>
      </c>
      <c r="V90" s="82">
        <f>IF(ISERROR(VLOOKUP("Persons"&amp;control!$F$19&amp;$B90,Data_NBA!$A$5:$U$807,Data_NBA!R$1,FALSE)),"-",VLOOKUP("Persons"&amp;control!$F$19&amp;$B90,Data_NBA!$A$5:$U$807,Data_NBA!R$1,FALSE))</f>
        <v>1.3412017167381973</v>
      </c>
      <c r="W90" s="82" t="str">
        <f>IF(ISERROR(VLOOKUP("Persons"&amp;control!$F$19&amp;$B90,Data_NBA!$A$5:$U$807,Data_NBA!S$1,FALSE)),"-",VLOOKUP("Persons"&amp;control!$F$19&amp;$B90,Data_NBA!$A$5:$U$807,Data_NBA!S$1,FALSE))</f>
        <v>-</v>
      </c>
      <c r="X90" s="82" t="str">
        <f>IF(ISERROR(VLOOKUP("Persons"&amp;control!$F$19&amp;$B90,Data_NBA!$A$5:$U$807,Data_NBA!T$1,FALSE)),"-",VLOOKUP("Persons"&amp;control!$F$19&amp;$B90,Data_NBA!$A$5:$U$807,Data_NBA!T$1,FALSE))</f>
        <v>-</v>
      </c>
      <c r="Y90" s="83">
        <f>IF(ISERROR(VLOOKUP("Persons"&amp;control!$F$19&amp;$B90,Data_NBA!$A$5:$U$807,Data_NBA!U$1,FALSE)),"-",VLOOKUP("Persons"&amp;control!$F$19&amp;$B90,Data_NBA!$A$5:$U$807,Data_NBA!U$1,FALSE))</f>
        <v>10.729613733905579</v>
      </c>
    </row>
    <row r="91" spans="2:25" ht="15" thickBot="1">
      <c r="B91" s="16" t="s">
        <v>154</v>
      </c>
      <c r="C91" s="78">
        <f>IF(ISERROR(VLOOKUP(control!$B$4&amp;control!$F$19&amp;$B91,Data_NBA!$A$5:$U$807,Data_NBA!O$1,FALSE)),"-",VLOOKUP(control!$B$4&amp;control!$F$19&amp;$B91,Data_NBA!$A$5:$U$807,Data_NBA!O$1,FALSE))</f>
        <v>21.995708154506438</v>
      </c>
      <c r="D91" s="79">
        <f>IF(ISERROR(VLOOKUP(control!$B$4&amp;control!$F$19&amp;$B91,Data_NBA!$A$5:$U$807,Data_NBA!P$1,FALSE)),"-",VLOOKUP(control!$B$4&amp;control!$F$19&amp;$B91,Data_NBA!$A$5:$U$807,Data_NBA!P$1,FALSE))</f>
        <v>11.266094420600858</v>
      </c>
      <c r="E91" s="79">
        <f>IF(ISERROR(VLOOKUP(control!$B$4&amp;control!$F$19&amp;$B91,Data_NBA!$A$5:$U$807,Data_NBA!Q$1,FALSE)),"-",VLOOKUP(control!$B$4&amp;control!$F$19&amp;$B91,Data_NBA!$A$5:$U$807,Data_NBA!Q$1,FALSE))</f>
        <v>13.948497854077253</v>
      </c>
      <c r="F91" s="79">
        <f>IF(ISERROR(VLOOKUP(control!$B$4&amp;control!$F$19&amp;$B91,Data_NBA!$A$5:$U$807,Data_NBA!R$1,FALSE)),"-",VLOOKUP(control!$B$4&amp;control!$F$19&amp;$B91,Data_NBA!$A$5:$U$807,Data_NBA!R$1,FALSE))</f>
        <v>8.8519313304721035</v>
      </c>
      <c r="G91" s="79">
        <f>IF(ISERROR(VLOOKUP(control!$B$4&amp;control!$F$19&amp;$B91,Data_NBA!$A$5:$U$807,Data_NBA!S$1,FALSE)),"-",VLOOKUP(control!$B$4&amp;control!$F$19&amp;$B91,Data_NBA!$A$5:$U$807,Data_NBA!S$1,FALSE))</f>
        <v>4.8283261802575108</v>
      </c>
      <c r="H91" s="79">
        <f>IF(ISERROR(VLOOKUP(control!$B$4&amp;control!$F$19&amp;$B91,Data_NBA!$A$5:$U$807,Data_NBA!T$1,FALSE)),"-",VLOOKUP(control!$B$4&amp;control!$F$19&amp;$B91,Data_NBA!$A$5:$U$807,Data_NBA!T$1,FALSE))</f>
        <v>3.7553648068669525</v>
      </c>
      <c r="I91" s="80">
        <f>IF(ISERROR(VLOOKUP(control!$B$4&amp;control!$F$19&amp;$B91,Data_NBA!$A$5:$U$807,Data_NBA!U$1,FALSE)),"-",VLOOKUP(control!$B$4&amp;control!$F$19&amp;$B91,Data_NBA!$A$5:$U$807,Data_NBA!U$1,FALSE))</f>
        <v>64.64592274678111</v>
      </c>
      <c r="J91" s="9"/>
      <c r="K91" s="78">
        <f>IF(ISERROR(VLOOKUP(control!$B$5&amp;control!$F$19&amp;$B91,Data_NBA!$A$5:$U$807,Data_NBA!O$1,FALSE)),"-",VLOOKUP(control!$B$5&amp;control!$F$19&amp;$B91,Data_NBA!$A$5:$U$807,Data_NBA!O$1,FALSE))</f>
        <v>22.263948497854077</v>
      </c>
      <c r="L91" s="79">
        <f>IF(ISERROR(VLOOKUP(control!$B$5&amp;control!$F$19&amp;$B91,Data_NBA!$A$5:$U$807,Data_NBA!P$1,FALSE)),"-",VLOOKUP(control!$B$5&amp;control!$F$19&amp;$B91,Data_NBA!$A$5:$U$807,Data_NBA!P$1,FALSE))</f>
        <v>9.9248927038626604</v>
      </c>
      <c r="M91" s="79">
        <f>IF(ISERROR(VLOOKUP(control!$B$5&amp;control!$F$19&amp;$B91,Data_NBA!$A$5:$U$807,Data_NBA!Q$1,FALSE)),"-",VLOOKUP(control!$B$5&amp;control!$F$19&amp;$B91,Data_NBA!$A$5:$U$807,Data_NBA!Q$1,FALSE))</f>
        <v>13.948497854077253</v>
      </c>
      <c r="N91" s="79">
        <f>IF(ISERROR(VLOOKUP(control!$B$5&amp;control!$F$19&amp;$B91,Data_NBA!$A$5:$U$807,Data_NBA!R$1,FALSE)),"-",VLOOKUP(control!$B$5&amp;control!$F$19&amp;$B91,Data_NBA!$A$5:$U$807,Data_NBA!R$1,FALSE))</f>
        <v>6.9742489270386265</v>
      </c>
      <c r="O91" s="79">
        <f>IF(ISERROR(VLOOKUP(control!$B$5&amp;control!$F$19&amp;$B91,Data_NBA!$A$5:$U$807,Data_NBA!S$1,FALSE)),"-",VLOOKUP(control!$B$5&amp;control!$F$19&amp;$B91,Data_NBA!$A$5:$U$807,Data_NBA!S$1,FALSE))</f>
        <v>4.0236051502145926</v>
      </c>
      <c r="P91" s="79">
        <f>IF(ISERROR(VLOOKUP(control!$B$5&amp;control!$F$19&amp;$B91,Data_NBA!$A$5:$U$807,Data_NBA!T$1,FALSE)),"-",VLOOKUP(control!$B$5&amp;control!$F$19&amp;$B91,Data_NBA!$A$5:$U$807,Data_NBA!T$1,FALSE))</f>
        <v>2.1459227467811162</v>
      </c>
      <c r="Q91" s="80">
        <f>IF(ISERROR(VLOOKUP(control!$B$5&amp;control!$F$19&amp;$B91,Data_NBA!$A$5:$U$807,Data_NBA!U$1,FALSE)),"-",VLOOKUP(control!$B$5&amp;control!$F$19&amp;$B91,Data_NBA!$A$5:$U$807,Data_NBA!U$1,FALSE))</f>
        <v>59.281115879828327</v>
      </c>
      <c r="R91" s="9"/>
      <c r="S91" s="78">
        <f>IF(ISERROR(VLOOKUP("Persons"&amp;control!$F$19&amp;$B91,Data_NBA!$A$5:$U$807,Data_NBA!O$1,FALSE)),"-",VLOOKUP("Persons"&amp;control!$F$19&amp;$B91,Data_NBA!$A$5:$U$807,Data_NBA!O$1,FALSE))</f>
        <v>44.259656652360519</v>
      </c>
      <c r="T91" s="79">
        <f>IF(ISERROR(VLOOKUP("Persons"&amp;control!$F$19&amp;$B91,Data_NBA!$A$5:$U$807,Data_NBA!P$1,FALSE)),"-",VLOOKUP("Persons"&amp;control!$F$19&amp;$B91,Data_NBA!$A$5:$U$807,Data_NBA!P$1,FALSE))</f>
        <v>21.190987124463518</v>
      </c>
      <c r="U91" s="79">
        <f>IF(ISERROR(VLOOKUP("Persons"&amp;control!$F$19&amp;$B91,Data_NBA!$A$5:$U$807,Data_NBA!Q$1,FALSE)),"-",VLOOKUP("Persons"&amp;control!$F$19&amp;$B91,Data_NBA!$A$5:$U$807,Data_NBA!Q$1,FALSE))</f>
        <v>27.896995708154506</v>
      </c>
      <c r="V91" s="79">
        <f>IF(ISERROR(VLOOKUP("Persons"&amp;control!$F$19&amp;$B91,Data_NBA!$A$5:$U$807,Data_NBA!R$1,FALSE)),"-",VLOOKUP("Persons"&amp;control!$F$19&amp;$B91,Data_NBA!$A$5:$U$807,Data_NBA!R$1,FALSE))</f>
        <v>15.82618025751073</v>
      </c>
      <c r="W91" s="79">
        <f>IF(ISERROR(VLOOKUP("Persons"&amp;control!$F$19&amp;$B91,Data_NBA!$A$5:$U$807,Data_NBA!S$1,FALSE)),"-",VLOOKUP("Persons"&amp;control!$F$19&amp;$B91,Data_NBA!$A$5:$U$807,Data_NBA!S$1,FALSE))</f>
        <v>8.8519313304721035</v>
      </c>
      <c r="X91" s="79">
        <f>IF(ISERROR(VLOOKUP("Persons"&amp;control!$F$19&amp;$B91,Data_NBA!$A$5:$U$807,Data_NBA!T$1,FALSE)),"-",VLOOKUP("Persons"&amp;control!$F$19&amp;$B91,Data_NBA!$A$5:$U$807,Data_NBA!T$1,FALSE))</f>
        <v>5.9012875536480687</v>
      </c>
      <c r="Y91" s="80">
        <f>IF(ISERROR(VLOOKUP("Persons"&amp;control!$F$19&amp;$B91,Data_NBA!$A$5:$U$807,Data_NBA!U$1,FALSE)),"-",VLOOKUP("Persons"&amp;control!$F$19&amp;$B91,Data_NBA!$A$5:$U$807,Data_NBA!U$1,FALSE))</f>
        <v>123.92703862660944</v>
      </c>
    </row>
    <row r="92" spans="2:25" ht="15" thickBot="1">
      <c r="B92" s="16" t="s">
        <v>98</v>
      </c>
      <c r="C92" s="81">
        <f>IF(ISERROR(VLOOKUP(control!$B$4&amp;control!$F$19&amp;$B92,Data_NBA!$A$5:$U$807,Data_NBA!O$1,FALSE)),"-",VLOOKUP(control!$B$4&amp;control!$F$19&amp;$B92,Data_NBA!$A$5:$U$807,Data_NBA!O$1,FALSE))</f>
        <v>8.0472103004291853</v>
      </c>
      <c r="D92" s="82">
        <f>IF(ISERROR(VLOOKUP(control!$B$4&amp;control!$F$19&amp;$B92,Data_NBA!$A$5:$U$807,Data_NBA!P$1,FALSE)),"-",VLOOKUP(control!$B$4&amp;control!$F$19&amp;$B92,Data_NBA!$A$5:$U$807,Data_NBA!P$1,FALSE))</f>
        <v>10.46137339055794</v>
      </c>
      <c r="E92" s="82">
        <f>IF(ISERROR(VLOOKUP(control!$B$4&amp;control!$F$19&amp;$B92,Data_NBA!$A$5:$U$807,Data_NBA!Q$1,FALSE)),"-",VLOOKUP(control!$B$4&amp;control!$F$19&amp;$B92,Data_NBA!$A$5:$U$807,Data_NBA!Q$1,FALSE))</f>
        <v>21.7274678111588</v>
      </c>
      <c r="F92" s="82">
        <f>IF(ISERROR(VLOOKUP(control!$B$4&amp;control!$F$19&amp;$B92,Data_NBA!$A$5:$U$807,Data_NBA!R$1,FALSE)),"-",VLOOKUP(control!$B$4&amp;control!$F$19&amp;$B92,Data_NBA!$A$5:$U$807,Data_NBA!R$1,FALSE))</f>
        <v>24.67811158798283</v>
      </c>
      <c r="G92" s="82">
        <f>IF(ISERROR(VLOOKUP(control!$B$4&amp;control!$F$19&amp;$B92,Data_NBA!$A$5:$U$807,Data_NBA!S$1,FALSE)),"-",VLOOKUP(control!$B$4&amp;control!$F$19&amp;$B92,Data_NBA!$A$5:$U$807,Data_NBA!S$1,FALSE))</f>
        <v>16.362660944206009</v>
      </c>
      <c r="H92" s="82">
        <f>IF(ISERROR(VLOOKUP(control!$B$4&amp;control!$F$19&amp;$B92,Data_NBA!$A$5:$U$807,Data_NBA!T$1,FALSE)),"-",VLOOKUP(control!$B$4&amp;control!$F$19&amp;$B92,Data_NBA!$A$5:$U$807,Data_NBA!T$1,FALSE))</f>
        <v>10.193133047210301</v>
      </c>
      <c r="I92" s="83">
        <f>IF(ISERROR(VLOOKUP(control!$B$4&amp;control!$F$19&amp;$B92,Data_NBA!$A$5:$U$807,Data_NBA!U$1,FALSE)),"-",VLOOKUP(control!$B$4&amp;control!$F$19&amp;$B92,Data_NBA!$A$5:$U$807,Data_NBA!U$1,FALSE))</f>
        <v>91.469957081545061</v>
      </c>
      <c r="J92" s="9"/>
      <c r="K92" s="81" t="str">
        <f>IF(ISERROR(VLOOKUP(control!$B$5&amp;control!$F$19&amp;$B92,Data_NBA!$A$5:$U$807,Data_NBA!O$1,FALSE)),"-",VLOOKUP(control!$B$5&amp;control!$F$19&amp;$B92,Data_NBA!$A$5:$U$807,Data_NBA!O$1,FALSE))</f>
        <v>-</v>
      </c>
      <c r="L92" s="82" t="str">
        <f>IF(ISERROR(VLOOKUP(control!$B$5&amp;control!$F$19&amp;$B92,Data_NBA!$A$5:$U$807,Data_NBA!P$1,FALSE)),"-",VLOOKUP(control!$B$5&amp;control!$F$19&amp;$B92,Data_NBA!$A$5:$U$807,Data_NBA!P$1,FALSE))</f>
        <v>-</v>
      </c>
      <c r="M92" s="82" t="str">
        <f>IF(ISERROR(VLOOKUP(control!$B$5&amp;control!$F$19&amp;$B92,Data_NBA!$A$5:$U$807,Data_NBA!Q$1,FALSE)),"-",VLOOKUP(control!$B$5&amp;control!$F$19&amp;$B92,Data_NBA!$A$5:$U$807,Data_NBA!Q$1,FALSE))</f>
        <v>-</v>
      </c>
      <c r="N92" s="82" t="str">
        <f>IF(ISERROR(VLOOKUP(control!$B$5&amp;control!$F$19&amp;$B92,Data_NBA!$A$5:$U$807,Data_NBA!R$1,FALSE)),"-",VLOOKUP(control!$B$5&amp;control!$F$19&amp;$B92,Data_NBA!$A$5:$U$807,Data_NBA!R$1,FALSE))</f>
        <v>-</v>
      </c>
      <c r="O92" s="82" t="str">
        <f>IF(ISERROR(VLOOKUP(control!$B$5&amp;control!$F$19&amp;$B92,Data_NBA!$A$5:$U$807,Data_NBA!S$1,FALSE)),"-",VLOOKUP(control!$B$5&amp;control!$F$19&amp;$B92,Data_NBA!$A$5:$U$807,Data_NBA!S$1,FALSE))</f>
        <v>-</v>
      </c>
      <c r="P92" s="82" t="str">
        <f>IF(ISERROR(VLOOKUP(control!$B$5&amp;control!$F$19&amp;$B92,Data_NBA!$A$5:$U$807,Data_NBA!T$1,FALSE)),"-",VLOOKUP(control!$B$5&amp;control!$F$19&amp;$B92,Data_NBA!$A$5:$U$807,Data_NBA!T$1,FALSE))</f>
        <v>-</v>
      </c>
      <c r="Q92" s="83" t="str">
        <f>IF(ISERROR(VLOOKUP(control!$B$5&amp;control!$F$19&amp;$B92,Data_NBA!$A$5:$U$807,Data_NBA!U$1,FALSE)),"-",VLOOKUP(control!$B$5&amp;control!$F$19&amp;$B92,Data_NBA!$A$5:$U$807,Data_NBA!U$1,FALSE))</f>
        <v>-</v>
      </c>
      <c r="R92" s="9"/>
      <c r="S92" s="81">
        <f>IF(ISERROR(VLOOKUP("Persons"&amp;control!$F$19&amp;$B92,Data_NBA!$A$5:$U$807,Data_NBA!O$1,FALSE)),"-",VLOOKUP("Persons"&amp;control!$F$19&amp;$B92,Data_NBA!$A$5:$U$807,Data_NBA!O$1,FALSE))</f>
        <v>8.0472103004291853</v>
      </c>
      <c r="T92" s="82">
        <f>IF(ISERROR(VLOOKUP("Persons"&amp;control!$F$19&amp;$B92,Data_NBA!$A$5:$U$807,Data_NBA!P$1,FALSE)),"-",VLOOKUP("Persons"&amp;control!$F$19&amp;$B92,Data_NBA!$A$5:$U$807,Data_NBA!P$1,FALSE))</f>
        <v>10.46137339055794</v>
      </c>
      <c r="U92" s="82">
        <f>IF(ISERROR(VLOOKUP("Persons"&amp;control!$F$19&amp;$B92,Data_NBA!$A$5:$U$807,Data_NBA!Q$1,FALSE)),"-",VLOOKUP("Persons"&amp;control!$F$19&amp;$B92,Data_NBA!$A$5:$U$807,Data_NBA!Q$1,FALSE))</f>
        <v>21.7274678111588</v>
      </c>
      <c r="V92" s="82">
        <f>IF(ISERROR(VLOOKUP("Persons"&amp;control!$F$19&amp;$B92,Data_NBA!$A$5:$U$807,Data_NBA!R$1,FALSE)),"-",VLOOKUP("Persons"&amp;control!$F$19&amp;$B92,Data_NBA!$A$5:$U$807,Data_NBA!R$1,FALSE))</f>
        <v>24.67811158798283</v>
      </c>
      <c r="W92" s="82">
        <f>IF(ISERROR(VLOOKUP("Persons"&amp;control!$F$19&amp;$B92,Data_NBA!$A$5:$U$807,Data_NBA!S$1,FALSE)),"-",VLOOKUP("Persons"&amp;control!$F$19&amp;$B92,Data_NBA!$A$5:$U$807,Data_NBA!S$1,FALSE))</f>
        <v>16.362660944206009</v>
      </c>
      <c r="X92" s="82">
        <f>IF(ISERROR(VLOOKUP("Persons"&amp;control!$F$19&amp;$B92,Data_NBA!$A$5:$U$807,Data_NBA!T$1,FALSE)),"-",VLOOKUP("Persons"&amp;control!$F$19&amp;$B92,Data_NBA!$A$5:$U$807,Data_NBA!T$1,FALSE))</f>
        <v>10.193133047210301</v>
      </c>
      <c r="Y92" s="83">
        <f>IF(ISERROR(VLOOKUP("Persons"&amp;control!$F$19&amp;$B92,Data_NBA!$A$5:$U$807,Data_NBA!U$1,FALSE)),"-",VLOOKUP("Persons"&amp;control!$F$19&amp;$B92,Data_NBA!$A$5:$U$807,Data_NBA!U$1,FALSE))</f>
        <v>91.469957081545061</v>
      </c>
    </row>
    <row r="93" spans="2:25" ht="15" thickBot="1">
      <c r="B93" s="16" t="s">
        <v>115</v>
      </c>
      <c r="C93" s="78">
        <f>IF(ISERROR(VLOOKUP(control!$B$4&amp;control!$F$19&amp;$B93,Data_NBA!$A$5:$U$807,Data_NBA!O$1,FALSE)),"-",VLOOKUP(control!$B$4&amp;control!$F$19&amp;$B93,Data_NBA!$A$5:$U$807,Data_NBA!O$1,FALSE))</f>
        <v>5.0965665236051505</v>
      </c>
      <c r="D93" s="79">
        <f>IF(ISERROR(VLOOKUP(control!$B$4&amp;control!$F$19&amp;$B93,Data_NBA!$A$5:$U$807,Data_NBA!P$1,FALSE)),"-",VLOOKUP(control!$B$4&amp;control!$F$19&amp;$B93,Data_NBA!$A$5:$U$807,Data_NBA!P$1,FALSE))</f>
        <v>3.218884120171674</v>
      </c>
      <c r="E93" s="79">
        <f>IF(ISERROR(VLOOKUP(control!$B$4&amp;control!$F$19&amp;$B93,Data_NBA!$A$5:$U$807,Data_NBA!Q$1,FALSE)),"-",VLOOKUP(control!$B$4&amp;control!$F$19&amp;$B93,Data_NBA!$A$5:$U$807,Data_NBA!Q$1,FALSE))</f>
        <v>4.2918454935622323</v>
      </c>
      <c r="F93" s="79">
        <f>IF(ISERROR(VLOOKUP(control!$B$4&amp;control!$F$19&amp;$B93,Data_NBA!$A$5:$U$807,Data_NBA!R$1,FALSE)),"-",VLOOKUP(control!$B$4&amp;control!$F$19&amp;$B93,Data_NBA!$A$5:$U$807,Data_NBA!R$1,FALSE))</f>
        <v>4.0236051502145926</v>
      </c>
      <c r="G93" s="79">
        <f>IF(ISERROR(VLOOKUP(control!$B$4&amp;control!$F$19&amp;$B93,Data_NBA!$A$5:$U$807,Data_NBA!S$1,FALSE)),"-",VLOOKUP(control!$B$4&amp;control!$F$19&amp;$B93,Data_NBA!$A$5:$U$807,Data_NBA!S$1,FALSE))</f>
        <v>1.3412017167381973</v>
      </c>
      <c r="H93" s="79">
        <f>IF(ISERROR(VLOOKUP(control!$B$4&amp;control!$F$19&amp;$B93,Data_NBA!$A$5:$U$807,Data_NBA!T$1,FALSE)),"-",VLOOKUP(control!$B$4&amp;control!$F$19&amp;$B93,Data_NBA!$A$5:$U$807,Data_NBA!T$1,FALSE))</f>
        <v>1.3412017167381973</v>
      </c>
      <c r="I93" s="80">
        <f>IF(ISERROR(VLOOKUP(control!$B$4&amp;control!$F$19&amp;$B93,Data_NBA!$A$5:$U$807,Data_NBA!U$1,FALSE)),"-",VLOOKUP(control!$B$4&amp;control!$F$19&amp;$B93,Data_NBA!$A$5:$U$807,Data_NBA!U$1,FALSE))</f>
        <v>19.313304721030043</v>
      </c>
      <c r="J93" s="9"/>
      <c r="K93" s="78">
        <f>IF(ISERROR(VLOOKUP(control!$B$5&amp;control!$F$19&amp;$B93,Data_NBA!$A$5:$U$807,Data_NBA!O$1,FALSE)),"-",VLOOKUP(control!$B$5&amp;control!$F$19&amp;$B93,Data_NBA!$A$5:$U$807,Data_NBA!O$1,FALSE))</f>
        <v>4.0236051502145926</v>
      </c>
      <c r="L93" s="79">
        <f>IF(ISERROR(VLOOKUP(control!$B$5&amp;control!$F$19&amp;$B93,Data_NBA!$A$5:$U$807,Data_NBA!P$1,FALSE)),"-",VLOOKUP(control!$B$5&amp;control!$F$19&amp;$B93,Data_NBA!$A$5:$U$807,Data_NBA!P$1,FALSE))</f>
        <v>2.6824034334763946</v>
      </c>
      <c r="M93" s="79">
        <f>IF(ISERROR(VLOOKUP(control!$B$5&amp;control!$F$19&amp;$B93,Data_NBA!$A$5:$U$807,Data_NBA!Q$1,FALSE)),"-",VLOOKUP(control!$B$5&amp;control!$F$19&amp;$B93,Data_NBA!$A$5:$U$807,Data_NBA!Q$1,FALSE))</f>
        <v>5.0965665236051505</v>
      </c>
      <c r="N93" s="79">
        <f>IF(ISERROR(VLOOKUP(control!$B$5&amp;control!$F$19&amp;$B93,Data_NBA!$A$5:$U$807,Data_NBA!R$1,FALSE)),"-",VLOOKUP(control!$B$5&amp;control!$F$19&amp;$B93,Data_NBA!$A$5:$U$807,Data_NBA!R$1,FALSE))</f>
        <v>2.4141630901287554</v>
      </c>
      <c r="O93" s="79">
        <f>IF(ISERROR(VLOOKUP(control!$B$5&amp;control!$F$19&amp;$B93,Data_NBA!$A$5:$U$807,Data_NBA!S$1,FALSE)),"-",VLOOKUP(control!$B$5&amp;control!$F$19&amp;$B93,Data_NBA!$A$5:$U$807,Data_NBA!S$1,FALSE))</f>
        <v>1.3412017167381973</v>
      </c>
      <c r="P93" s="79" t="str">
        <f>IF(ISERROR(VLOOKUP(control!$B$5&amp;control!$F$19&amp;$B93,Data_NBA!$A$5:$U$807,Data_NBA!T$1,FALSE)),"-",VLOOKUP(control!$B$5&amp;control!$F$19&amp;$B93,Data_NBA!$A$5:$U$807,Data_NBA!T$1,FALSE))</f>
        <v>-</v>
      </c>
      <c r="Q93" s="80">
        <f>IF(ISERROR(VLOOKUP(control!$B$5&amp;control!$F$19&amp;$B93,Data_NBA!$A$5:$U$807,Data_NBA!U$1,FALSE)),"-",VLOOKUP(control!$B$5&amp;control!$F$19&amp;$B93,Data_NBA!$A$5:$U$807,Data_NBA!U$1,FALSE))</f>
        <v>15.557939914163089</v>
      </c>
      <c r="R93" s="9"/>
      <c r="S93" s="78">
        <f>IF(ISERROR(VLOOKUP("Persons"&amp;control!$F$19&amp;$B93,Data_NBA!$A$5:$U$807,Data_NBA!O$1,FALSE)),"-",VLOOKUP("Persons"&amp;control!$F$19&amp;$B93,Data_NBA!$A$5:$U$807,Data_NBA!O$1,FALSE))</f>
        <v>9.1201716738197423</v>
      </c>
      <c r="T93" s="79">
        <f>IF(ISERROR(VLOOKUP("Persons"&amp;control!$F$19&amp;$B93,Data_NBA!$A$5:$U$807,Data_NBA!P$1,FALSE)),"-",VLOOKUP("Persons"&amp;control!$F$19&amp;$B93,Data_NBA!$A$5:$U$807,Data_NBA!P$1,FALSE))</f>
        <v>5.9012875536480687</v>
      </c>
      <c r="U93" s="79">
        <f>IF(ISERROR(VLOOKUP("Persons"&amp;control!$F$19&amp;$B93,Data_NBA!$A$5:$U$807,Data_NBA!Q$1,FALSE)),"-",VLOOKUP("Persons"&amp;control!$F$19&amp;$B93,Data_NBA!$A$5:$U$807,Data_NBA!Q$1,FALSE))</f>
        <v>9.3884120171673828</v>
      </c>
      <c r="V93" s="79">
        <f>IF(ISERROR(VLOOKUP("Persons"&amp;control!$F$19&amp;$B93,Data_NBA!$A$5:$U$807,Data_NBA!R$1,FALSE)),"-",VLOOKUP("Persons"&amp;control!$F$19&amp;$B93,Data_NBA!$A$5:$U$807,Data_NBA!R$1,FALSE))</f>
        <v>6.437768240343348</v>
      </c>
      <c r="W93" s="79">
        <f>IF(ISERROR(VLOOKUP("Persons"&amp;control!$F$19&amp;$B93,Data_NBA!$A$5:$U$807,Data_NBA!S$1,FALSE)),"-",VLOOKUP("Persons"&amp;control!$F$19&amp;$B93,Data_NBA!$A$5:$U$807,Data_NBA!S$1,FALSE))</f>
        <v>2.6824034334763946</v>
      </c>
      <c r="X93" s="79">
        <f>IF(ISERROR(VLOOKUP("Persons"&amp;control!$F$19&amp;$B93,Data_NBA!$A$5:$U$807,Data_NBA!T$1,FALSE)),"-",VLOOKUP("Persons"&amp;control!$F$19&amp;$B93,Data_NBA!$A$5:$U$807,Data_NBA!T$1,FALSE))</f>
        <v>1.3412017167381973</v>
      </c>
      <c r="Y93" s="80">
        <f>IF(ISERROR(VLOOKUP("Persons"&amp;control!$F$19&amp;$B93,Data_NBA!$A$5:$U$807,Data_NBA!U$1,FALSE)),"-",VLOOKUP("Persons"&amp;control!$F$19&amp;$B93,Data_NBA!$A$5:$U$807,Data_NBA!U$1,FALSE))</f>
        <v>34.871244635193129</v>
      </c>
    </row>
    <row r="94" spans="2:25" ht="15" thickBot="1">
      <c r="B94" s="16" t="s">
        <v>121</v>
      </c>
      <c r="C94" s="81">
        <f>IF(ISERROR(VLOOKUP(control!$B$4&amp;control!$F$19&amp;$B94,Data_NBA!$A$5:$U$807,Data_NBA!O$1,FALSE)),"-",VLOOKUP(control!$B$4&amp;control!$F$19&amp;$B94,Data_NBA!$A$5:$U$807,Data_NBA!O$1,FALSE))</f>
        <v>8.0472103004291853</v>
      </c>
      <c r="D94" s="82">
        <f>IF(ISERROR(VLOOKUP(control!$B$4&amp;control!$F$19&amp;$B94,Data_NBA!$A$5:$U$807,Data_NBA!P$1,FALSE)),"-",VLOOKUP(control!$B$4&amp;control!$F$19&amp;$B94,Data_NBA!$A$5:$U$807,Data_NBA!P$1,FALSE))</f>
        <v>5.3648068669527893</v>
      </c>
      <c r="E94" s="82">
        <f>IF(ISERROR(VLOOKUP(control!$B$4&amp;control!$F$19&amp;$B94,Data_NBA!$A$5:$U$807,Data_NBA!Q$1,FALSE)),"-",VLOOKUP(control!$B$4&amp;control!$F$19&amp;$B94,Data_NBA!$A$5:$U$807,Data_NBA!Q$1,FALSE))</f>
        <v>14.753218884120171</v>
      </c>
      <c r="F94" s="82">
        <f>IF(ISERROR(VLOOKUP(control!$B$4&amp;control!$F$19&amp;$B94,Data_NBA!$A$5:$U$807,Data_NBA!R$1,FALSE)),"-",VLOOKUP(control!$B$4&amp;control!$F$19&amp;$B94,Data_NBA!$A$5:$U$807,Data_NBA!R$1,FALSE))</f>
        <v>18.776824034334766</v>
      </c>
      <c r="G94" s="82">
        <f>IF(ISERROR(VLOOKUP(control!$B$4&amp;control!$F$19&amp;$B94,Data_NBA!$A$5:$U$807,Data_NBA!S$1,FALSE)),"-",VLOOKUP(control!$B$4&amp;control!$F$19&amp;$B94,Data_NBA!$A$5:$U$807,Data_NBA!S$1,FALSE))</f>
        <v>8.8519313304721035</v>
      </c>
      <c r="H94" s="82">
        <f>IF(ISERROR(VLOOKUP(control!$B$4&amp;control!$F$19&amp;$B94,Data_NBA!$A$5:$U$807,Data_NBA!T$1,FALSE)),"-",VLOOKUP(control!$B$4&amp;control!$F$19&amp;$B94,Data_NBA!$A$5:$U$807,Data_NBA!T$1,FALSE))</f>
        <v>6.437768240343348</v>
      </c>
      <c r="I94" s="83">
        <f>IF(ISERROR(VLOOKUP(control!$B$4&amp;control!$F$19&amp;$B94,Data_NBA!$A$5:$U$807,Data_NBA!U$1,FALSE)),"-",VLOOKUP(control!$B$4&amp;control!$F$19&amp;$B94,Data_NBA!$A$5:$U$807,Data_NBA!U$1,FALSE))</f>
        <v>62.231759656652358</v>
      </c>
      <c r="J94" s="9"/>
      <c r="K94" s="81">
        <f>IF(ISERROR(VLOOKUP(control!$B$5&amp;control!$F$19&amp;$B94,Data_NBA!$A$5:$U$807,Data_NBA!O$1,FALSE)),"-",VLOOKUP(control!$B$5&amp;control!$F$19&amp;$B94,Data_NBA!$A$5:$U$807,Data_NBA!O$1,FALSE))</f>
        <v>6.1695278969957075</v>
      </c>
      <c r="L94" s="82">
        <f>IF(ISERROR(VLOOKUP(control!$B$5&amp;control!$F$19&amp;$B94,Data_NBA!$A$5:$U$807,Data_NBA!P$1,FALSE)),"-",VLOOKUP(control!$B$5&amp;control!$F$19&amp;$B94,Data_NBA!$A$5:$U$807,Data_NBA!P$1,FALSE))</f>
        <v>6.437768240343348</v>
      </c>
      <c r="M94" s="82">
        <f>IF(ISERROR(VLOOKUP(control!$B$5&amp;control!$F$19&amp;$B94,Data_NBA!$A$5:$U$807,Data_NBA!Q$1,FALSE)),"-",VLOOKUP(control!$B$5&amp;control!$F$19&amp;$B94,Data_NBA!$A$5:$U$807,Data_NBA!Q$1,FALSE))</f>
        <v>14.216738197424892</v>
      </c>
      <c r="N94" s="82">
        <f>IF(ISERROR(VLOOKUP(control!$B$5&amp;control!$F$19&amp;$B94,Data_NBA!$A$5:$U$807,Data_NBA!R$1,FALSE)),"-",VLOOKUP(control!$B$5&amp;control!$F$19&amp;$B94,Data_NBA!$A$5:$U$807,Data_NBA!R$1,FALSE))</f>
        <v>15.82618025751073</v>
      </c>
      <c r="O94" s="82">
        <f>IF(ISERROR(VLOOKUP(control!$B$5&amp;control!$F$19&amp;$B94,Data_NBA!$A$5:$U$807,Data_NBA!S$1,FALSE)),"-",VLOOKUP(control!$B$5&amp;control!$F$19&amp;$B94,Data_NBA!$A$5:$U$807,Data_NBA!S$1,FALSE))</f>
        <v>13.143776824034333</v>
      </c>
      <c r="P94" s="82">
        <f>IF(ISERROR(VLOOKUP(control!$B$5&amp;control!$F$19&amp;$B94,Data_NBA!$A$5:$U$807,Data_NBA!T$1,FALSE)),"-",VLOOKUP(control!$B$5&amp;control!$F$19&amp;$B94,Data_NBA!$A$5:$U$807,Data_NBA!T$1,FALSE))</f>
        <v>5.9012875536480687</v>
      </c>
      <c r="Q94" s="83">
        <f>IF(ISERROR(VLOOKUP(control!$B$5&amp;control!$F$19&amp;$B94,Data_NBA!$A$5:$U$807,Data_NBA!U$1,FALSE)),"-",VLOOKUP(control!$B$5&amp;control!$F$19&amp;$B94,Data_NBA!$A$5:$U$807,Data_NBA!U$1,FALSE))</f>
        <v>61.695278969957087</v>
      </c>
      <c r="R94" s="9"/>
      <c r="S94" s="81">
        <f>IF(ISERROR(VLOOKUP("Persons"&amp;control!$F$19&amp;$B94,Data_NBA!$A$5:$U$807,Data_NBA!O$1,FALSE)),"-",VLOOKUP("Persons"&amp;control!$F$19&amp;$B94,Data_NBA!$A$5:$U$807,Data_NBA!O$1,FALSE))</f>
        <v>14.216738197424892</v>
      </c>
      <c r="T94" s="82">
        <f>IF(ISERROR(VLOOKUP("Persons"&amp;control!$F$19&amp;$B94,Data_NBA!$A$5:$U$807,Data_NBA!P$1,FALSE)),"-",VLOOKUP("Persons"&amp;control!$F$19&amp;$B94,Data_NBA!$A$5:$U$807,Data_NBA!P$1,FALSE))</f>
        <v>11.802575107296137</v>
      </c>
      <c r="U94" s="82">
        <f>IF(ISERROR(VLOOKUP("Persons"&amp;control!$F$19&amp;$B94,Data_NBA!$A$5:$U$807,Data_NBA!Q$1,FALSE)),"-",VLOOKUP("Persons"&amp;control!$F$19&amp;$B94,Data_NBA!$A$5:$U$807,Data_NBA!Q$1,FALSE))</f>
        <v>28.969957081545065</v>
      </c>
      <c r="V94" s="82">
        <f>IF(ISERROR(VLOOKUP("Persons"&amp;control!$F$19&amp;$B94,Data_NBA!$A$5:$U$807,Data_NBA!R$1,FALSE)),"-",VLOOKUP("Persons"&amp;control!$F$19&amp;$B94,Data_NBA!$A$5:$U$807,Data_NBA!R$1,FALSE))</f>
        <v>34.603004291845494</v>
      </c>
      <c r="W94" s="82">
        <f>IF(ISERROR(VLOOKUP("Persons"&amp;control!$F$19&amp;$B94,Data_NBA!$A$5:$U$807,Data_NBA!S$1,FALSE)),"-",VLOOKUP("Persons"&amp;control!$F$19&amp;$B94,Data_NBA!$A$5:$U$807,Data_NBA!S$1,FALSE))</f>
        <v>21.995708154506438</v>
      </c>
      <c r="X94" s="82">
        <f>IF(ISERROR(VLOOKUP("Persons"&amp;control!$F$19&amp;$B94,Data_NBA!$A$5:$U$807,Data_NBA!T$1,FALSE)),"-",VLOOKUP("Persons"&amp;control!$F$19&amp;$B94,Data_NBA!$A$5:$U$807,Data_NBA!T$1,FALSE))</f>
        <v>12.339055793991415</v>
      </c>
      <c r="Y94" s="83">
        <f>IF(ISERROR(VLOOKUP("Persons"&amp;control!$F$19&amp;$B94,Data_NBA!$A$5:$U$807,Data_NBA!U$1,FALSE)),"-",VLOOKUP("Persons"&amp;control!$F$19&amp;$B94,Data_NBA!$A$5:$U$807,Data_NBA!U$1,FALSE))</f>
        <v>123.92703862660944</v>
      </c>
    </row>
    <row r="95" spans="2:25" ht="15" thickBot="1">
      <c r="B95" s="16" t="s">
        <v>127</v>
      </c>
      <c r="C95" s="78">
        <f>IF(ISERROR(VLOOKUP(control!$B$4&amp;control!$F$19&amp;$B95,Data_NBA!$A$5:$U$807,Data_NBA!O$1,FALSE)),"-",VLOOKUP(control!$B$4&amp;control!$F$19&amp;$B95,Data_NBA!$A$5:$U$807,Data_NBA!O$1,FALSE))</f>
        <v>9.1201716738197423</v>
      </c>
      <c r="D95" s="79">
        <f>IF(ISERROR(VLOOKUP(control!$B$4&amp;control!$F$19&amp;$B95,Data_NBA!$A$5:$U$807,Data_NBA!P$1,FALSE)),"-",VLOOKUP(control!$B$4&amp;control!$F$19&amp;$B95,Data_NBA!$A$5:$U$807,Data_NBA!P$1,FALSE))</f>
        <v>4.5600858369098711</v>
      </c>
      <c r="E95" s="79">
        <f>IF(ISERROR(VLOOKUP(control!$B$4&amp;control!$F$19&amp;$B95,Data_NBA!$A$5:$U$807,Data_NBA!Q$1,FALSE)),"-",VLOOKUP(control!$B$4&amp;control!$F$19&amp;$B95,Data_NBA!$A$5:$U$807,Data_NBA!Q$1,FALSE))</f>
        <v>4.0236051502145926</v>
      </c>
      <c r="F95" s="79">
        <f>IF(ISERROR(VLOOKUP(control!$B$4&amp;control!$F$19&amp;$B95,Data_NBA!$A$5:$U$807,Data_NBA!R$1,FALSE)),"-",VLOOKUP(control!$B$4&amp;control!$F$19&amp;$B95,Data_NBA!$A$5:$U$807,Data_NBA!R$1,FALSE))</f>
        <v>5.9012875536480687</v>
      </c>
      <c r="G95" s="79">
        <f>IF(ISERROR(VLOOKUP(control!$B$4&amp;control!$F$19&amp;$B95,Data_NBA!$A$5:$U$807,Data_NBA!S$1,FALSE)),"-",VLOOKUP(control!$B$4&amp;control!$F$19&amp;$B95,Data_NBA!$A$5:$U$807,Data_NBA!S$1,FALSE))</f>
        <v>2.1459227467811162</v>
      </c>
      <c r="H95" s="79" t="str">
        <f>IF(ISERROR(VLOOKUP(control!$B$4&amp;control!$F$19&amp;$B95,Data_NBA!$A$5:$U$807,Data_NBA!T$1,FALSE)),"-",VLOOKUP(control!$B$4&amp;control!$F$19&amp;$B95,Data_NBA!$A$5:$U$807,Data_NBA!T$1,FALSE))</f>
        <v>-</v>
      </c>
      <c r="I95" s="80">
        <f>IF(ISERROR(VLOOKUP(control!$B$4&amp;control!$F$19&amp;$B95,Data_NBA!$A$5:$U$807,Data_NBA!U$1,FALSE)),"-",VLOOKUP(control!$B$4&amp;control!$F$19&amp;$B95,Data_NBA!$A$5:$U$807,Data_NBA!U$1,FALSE))</f>
        <v>25.751072961373392</v>
      </c>
      <c r="J95" s="9"/>
      <c r="K95" s="78">
        <f>IF(ISERROR(VLOOKUP(control!$B$5&amp;control!$F$19&amp;$B95,Data_NBA!$A$5:$U$807,Data_NBA!O$1,FALSE)),"-",VLOOKUP(control!$B$5&amp;control!$F$19&amp;$B95,Data_NBA!$A$5:$U$807,Data_NBA!O$1,FALSE))</f>
        <v>3.4871244635193133</v>
      </c>
      <c r="L95" s="79">
        <f>IF(ISERROR(VLOOKUP(control!$B$5&amp;control!$F$19&amp;$B95,Data_NBA!$A$5:$U$807,Data_NBA!P$1,FALSE)),"-",VLOOKUP(control!$B$5&amp;control!$F$19&amp;$B95,Data_NBA!$A$5:$U$807,Data_NBA!P$1,FALSE))</f>
        <v>2.6824034334763946</v>
      </c>
      <c r="M95" s="79">
        <f>IF(ISERROR(VLOOKUP(control!$B$5&amp;control!$F$19&amp;$B95,Data_NBA!$A$5:$U$807,Data_NBA!Q$1,FALSE)),"-",VLOOKUP(control!$B$5&amp;control!$F$19&amp;$B95,Data_NBA!$A$5:$U$807,Data_NBA!Q$1,FALSE))</f>
        <v>2.9506437768240343</v>
      </c>
      <c r="N95" s="79">
        <f>IF(ISERROR(VLOOKUP(control!$B$5&amp;control!$F$19&amp;$B95,Data_NBA!$A$5:$U$807,Data_NBA!R$1,FALSE)),"-",VLOOKUP(control!$B$5&amp;control!$F$19&amp;$B95,Data_NBA!$A$5:$U$807,Data_NBA!R$1,FALSE))</f>
        <v>1.8776824034334763</v>
      </c>
      <c r="O95" s="79">
        <f>IF(ISERROR(VLOOKUP(control!$B$5&amp;control!$F$19&amp;$B95,Data_NBA!$A$5:$U$807,Data_NBA!S$1,FALSE)),"-",VLOOKUP(control!$B$5&amp;control!$F$19&amp;$B95,Data_NBA!$A$5:$U$807,Data_NBA!S$1,FALSE))</f>
        <v>1.8776824034334763</v>
      </c>
      <c r="P95" s="79">
        <f>IF(ISERROR(VLOOKUP(control!$B$5&amp;control!$F$19&amp;$B95,Data_NBA!$A$5:$U$807,Data_NBA!T$1,FALSE)),"-",VLOOKUP(control!$B$5&amp;control!$F$19&amp;$B95,Data_NBA!$A$5:$U$807,Data_NBA!T$1,FALSE))</f>
        <v>1.3412017167381973</v>
      </c>
      <c r="Q95" s="80">
        <f>IF(ISERROR(VLOOKUP(control!$B$5&amp;control!$F$19&amp;$B95,Data_NBA!$A$5:$U$807,Data_NBA!U$1,FALSE)),"-",VLOOKUP(control!$B$5&amp;control!$F$19&amp;$B95,Data_NBA!$A$5:$U$807,Data_NBA!U$1,FALSE))</f>
        <v>14.216738197424892</v>
      </c>
      <c r="R95" s="9"/>
      <c r="S95" s="78">
        <f>IF(ISERROR(VLOOKUP("Persons"&amp;control!$F$19&amp;$B95,Data_NBA!$A$5:$U$807,Data_NBA!O$1,FALSE)),"-",VLOOKUP("Persons"&amp;control!$F$19&amp;$B95,Data_NBA!$A$5:$U$807,Data_NBA!O$1,FALSE))</f>
        <v>12.607296137339056</v>
      </c>
      <c r="T95" s="79">
        <f>IF(ISERROR(VLOOKUP("Persons"&amp;control!$F$19&amp;$B95,Data_NBA!$A$5:$U$807,Data_NBA!P$1,FALSE)),"-",VLOOKUP("Persons"&amp;control!$F$19&amp;$B95,Data_NBA!$A$5:$U$807,Data_NBA!P$1,FALSE))</f>
        <v>7.2424892703862662</v>
      </c>
      <c r="U95" s="79">
        <f>IF(ISERROR(VLOOKUP("Persons"&amp;control!$F$19&amp;$B95,Data_NBA!$A$5:$U$807,Data_NBA!Q$1,FALSE)),"-",VLOOKUP("Persons"&amp;control!$F$19&amp;$B95,Data_NBA!$A$5:$U$807,Data_NBA!Q$1,FALSE))</f>
        <v>6.9742489270386265</v>
      </c>
      <c r="V95" s="79">
        <f>IF(ISERROR(VLOOKUP("Persons"&amp;control!$F$19&amp;$B95,Data_NBA!$A$5:$U$807,Data_NBA!R$1,FALSE)),"-",VLOOKUP("Persons"&amp;control!$F$19&amp;$B95,Data_NBA!$A$5:$U$807,Data_NBA!R$1,FALSE))</f>
        <v>7.7789699570815447</v>
      </c>
      <c r="W95" s="79">
        <f>IF(ISERROR(VLOOKUP("Persons"&amp;control!$F$19&amp;$B95,Data_NBA!$A$5:$U$807,Data_NBA!S$1,FALSE)),"-",VLOOKUP("Persons"&amp;control!$F$19&amp;$B95,Data_NBA!$A$5:$U$807,Data_NBA!S$1,FALSE))</f>
        <v>4.0236051502145926</v>
      </c>
      <c r="X95" s="79">
        <f>IF(ISERROR(VLOOKUP("Persons"&amp;control!$F$19&amp;$B95,Data_NBA!$A$5:$U$807,Data_NBA!T$1,FALSE)),"-",VLOOKUP("Persons"&amp;control!$F$19&amp;$B95,Data_NBA!$A$5:$U$807,Data_NBA!T$1,FALSE))</f>
        <v>1.3412017167381973</v>
      </c>
      <c r="Y95" s="80">
        <f>IF(ISERROR(VLOOKUP("Persons"&amp;control!$F$19&amp;$B95,Data_NBA!$A$5:$U$807,Data_NBA!U$1,FALSE)),"-",VLOOKUP("Persons"&amp;control!$F$19&amp;$B95,Data_NBA!$A$5:$U$807,Data_NBA!U$1,FALSE))</f>
        <v>39.967811158798284</v>
      </c>
    </row>
    <row r="96" spans="2:25" ht="15" thickBot="1">
      <c r="B96" s="16" t="s">
        <v>131</v>
      </c>
      <c r="C96" s="81" t="str">
        <f>IF(ISERROR(VLOOKUP(control!$B$4&amp;control!$F$19&amp;$B96,Data_NBA!$A$5:$U$807,Data_NBA!O$1,FALSE)),"-",VLOOKUP(control!$B$4&amp;control!$F$19&amp;$B96,Data_NBA!$A$5:$U$807,Data_NBA!O$1,FALSE))</f>
        <v>-</v>
      </c>
      <c r="D96" s="82" t="str">
        <f>IF(ISERROR(VLOOKUP(control!$B$4&amp;control!$F$19&amp;$B96,Data_NBA!$A$5:$U$807,Data_NBA!P$1,FALSE)),"-",VLOOKUP(control!$B$4&amp;control!$F$19&amp;$B96,Data_NBA!$A$5:$U$807,Data_NBA!P$1,FALSE))</f>
        <v>-</v>
      </c>
      <c r="E96" s="82" t="str">
        <f>IF(ISERROR(VLOOKUP(control!$B$4&amp;control!$F$19&amp;$B96,Data_NBA!$A$5:$U$807,Data_NBA!Q$1,FALSE)),"-",VLOOKUP(control!$B$4&amp;control!$F$19&amp;$B96,Data_NBA!$A$5:$U$807,Data_NBA!Q$1,FALSE))</f>
        <v>-</v>
      </c>
      <c r="F96" s="82" t="str">
        <f>IF(ISERROR(VLOOKUP(control!$B$4&amp;control!$F$19&amp;$B96,Data_NBA!$A$5:$U$807,Data_NBA!R$1,FALSE)),"-",VLOOKUP(control!$B$4&amp;control!$F$19&amp;$B96,Data_NBA!$A$5:$U$807,Data_NBA!R$1,FALSE))</f>
        <v>-</v>
      </c>
      <c r="G96" s="82" t="str">
        <f>IF(ISERROR(VLOOKUP(control!$B$4&amp;control!$F$19&amp;$B96,Data_NBA!$A$5:$U$807,Data_NBA!S$1,FALSE)),"-",VLOOKUP(control!$B$4&amp;control!$F$19&amp;$B96,Data_NBA!$A$5:$U$807,Data_NBA!S$1,FALSE))</f>
        <v>-</v>
      </c>
      <c r="H96" s="82" t="str">
        <f>IF(ISERROR(VLOOKUP(control!$B$4&amp;control!$F$19&amp;$B96,Data_NBA!$A$5:$U$807,Data_NBA!T$1,FALSE)),"-",VLOOKUP(control!$B$4&amp;control!$F$19&amp;$B96,Data_NBA!$A$5:$U$807,Data_NBA!T$1,FALSE))</f>
        <v>-</v>
      </c>
      <c r="I96" s="83" t="str">
        <f>IF(ISERROR(VLOOKUP(control!$B$4&amp;control!$F$19&amp;$B96,Data_NBA!$A$5:$U$807,Data_NBA!U$1,FALSE)),"-",VLOOKUP(control!$B$4&amp;control!$F$19&amp;$B96,Data_NBA!$A$5:$U$807,Data_NBA!U$1,FALSE))</f>
        <v>-</v>
      </c>
      <c r="J96" s="9"/>
      <c r="K96" s="81">
        <f>IF(ISERROR(VLOOKUP(control!$B$5&amp;control!$F$19&amp;$B96,Data_NBA!$A$5:$U$807,Data_NBA!O$1,FALSE)),"-",VLOOKUP(control!$B$5&amp;control!$F$19&amp;$B96,Data_NBA!$A$5:$U$807,Data_NBA!O$1,FALSE))</f>
        <v>21.592720168628862</v>
      </c>
      <c r="L96" s="82">
        <f>IF(ISERROR(VLOOKUP(control!$B$5&amp;control!$F$19&amp;$B96,Data_NBA!$A$5:$U$807,Data_NBA!P$1,FALSE)),"-",VLOOKUP(control!$B$5&amp;control!$F$19&amp;$B96,Data_NBA!$A$5:$U$807,Data_NBA!P$1,FALSE))</f>
        <v>15.423371549020615</v>
      </c>
      <c r="M96" s="82">
        <f>IF(ISERROR(VLOOKUP(control!$B$5&amp;control!$F$19&amp;$B96,Data_NBA!$A$5:$U$807,Data_NBA!Q$1,FALSE)),"-",VLOOKUP(control!$B$5&amp;control!$F$19&amp;$B96,Data_NBA!$A$5:$U$807,Data_NBA!Q$1,FALSE))</f>
        <v>33.931417407845352</v>
      </c>
      <c r="N96" s="82">
        <f>IF(ISERROR(VLOOKUP(control!$B$5&amp;control!$F$19&amp;$B96,Data_NBA!$A$5:$U$807,Data_NBA!R$1,FALSE)),"-",VLOOKUP(control!$B$5&amp;control!$F$19&amp;$B96,Data_NBA!$A$5:$U$807,Data_NBA!R$1,FALSE))</f>
        <v>28.790293558171815</v>
      </c>
      <c r="O96" s="82">
        <f>IF(ISERROR(VLOOKUP(control!$B$5&amp;control!$F$19&amp;$B96,Data_NBA!$A$5:$U$807,Data_NBA!S$1,FALSE)),"-",VLOOKUP(control!$B$5&amp;control!$F$19&amp;$B96,Data_NBA!$A$5:$U$807,Data_NBA!S$1,FALSE))</f>
        <v>24.677394478432987</v>
      </c>
      <c r="P96" s="82">
        <f>IF(ISERROR(VLOOKUP(control!$B$5&amp;control!$F$19&amp;$B96,Data_NBA!$A$5:$U$807,Data_NBA!T$1,FALSE)),"-",VLOOKUP(control!$B$5&amp;control!$F$19&amp;$B96,Data_NBA!$A$5:$U$807,Data_NBA!T$1,FALSE))</f>
        <v>19.536270628759446</v>
      </c>
      <c r="Q96" s="83">
        <f>IF(ISERROR(VLOOKUP(control!$B$5&amp;control!$F$19&amp;$B96,Data_NBA!$A$5:$U$807,Data_NBA!U$1,FALSE)),"-",VLOOKUP(control!$B$5&amp;control!$F$19&amp;$B96,Data_NBA!$A$5:$U$807,Data_NBA!U$1,FALSE))</f>
        <v>143.95146779085908</v>
      </c>
      <c r="R96" s="9"/>
      <c r="S96" s="81">
        <f>IF(ISERROR(VLOOKUP("Persons"&amp;control!$F$19&amp;$B96,Data_NBA!$A$5:$U$807,Data_NBA!O$1,FALSE)),"-",VLOOKUP("Persons"&amp;control!$F$19&amp;$B96,Data_NBA!$A$5:$U$807,Data_NBA!O$1,FALSE))</f>
        <v>21.592720168628862</v>
      </c>
      <c r="T96" s="82">
        <f>IF(ISERROR(VLOOKUP("Persons"&amp;control!$F$19&amp;$B96,Data_NBA!$A$5:$U$807,Data_NBA!P$1,FALSE)),"-",VLOOKUP("Persons"&amp;control!$F$19&amp;$B96,Data_NBA!$A$5:$U$807,Data_NBA!P$1,FALSE))</f>
        <v>15.423371549020615</v>
      </c>
      <c r="U96" s="82">
        <f>IF(ISERROR(VLOOKUP("Persons"&amp;control!$F$19&amp;$B96,Data_NBA!$A$5:$U$807,Data_NBA!Q$1,FALSE)),"-",VLOOKUP("Persons"&amp;control!$F$19&amp;$B96,Data_NBA!$A$5:$U$807,Data_NBA!Q$1,FALSE))</f>
        <v>33.931417407845352</v>
      </c>
      <c r="V96" s="82">
        <f>IF(ISERROR(VLOOKUP("Persons"&amp;control!$F$19&amp;$B96,Data_NBA!$A$5:$U$807,Data_NBA!R$1,FALSE)),"-",VLOOKUP("Persons"&amp;control!$F$19&amp;$B96,Data_NBA!$A$5:$U$807,Data_NBA!R$1,FALSE))</f>
        <v>28.790293558171815</v>
      </c>
      <c r="W96" s="82">
        <f>IF(ISERROR(VLOOKUP("Persons"&amp;control!$F$19&amp;$B96,Data_NBA!$A$5:$U$807,Data_NBA!S$1,FALSE)),"-",VLOOKUP("Persons"&amp;control!$F$19&amp;$B96,Data_NBA!$A$5:$U$807,Data_NBA!S$1,FALSE))</f>
        <v>24.677394478432987</v>
      </c>
      <c r="X96" s="82">
        <f>IF(ISERROR(VLOOKUP("Persons"&amp;control!$F$19&amp;$B96,Data_NBA!$A$5:$U$807,Data_NBA!T$1,FALSE)),"-",VLOOKUP("Persons"&amp;control!$F$19&amp;$B96,Data_NBA!$A$5:$U$807,Data_NBA!T$1,FALSE))</f>
        <v>19.536270628759446</v>
      </c>
      <c r="Y96" s="83">
        <f>IF(ISERROR(VLOOKUP("Persons"&amp;control!$F$19&amp;$B96,Data_NBA!$A$5:$U$807,Data_NBA!U$1,FALSE)),"-",VLOOKUP("Persons"&amp;control!$F$19&amp;$B96,Data_NBA!$A$5:$U$807,Data_NBA!U$1,FALSE))</f>
        <v>143.95146779085908</v>
      </c>
    </row>
    <row r="97" spans="2:25" ht="15" thickBot="1">
      <c r="B97" s="16" t="s">
        <v>160</v>
      </c>
      <c r="C97" s="78">
        <f>IF(ISERROR(VLOOKUP(control!$B$4&amp;control!$F$19&amp;$B97,Data_NBA!$A$5:$U$807,Data_NBA!O$1,FALSE)),"-",VLOOKUP(control!$B$4&amp;control!$F$19&amp;$B97,Data_NBA!$A$5:$U$807,Data_NBA!O$1,FALSE))</f>
        <v>3.218884120171674</v>
      </c>
      <c r="D97" s="79">
        <f>IF(ISERROR(VLOOKUP(control!$B$4&amp;control!$F$19&amp;$B97,Data_NBA!$A$5:$U$807,Data_NBA!P$1,FALSE)),"-",VLOOKUP(control!$B$4&amp;control!$F$19&amp;$B97,Data_NBA!$A$5:$U$807,Data_NBA!P$1,FALSE))</f>
        <v>1.3412017167381973</v>
      </c>
      <c r="E97" s="79" t="str">
        <f>IF(ISERROR(VLOOKUP(control!$B$4&amp;control!$F$19&amp;$B97,Data_NBA!$A$5:$U$807,Data_NBA!Q$1,FALSE)),"-",VLOOKUP(control!$B$4&amp;control!$F$19&amp;$B97,Data_NBA!$A$5:$U$807,Data_NBA!Q$1,FALSE))</f>
        <v>-</v>
      </c>
      <c r="F97" s="79" t="str">
        <f>IF(ISERROR(VLOOKUP(control!$B$4&amp;control!$F$19&amp;$B97,Data_NBA!$A$5:$U$807,Data_NBA!R$1,FALSE)),"-",VLOOKUP(control!$B$4&amp;control!$F$19&amp;$B97,Data_NBA!$A$5:$U$807,Data_NBA!R$1,FALSE))</f>
        <v>-</v>
      </c>
      <c r="G97" s="79" t="str">
        <f>IF(ISERROR(VLOOKUP(control!$B$4&amp;control!$F$19&amp;$B97,Data_NBA!$A$5:$U$807,Data_NBA!S$1,FALSE)),"-",VLOOKUP(control!$B$4&amp;control!$F$19&amp;$B97,Data_NBA!$A$5:$U$807,Data_NBA!S$1,FALSE))</f>
        <v>-</v>
      </c>
      <c r="H97" s="79" t="str">
        <f>IF(ISERROR(VLOOKUP(control!$B$4&amp;control!$F$19&amp;$B97,Data_NBA!$A$5:$U$807,Data_NBA!T$1,FALSE)),"-",VLOOKUP(control!$B$4&amp;control!$F$19&amp;$B97,Data_NBA!$A$5:$U$807,Data_NBA!T$1,FALSE))</f>
        <v>-</v>
      </c>
      <c r="I97" s="80">
        <f>IF(ISERROR(VLOOKUP(control!$B$4&amp;control!$F$19&amp;$B97,Data_NBA!$A$5:$U$807,Data_NBA!U$1,FALSE)),"-",VLOOKUP(control!$B$4&amp;control!$F$19&amp;$B97,Data_NBA!$A$5:$U$807,Data_NBA!U$1,FALSE))</f>
        <v>4.5600858369098711</v>
      </c>
      <c r="J97" s="9"/>
      <c r="K97" s="78">
        <f>IF(ISERROR(VLOOKUP(control!$B$5&amp;control!$F$19&amp;$B97,Data_NBA!$A$5:$U$807,Data_NBA!O$1,FALSE)),"-",VLOOKUP(control!$B$5&amp;control!$F$19&amp;$B97,Data_NBA!$A$5:$U$807,Data_NBA!O$1,FALSE))</f>
        <v>2.4141630901287554</v>
      </c>
      <c r="L97" s="79" t="str">
        <f>IF(ISERROR(VLOOKUP(control!$B$5&amp;control!$F$19&amp;$B97,Data_NBA!$A$5:$U$807,Data_NBA!P$1,FALSE)),"-",VLOOKUP(control!$B$5&amp;control!$F$19&amp;$B97,Data_NBA!$A$5:$U$807,Data_NBA!P$1,FALSE))</f>
        <v>-</v>
      </c>
      <c r="M97" s="79">
        <f>IF(ISERROR(VLOOKUP(control!$B$5&amp;control!$F$19&amp;$B97,Data_NBA!$A$5:$U$807,Data_NBA!Q$1,FALSE)),"-",VLOOKUP(control!$B$5&amp;control!$F$19&amp;$B97,Data_NBA!$A$5:$U$807,Data_NBA!Q$1,FALSE))</f>
        <v>1.3412017167381973</v>
      </c>
      <c r="N97" s="79" t="str">
        <f>IF(ISERROR(VLOOKUP(control!$B$5&amp;control!$F$19&amp;$B97,Data_NBA!$A$5:$U$807,Data_NBA!R$1,FALSE)),"-",VLOOKUP(control!$B$5&amp;control!$F$19&amp;$B97,Data_NBA!$A$5:$U$807,Data_NBA!R$1,FALSE))</f>
        <v>-</v>
      </c>
      <c r="O97" s="79" t="str">
        <f>IF(ISERROR(VLOOKUP(control!$B$5&amp;control!$F$19&amp;$B97,Data_NBA!$A$5:$U$807,Data_NBA!S$1,FALSE)),"-",VLOOKUP(control!$B$5&amp;control!$F$19&amp;$B97,Data_NBA!$A$5:$U$807,Data_NBA!S$1,FALSE))</f>
        <v>-</v>
      </c>
      <c r="P97" s="79" t="str">
        <f>IF(ISERROR(VLOOKUP(control!$B$5&amp;control!$F$19&amp;$B97,Data_NBA!$A$5:$U$807,Data_NBA!T$1,FALSE)),"-",VLOOKUP(control!$B$5&amp;control!$F$19&amp;$B97,Data_NBA!$A$5:$U$807,Data_NBA!T$1,FALSE))</f>
        <v>-</v>
      </c>
      <c r="Q97" s="80">
        <f>IF(ISERROR(VLOOKUP(control!$B$5&amp;control!$F$19&amp;$B97,Data_NBA!$A$5:$U$807,Data_NBA!U$1,FALSE)),"-",VLOOKUP(control!$B$5&amp;control!$F$19&amp;$B97,Data_NBA!$A$5:$U$807,Data_NBA!U$1,FALSE))</f>
        <v>3.7553648068669525</v>
      </c>
      <c r="R97" s="9"/>
      <c r="S97" s="78">
        <f>IF(ISERROR(VLOOKUP("Persons"&amp;control!$F$19&amp;$B97,Data_NBA!$A$5:$U$807,Data_NBA!O$1,FALSE)),"-",VLOOKUP("Persons"&amp;control!$F$19&amp;$B97,Data_NBA!$A$5:$U$807,Data_NBA!O$1,FALSE))</f>
        <v>5.633047210300429</v>
      </c>
      <c r="T97" s="79">
        <f>IF(ISERROR(VLOOKUP("Persons"&amp;control!$F$19&amp;$B97,Data_NBA!$A$5:$U$807,Data_NBA!P$1,FALSE)),"-",VLOOKUP("Persons"&amp;control!$F$19&amp;$B97,Data_NBA!$A$5:$U$807,Data_NBA!P$1,FALSE))</f>
        <v>1.3412017167381973</v>
      </c>
      <c r="U97" s="79">
        <f>IF(ISERROR(VLOOKUP("Persons"&amp;control!$F$19&amp;$B97,Data_NBA!$A$5:$U$807,Data_NBA!Q$1,FALSE)),"-",VLOOKUP("Persons"&amp;control!$F$19&amp;$B97,Data_NBA!$A$5:$U$807,Data_NBA!Q$1,FALSE))</f>
        <v>1.3412017167381973</v>
      </c>
      <c r="V97" s="79" t="str">
        <f>IF(ISERROR(VLOOKUP("Persons"&amp;control!$F$19&amp;$B97,Data_NBA!$A$5:$U$807,Data_NBA!R$1,FALSE)),"-",VLOOKUP("Persons"&amp;control!$F$19&amp;$B97,Data_NBA!$A$5:$U$807,Data_NBA!R$1,FALSE))</f>
        <v>-</v>
      </c>
      <c r="W97" s="79" t="str">
        <f>IF(ISERROR(VLOOKUP("Persons"&amp;control!$F$19&amp;$B97,Data_NBA!$A$5:$U$807,Data_NBA!S$1,FALSE)),"-",VLOOKUP("Persons"&amp;control!$F$19&amp;$B97,Data_NBA!$A$5:$U$807,Data_NBA!S$1,FALSE))</f>
        <v>-</v>
      </c>
      <c r="X97" s="79" t="str">
        <f>IF(ISERROR(VLOOKUP("Persons"&amp;control!$F$19&amp;$B97,Data_NBA!$A$5:$U$807,Data_NBA!T$1,FALSE)),"-",VLOOKUP("Persons"&amp;control!$F$19&amp;$B97,Data_NBA!$A$5:$U$807,Data_NBA!T$1,FALSE))</f>
        <v>-</v>
      </c>
      <c r="Y97" s="80">
        <f>IF(ISERROR(VLOOKUP("Persons"&amp;control!$F$19&amp;$B97,Data_NBA!$A$5:$U$807,Data_NBA!U$1,FALSE)),"-",VLOOKUP("Persons"&amp;control!$F$19&amp;$B97,Data_NBA!$A$5:$U$807,Data_NBA!U$1,FALSE))</f>
        <v>8.3154506437768241</v>
      </c>
    </row>
    <row r="98" spans="2:25" ht="15" thickBot="1">
      <c r="B98" s="16" t="s">
        <v>163</v>
      </c>
      <c r="C98" s="81">
        <f>IF(ISERROR(VLOOKUP(control!$B$4&amp;control!$F$19&amp;$B98,Data_NBA!$A$5:$U$807,Data_NBA!O$1,FALSE)),"-",VLOOKUP(control!$B$4&amp;control!$F$19&amp;$B98,Data_NBA!$A$5:$U$807,Data_NBA!O$1,FALSE))</f>
        <v>123.95535363733245</v>
      </c>
      <c r="D98" s="82">
        <f>IF(ISERROR(VLOOKUP(control!$B$4&amp;control!$F$19&amp;$B98,Data_NBA!$A$5:$U$807,Data_NBA!P$1,FALSE)),"-",VLOOKUP(control!$B$4&amp;control!$F$19&amp;$B98,Data_NBA!$A$5:$U$807,Data_NBA!P$1,FALSE))</f>
        <v>112.7376745751304</v>
      </c>
      <c r="E98" s="82">
        <f>IF(ISERROR(VLOOKUP(control!$B$4&amp;control!$F$19&amp;$B98,Data_NBA!$A$5:$U$807,Data_NBA!Q$1,FALSE)),"-",VLOOKUP(control!$B$4&amp;control!$F$19&amp;$B98,Data_NBA!$A$5:$U$807,Data_NBA!Q$1,FALSE))</f>
        <v>274.27225307083967</v>
      </c>
      <c r="F98" s="82">
        <f>IF(ISERROR(VLOOKUP(control!$B$4&amp;control!$F$19&amp;$B98,Data_NBA!$A$5:$U$807,Data_NBA!R$1,FALSE)),"-",VLOOKUP(control!$B$4&amp;control!$F$19&amp;$B98,Data_NBA!$A$5:$U$807,Data_NBA!R$1,FALSE))</f>
        <v>309.60794211677603</v>
      </c>
      <c r="G98" s="82">
        <f>IF(ISERROR(VLOOKUP(control!$B$4&amp;control!$F$19&amp;$B98,Data_NBA!$A$5:$U$807,Data_NBA!S$1,FALSE)),"-",VLOOKUP(control!$B$4&amp;control!$F$19&amp;$B98,Data_NBA!$A$5:$U$807,Data_NBA!S$1,FALSE))</f>
        <v>85.815244825845539</v>
      </c>
      <c r="H98" s="82">
        <f>IF(ISERROR(VLOOKUP(control!$B$4&amp;control!$F$19&amp;$B98,Data_NBA!$A$5:$U$807,Data_NBA!T$1,FALSE)),"-",VLOOKUP(control!$B$4&amp;control!$F$19&amp;$B98,Data_NBA!$A$5:$U$807,Data_NBA!T$1,FALSE))</f>
        <v>14.022098827752538</v>
      </c>
      <c r="I98" s="83">
        <f>IF(ISERROR(VLOOKUP(control!$B$4&amp;control!$F$19&amp;$B98,Data_NBA!$A$5:$U$807,Data_NBA!U$1,FALSE)),"-",VLOOKUP(control!$B$4&amp;control!$F$19&amp;$B98,Data_NBA!$A$5:$U$807,Data_NBA!U$1,FALSE))</f>
        <v>920.41056705367657</v>
      </c>
      <c r="J98" s="9"/>
      <c r="K98" s="81" t="str">
        <f>IF(ISERROR(VLOOKUP(control!$B$5&amp;control!$F$19&amp;$B98,Data_NBA!$A$5:$U$807,Data_NBA!O$1,FALSE)),"-",VLOOKUP(control!$B$5&amp;control!$F$19&amp;$B98,Data_NBA!$A$5:$U$807,Data_NBA!O$1,FALSE))</f>
        <v>-</v>
      </c>
      <c r="L98" s="82" t="str">
        <f>IF(ISERROR(VLOOKUP(control!$B$5&amp;control!$F$19&amp;$B98,Data_NBA!$A$5:$U$807,Data_NBA!P$1,FALSE)),"-",VLOOKUP(control!$B$5&amp;control!$F$19&amp;$B98,Data_NBA!$A$5:$U$807,Data_NBA!P$1,FALSE))</f>
        <v>-</v>
      </c>
      <c r="M98" s="82" t="str">
        <f>IF(ISERROR(VLOOKUP(control!$B$5&amp;control!$F$19&amp;$B98,Data_NBA!$A$5:$U$807,Data_NBA!Q$1,FALSE)),"-",VLOOKUP(control!$B$5&amp;control!$F$19&amp;$B98,Data_NBA!$A$5:$U$807,Data_NBA!Q$1,FALSE))</f>
        <v>-</v>
      </c>
      <c r="N98" s="82" t="str">
        <f>IF(ISERROR(VLOOKUP(control!$B$5&amp;control!$F$19&amp;$B98,Data_NBA!$A$5:$U$807,Data_NBA!R$1,FALSE)),"-",VLOOKUP(control!$B$5&amp;control!$F$19&amp;$B98,Data_NBA!$A$5:$U$807,Data_NBA!R$1,FALSE))</f>
        <v>-</v>
      </c>
      <c r="O98" s="82" t="str">
        <f>IF(ISERROR(VLOOKUP(control!$B$5&amp;control!$F$19&amp;$B98,Data_NBA!$A$5:$U$807,Data_NBA!S$1,FALSE)),"-",VLOOKUP(control!$B$5&amp;control!$F$19&amp;$B98,Data_NBA!$A$5:$U$807,Data_NBA!S$1,FALSE))</f>
        <v>-</v>
      </c>
      <c r="P98" s="82" t="str">
        <f>IF(ISERROR(VLOOKUP(control!$B$5&amp;control!$F$19&amp;$B98,Data_NBA!$A$5:$U$807,Data_NBA!T$1,FALSE)),"-",VLOOKUP(control!$B$5&amp;control!$F$19&amp;$B98,Data_NBA!$A$5:$U$807,Data_NBA!T$1,FALSE))</f>
        <v>-</v>
      </c>
      <c r="Q98" s="83" t="str">
        <f>IF(ISERROR(VLOOKUP(control!$B$5&amp;control!$F$19&amp;$B98,Data_NBA!$A$5:$U$807,Data_NBA!U$1,FALSE)),"-",VLOOKUP(control!$B$5&amp;control!$F$19&amp;$B98,Data_NBA!$A$5:$U$807,Data_NBA!U$1,FALSE))</f>
        <v>-</v>
      </c>
      <c r="R98" s="9"/>
      <c r="S98" s="81">
        <f>IF(ISERROR(VLOOKUP("Persons"&amp;control!$F$19&amp;$B98,Data_NBA!$A$5:$U$807,Data_NBA!O$1,FALSE)),"-",VLOOKUP("Persons"&amp;control!$F$19&amp;$B98,Data_NBA!$A$5:$U$807,Data_NBA!O$1,FALSE))</f>
        <v>123.95535363733245</v>
      </c>
      <c r="T98" s="82">
        <f>IF(ISERROR(VLOOKUP("Persons"&amp;control!$F$19&amp;$B98,Data_NBA!$A$5:$U$807,Data_NBA!P$1,FALSE)),"-",VLOOKUP("Persons"&amp;control!$F$19&amp;$B98,Data_NBA!$A$5:$U$807,Data_NBA!P$1,FALSE))</f>
        <v>112.7376745751304</v>
      </c>
      <c r="U98" s="82">
        <f>IF(ISERROR(VLOOKUP("Persons"&amp;control!$F$19&amp;$B98,Data_NBA!$A$5:$U$807,Data_NBA!Q$1,FALSE)),"-",VLOOKUP("Persons"&amp;control!$F$19&amp;$B98,Data_NBA!$A$5:$U$807,Data_NBA!Q$1,FALSE))</f>
        <v>274.27225307083967</v>
      </c>
      <c r="V98" s="82">
        <f>IF(ISERROR(VLOOKUP("Persons"&amp;control!$F$19&amp;$B98,Data_NBA!$A$5:$U$807,Data_NBA!R$1,FALSE)),"-",VLOOKUP("Persons"&amp;control!$F$19&amp;$B98,Data_NBA!$A$5:$U$807,Data_NBA!R$1,FALSE))</f>
        <v>309.60794211677603</v>
      </c>
      <c r="W98" s="82">
        <f>IF(ISERROR(VLOOKUP("Persons"&amp;control!$F$19&amp;$B98,Data_NBA!$A$5:$U$807,Data_NBA!S$1,FALSE)),"-",VLOOKUP("Persons"&amp;control!$F$19&amp;$B98,Data_NBA!$A$5:$U$807,Data_NBA!S$1,FALSE))</f>
        <v>85.815244825845539</v>
      </c>
      <c r="X98" s="82">
        <f>IF(ISERROR(VLOOKUP("Persons"&amp;control!$F$19&amp;$B98,Data_NBA!$A$5:$U$807,Data_NBA!T$1,FALSE)),"-",VLOOKUP("Persons"&amp;control!$F$19&amp;$B98,Data_NBA!$A$5:$U$807,Data_NBA!T$1,FALSE))</f>
        <v>14.022098827752538</v>
      </c>
      <c r="Y98" s="83">
        <f>IF(ISERROR(VLOOKUP("Persons"&amp;control!$F$19&amp;$B98,Data_NBA!$A$5:$U$807,Data_NBA!U$1,FALSE)),"-",VLOOKUP("Persons"&amp;control!$F$19&amp;$B98,Data_NBA!$A$5:$U$807,Data_NBA!U$1,FALSE))</f>
        <v>920.41056705367657</v>
      </c>
    </row>
    <row r="99" spans="2:25" ht="15" thickBot="1">
      <c r="B99" s="16" t="s">
        <v>141</v>
      </c>
      <c r="C99" s="78">
        <f>IF(ISERROR(VLOOKUP(control!$B$4&amp;control!$F$19&amp;$B99,Data_NBA!$A$5:$U$807,Data_NBA!O$1,FALSE)),"-",VLOOKUP(control!$B$4&amp;control!$F$19&amp;$B99,Data_NBA!$A$5:$U$807,Data_NBA!O$1,FALSE))</f>
        <v>6.1695278969957075</v>
      </c>
      <c r="D99" s="79">
        <f>IF(ISERROR(VLOOKUP(control!$B$4&amp;control!$F$19&amp;$B99,Data_NBA!$A$5:$U$807,Data_NBA!P$1,FALSE)),"-",VLOOKUP(control!$B$4&amp;control!$F$19&amp;$B99,Data_NBA!$A$5:$U$807,Data_NBA!P$1,FALSE))</f>
        <v>3.7553648068669525</v>
      </c>
      <c r="E99" s="79">
        <f>IF(ISERROR(VLOOKUP(control!$B$4&amp;control!$F$19&amp;$B99,Data_NBA!$A$5:$U$807,Data_NBA!Q$1,FALSE)),"-",VLOOKUP(control!$B$4&amp;control!$F$19&amp;$B99,Data_NBA!$A$5:$U$807,Data_NBA!Q$1,FALSE))</f>
        <v>5.0965665236051505</v>
      </c>
      <c r="F99" s="79">
        <f>IF(ISERROR(VLOOKUP(control!$B$4&amp;control!$F$19&amp;$B99,Data_NBA!$A$5:$U$807,Data_NBA!R$1,FALSE)),"-",VLOOKUP(control!$B$4&amp;control!$F$19&amp;$B99,Data_NBA!$A$5:$U$807,Data_NBA!R$1,FALSE))</f>
        <v>5.633047210300429</v>
      </c>
      <c r="G99" s="79">
        <f>IF(ISERROR(VLOOKUP(control!$B$4&amp;control!$F$19&amp;$B99,Data_NBA!$A$5:$U$807,Data_NBA!S$1,FALSE)),"-",VLOOKUP(control!$B$4&amp;control!$F$19&amp;$B99,Data_NBA!$A$5:$U$807,Data_NBA!S$1,FALSE))</f>
        <v>2.6824034334763946</v>
      </c>
      <c r="H99" s="79" t="str">
        <f>IF(ISERROR(VLOOKUP(control!$B$4&amp;control!$F$19&amp;$B99,Data_NBA!$A$5:$U$807,Data_NBA!T$1,FALSE)),"-",VLOOKUP(control!$B$4&amp;control!$F$19&amp;$B99,Data_NBA!$A$5:$U$807,Data_NBA!T$1,FALSE))</f>
        <v>-</v>
      </c>
      <c r="I99" s="80">
        <f>IF(ISERROR(VLOOKUP(control!$B$4&amp;control!$F$19&amp;$B99,Data_NBA!$A$5:$U$807,Data_NBA!U$1,FALSE)),"-",VLOOKUP(control!$B$4&amp;control!$F$19&amp;$B99,Data_NBA!$A$5:$U$807,Data_NBA!U$1,FALSE))</f>
        <v>23.336909871244636</v>
      </c>
      <c r="J99" s="9"/>
      <c r="K99" s="78">
        <f>IF(ISERROR(VLOOKUP(control!$B$5&amp;control!$F$19&amp;$B99,Data_NBA!$A$5:$U$807,Data_NBA!O$1,FALSE)),"-",VLOOKUP(control!$B$5&amp;control!$F$19&amp;$B99,Data_NBA!$A$5:$U$807,Data_NBA!O$1,FALSE))</f>
        <v>5.0965665236051505</v>
      </c>
      <c r="L99" s="79" t="str">
        <f>IF(ISERROR(VLOOKUP(control!$B$5&amp;control!$F$19&amp;$B99,Data_NBA!$A$5:$U$807,Data_NBA!P$1,FALSE)),"-",VLOOKUP(control!$B$5&amp;control!$F$19&amp;$B99,Data_NBA!$A$5:$U$807,Data_NBA!P$1,FALSE))</f>
        <v>-</v>
      </c>
      <c r="M99" s="79">
        <f>IF(ISERROR(VLOOKUP(control!$B$5&amp;control!$F$19&amp;$B99,Data_NBA!$A$5:$U$807,Data_NBA!Q$1,FALSE)),"-",VLOOKUP(control!$B$5&amp;control!$F$19&amp;$B99,Data_NBA!$A$5:$U$807,Data_NBA!Q$1,FALSE))</f>
        <v>1.3412017167381973</v>
      </c>
      <c r="N99" s="79">
        <f>IF(ISERROR(VLOOKUP(control!$B$5&amp;control!$F$19&amp;$B99,Data_NBA!$A$5:$U$807,Data_NBA!R$1,FALSE)),"-",VLOOKUP(control!$B$5&amp;control!$F$19&amp;$B99,Data_NBA!$A$5:$U$807,Data_NBA!R$1,FALSE))</f>
        <v>2.9506437768240343</v>
      </c>
      <c r="O99" s="79">
        <f>IF(ISERROR(VLOOKUP(control!$B$5&amp;control!$F$19&amp;$B99,Data_NBA!$A$5:$U$807,Data_NBA!S$1,FALSE)),"-",VLOOKUP(control!$B$5&amp;control!$F$19&amp;$B99,Data_NBA!$A$5:$U$807,Data_NBA!S$1,FALSE))</f>
        <v>2.6824034334763946</v>
      </c>
      <c r="P99" s="79">
        <f>IF(ISERROR(VLOOKUP(control!$B$5&amp;control!$F$19&amp;$B99,Data_NBA!$A$5:$U$807,Data_NBA!T$1,FALSE)),"-",VLOOKUP(control!$B$5&amp;control!$F$19&amp;$B99,Data_NBA!$A$5:$U$807,Data_NBA!T$1,FALSE))</f>
        <v>1.3412017167381973</v>
      </c>
      <c r="Q99" s="80">
        <f>IF(ISERROR(VLOOKUP(control!$B$5&amp;control!$F$19&amp;$B99,Data_NBA!$A$5:$U$807,Data_NBA!U$1,FALSE)),"-",VLOOKUP(control!$B$5&amp;control!$F$19&amp;$B99,Data_NBA!$A$5:$U$807,Data_NBA!U$1,FALSE))</f>
        <v>13.412017167381974</v>
      </c>
      <c r="R99" s="9"/>
      <c r="S99" s="78">
        <f>IF(ISERROR(VLOOKUP("Persons"&amp;control!$F$19&amp;$B99,Data_NBA!$A$5:$U$807,Data_NBA!O$1,FALSE)),"-",VLOOKUP("Persons"&amp;control!$F$19&amp;$B99,Data_NBA!$A$5:$U$807,Data_NBA!O$1,FALSE))</f>
        <v>11.266094420600858</v>
      </c>
      <c r="T99" s="79">
        <f>IF(ISERROR(VLOOKUP("Persons"&amp;control!$F$19&amp;$B99,Data_NBA!$A$5:$U$807,Data_NBA!P$1,FALSE)),"-",VLOOKUP("Persons"&amp;control!$F$19&amp;$B99,Data_NBA!$A$5:$U$807,Data_NBA!P$1,FALSE))</f>
        <v>3.7553648068669525</v>
      </c>
      <c r="U99" s="79">
        <f>IF(ISERROR(VLOOKUP("Persons"&amp;control!$F$19&amp;$B99,Data_NBA!$A$5:$U$807,Data_NBA!Q$1,FALSE)),"-",VLOOKUP("Persons"&amp;control!$F$19&amp;$B99,Data_NBA!$A$5:$U$807,Data_NBA!Q$1,FALSE))</f>
        <v>6.437768240343348</v>
      </c>
      <c r="V99" s="79">
        <f>IF(ISERROR(VLOOKUP("Persons"&amp;control!$F$19&amp;$B99,Data_NBA!$A$5:$U$807,Data_NBA!R$1,FALSE)),"-",VLOOKUP("Persons"&amp;control!$F$19&amp;$B99,Data_NBA!$A$5:$U$807,Data_NBA!R$1,FALSE))</f>
        <v>8.5836909871244647</v>
      </c>
      <c r="W99" s="79">
        <f>IF(ISERROR(VLOOKUP("Persons"&amp;control!$F$19&amp;$B99,Data_NBA!$A$5:$U$807,Data_NBA!S$1,FALSE)),"-",VLOOKUP("Persons"&amp;control!$F$19&amp;$B99,Data_NBA!$A$5:$U$807,Data_NBA!S$1,FALSE))</f>
        <v>5.3648068669527893</v>
      </c>
      <c r="X99" s="79">
        <f>IF(ISERROR(VLOOKUP("Persons"&amp;control!$F$19&amp;$B99,Data_NBA!$A$5:$U$807,Data_NBA!T$1,FALSE)),"-",VLOOKUP("Persons"&amp;control!$F$19&amp;$B99,Data_NBA!$A$5:$U$807,Data_NBA!T$1,FALSE))</f>
        <v>1.3412017167381973</v>
      </c>
      <c r="Y99" s="80">
        <f>IF(ISERROR(VLOOKUP("Persons"&amp;control!$F$19&amp;$B99,Data_NBA!$A$5:$U$807,Data_NBA!U$1,FALSE)),"-",VLOOKUP("Persons"&amp;control!$F$19&amp;$B99,Data_NBA!$A$5:$U$807,Data_NBA!U$1,FALSE))</f>
        <v>36.748927038626611</v>
      </c>
    </row>
    <row r="100" spans="2:25" ht="15" thickBot="1">
      <c r="B100" s="16" t="s">
        <v>145</v>
      </c>
      <c r="C100" s="81" t="str">
        <f>IF(ISERROR(VLOOKUP(control!$B$4&amp;control!$F$19&amp;$B100,Data_NBA!$A$5:$U$807,Data_NBA!O$1,FALSE)),"-",VLOOKUP(control!$B$4&amp;control!$F$19&amp;$B100,Data_NBA!$A$5:$U$807,Data_NBA!O$1,FALSE))</f>
        <v>-</v>
      </c>
      <c r="D100" s="82" t="str">
        <f>IF(ISERROR(VLOOKUP(control!$B$4&amp;control!$F$19&amp;$B100,Data_NBA!$A$5:$U$807,Data_NBA!P$1,FALSE)),"-",VLOOKUP(control!$B$4&amp;control!$F$19&amp;$B100,Data_NBA!$A$5:$U$807,Data_NBA!P$1,FALSE))</f>
        <v>-</v>
      </c>
      <c r="E100" s="82" t="str">
        <f>IF(ISERROR(VLOOKUP(control!$B$4&amp;control!$F$19&amp;$B100,Data_NBA!$A$5:$U$807,Data_NBA!Q$1,FALSE)),"-",VLOOKUP(control!$B$4&amp;control!$F$19&amp;$B100,Data_NBA!$A$5:$U$807,Data_NBA!Q$1,FALSE))</f>
        <v>-</v>
      </c>
      <c r="F100" s="82" t="str">
        <f>IF(ISERROR(VLOOKUP(control!$B$4&amp;control!$F$19&amp;$B100,Data_NBA!$A$5:$U$807,Data_NBA!R$1,FALSE)),"-",VLOOKUP(control!$B$4&amp;control!$F$19&amp;$B100,Data_NBA!$A$5:$U$807,Data_NBA!R$1,FALSE))</f>
        <v>-</v>
      </c>
      <c r="G100" s="82" t="str">
        <f>IF(ISERROR(VLOOKUP(control!$B$4&amp;control!$F$19&amp;$B100,Data_NBA!$A$5:$U$807,Data_NBA!S$1,FALSE)),"-",VLOOKUP(control!$B$4&amp;control!$F$19&amp;$B100,Data_NBA!$A$5:$U$807,Data_NBA!S$1,FALSE))</f>
        <v>-</v>
      </c>
      <c r="H100" s="82" t="str">
        <f>IF(ISERROR(VLOOKUP(control!$B$4&amp;control!$F$19&amp;$B100,Data_NBA!$A$5:$U$807,Data_NBA!T$1,FALSE)),"-",VLOOKUP(control!$B$4&amp;control!$F$19&amp;$B100,Data_NBA!$A$5:$U$807,Data_NBA!T$1,FALSE))</f>
        <v>-</v>
      </c>
      <c r="I100" s="83" t="str">
        <f>IF(ISERROR(VLOOKUP(control!$B$4&amp;control!$F$19&amp;$B100,Data_NBA!$A$5:$U$807,Data_NBA!U$1,FALSE)),"-",VLOOKUP(control!$B$4&amp;control!$F$19&amp;$B100,Data_NBA!$A$5:$U$807,Data_NBA!U$1,FALSE))</f>
        <v>-</v>
      </c>
      <c r="J100" s="9"/>
      <c r="K100" s="81">
        <f>IF(ISERROR(VLOOKUP(control!$B$5&amp;control!$F$19&amp;$B100,Data_NBA!$A$5:$U$807,Data_NBA!O$1,FALSE)),"-",VLOOKUP(control!$B$5&amp;control!$F$19&amp;$B100,Data_NBA!$A$5:$U$807,Data_NBA!O$1,FALSE))</f>
        <v>31.360855483008585</v>
      </c>
      <c r="L100" s="82">
        <f>IF(ISERROR(VLOOKUP(control!$B$5&amp;control!$F$19&amp;$B100,Data_NBA!$A$5:$U$807,Data_NBA!P$1,FALSE)),"-",VLOOKUP(control!$B$5&amp;control!$F$19&amp;$B100,Data_NBA!$A$5:$U$807,Data_NBA!P$1,FALSE))</f>
        <v>23.135057323530926</v>
      </c>
      <c r="M100" s="82">
        <f>IF(ISERROR(VLOOKUP(control!$B$5&amp;control!$F$19&amp;$B100,Data_NBA!$A$5:$U$807,Data_NBA!Q$1,FALSE)),"-",VLOOKUP(control!$B$5&amp;control!$F$19&amp;$B100,Data_NBA!$A$5:$U$807,Data_NBA!Q$1,FALSE))</f>
        <v>67.348722430723356</v>
      </c>
      <c r="N100" s="82">
        <f>IF(ISERROR(VLOOKUP(control!$B$5&amp;control!$F$19&amp;$B100,Data_NBA!$A$5:$U$807,Data_NBA!R$1,FALSE)),"-",VLOOKUP(control!$B$5&amp;control!$F$19&amp;$B100,Data_NBA!$A$5:$U$807,Data_NBA!R$1,FALSE))</f>
        <v>64.264048120919242</v>
      </c>
      <c r="O100" s="82">
        <f>IF(ISERROR(VLOOKUP(control!$B$5&amp;control!$F$19&amp;$B100,Data_NBA!$A$5:$U$807,Data_NBA!S$1,FALSE)),"-",VLOOKUP(control!$B$5&amp;control!$F$19&amp;$B100,Data_NBA!$A$5:$U$807,Data_NBA!S$1,FALSE))</f>
        <v>39.586653642486247</v>
      </c>
      <c r="P100" s="82">
        <f>IF(ISERROR(VLOOKUP(control!$B$5&amp;control!$F$19&amp;$B100,Data_NBA!$A$5:$U$807,Data_NBA!T$1,FALSE)),"-",VLOOKUP(control!$B$5&amp;control!$F$19&amp;$B100,Data_NBA!$A$5:$U$807,Data_NBA!T$1,FALSE))</f>
        <v>22.106832553596217</v>
      </c>
      <c r="Q100" s="83">
        <f>IF(ISERROR(VLOOKUP(control!$B$5&amp;control!$F$19&amp;$B100,Data_NBA!$A$5:$U$807,Data_NBA!U$1,FALSE)),"-",VLOOKUP(control!$B$5&amp;control!$F$19&amp;$B100,Data_NBA!$A$5:$U$807,Data_NBA!U$1,FALSE))</f>
        <v>247.80216955426457</v>
      </c>
      <c r="R100" s="9"/>
      <c r="S100" s="81">
        <f>IF(ISERROR(VLOOKUP("Persons"&amp;control!$F$19&amp;$B100,Data_NBA!$A$5:$U$807,Data_NBA!O$1,FALSE)),"-",VLOOKUP("Persons"&amp;control!$F$19&amp;$B100,Data_NBA!$A$5:$U$807,Data_NBA!O$1,FALSE))</f>
        <v>31.360855483008585</v>
      </c>
      <c r="T100" s="82">
        <f>IF(ISERROR(VLOOKUP("Persons"&amp;control!$F$19&amp;$B100,Data_NBA!$A$5:$U$807,Data_NBA!P$1,FALSE)),"-",VLOOKUP("Persons"&amp;control!$F$19&amp;$B100,Data_NBA!$A$5:$U$807,Data_NBA!P$1,FALSE))</f>
        <v>23.135057323530926</v>
      </c>
      <c r="U100" s="82">
        <f>IF(ISERROR(VLOOKUP("Persons"&amp;control!$F$19&amp;$B100,Data_NBA!$A$5:$U$807,Data_NBA!Q$1,FALSE)),"-",VLOOKUP("Persons"&amp;control!$F$19&amp;$B100,Data_NBA!$A$5:$U$807,Data_NBA!Q$1,FALSE))</f>
        <v>67.348722430723356</v>
      </c>
      <c r="V100" s="82">
        <f>IF(ISERROR(VLOOKUP("Persons"&amp;control!$F$19&amp;$B100,Data_NBA!$A$5:$U$807,Data_NBA!R$1,FALSE)),"-",VLOOKUP("Persons"&amp;control!$F$19&amp;$B100,Data_NBA!$A$5:$U$807,Data_NBA!R$1,FALSE))</f>
        <v>64.264048120919242</v>
      </c>
      <c r="W100" s="82">
        <f>IF(ISERROR(VLOOKUP("Persons"&amp;control!$F$19&amp;$B100,Data_NBA!$A$5:$U$807,Data_NBA!S$1,FALSE)),"-",VLOOKUP("Persons"&amp;control!$F$19&amp;$B100,Data_NBA!$A$5:$U$807,Data_NBA!S$1,FALSE))</f>
        <v>39.586653642486247</v>
      </c>
      <c r="X100" s="82">
        <f>IF(ISERROR(VLOOKUP("Persons"&amp;control!$F$19&amp;$B100,Data_NBA!$A$5:$U$807,Data_NBA!T$1,FALSE)),"-",VLOOKUP("Persons"&amp;control!$F$19&amp;$B100,Data_NBA!$A$5:$U$807,Data_NBA!T$1,FALSE))</f>
        <v>22.106832553596217</v>
      </c>
      <c r="Y100" s="83">
        <f>IF(ISERROR(VLOOKUP("Persons"&amp;control!$F$19&amp;$B100,Data_NBA!$A$5:$U$807,Data_NBA!U$1,FALSE)),"-",VLOOKUP("Persons"&amp;control!$F$19&amp;$B100,Data_NBA!$A$5:$U$807,Data_NBA!U$1,FALSE))</f>
        <v>247.80216955426457</v>
      </c>
    </row>
    <row r="101" spans="2:25" ht="15.75" thickBot="1">
      <c r="S101" s="124" t="s">
        <v>202</v>
      </c>
    </row>
    <row r="102" spans="2:25" s="43" customFormat="1" ht="15" customHeight="1" thickTop="1">
      <c r="B102" s="170" t="s">
        <v>28</v>
      </c>
      <c r="C102" s="173" t="str">
        <f>"Males living with and beyond cancer in 2010 in "&amp;control!$F$19&amp;" NHS Board Area by cancer type and time since diagnosis, diagnosed during the period 1991-2010"</f>
        <v>Males living with and beyond cancer in 2010 in Ayrshire and Arran NHS Board Area by cancer type and time since diagnosis, diagnosed during the period 1991-2010</v>
      </c>
      <c r="D102" s="173"/>
      <c r="E102" s="173"/>
      <c r="F102" s="173"/>
      <c r="G102" s="173"/>
      <c r="H102" s="173"/>
      <c r="I102" s="173"/>
      <c r="J102" s="118"/>
      <c r="K102" s="173" t="str">
        <f>"Females living with and beyond cancer in 2010 in "&amp;control!$F$19&amp;" NHS Board Area by cancer type and time since diagnosis, diagnosed during the period 1991-2010"</f>
        <v>Females living with and beyond cancer in 2010 in Ayrshire and Arran NHS Board Area by cancer type and time since diagnosis, diagnosed during the period 1991-2010</v>
      </c>
      <c r="L102" s="173"/>
      <c r="M102" s="173"/>
      <c r="N102" s="173"/>
      <c r="O102" s="173"/>
      <c r="P102" s="173"/>
      <c r="Q102" s="173"/>
      <c r="R102" s="118"/>
      <c r="S102" s="173" t="str">
        <f>"All persons living with and beyond cancer in 2010 in "&amp;control!$F$19&amp;" NHS Board Area by cancer type and time since diagnosis, diagnosed during the period 1991-2010"</f>
        <v>All persons living with and beyond cancer in 2010 in Ayrshire and Arran NHS Board Area by cancer type and time since diagnosis, diagnosed during the period 1991-2010</v>
      </c>
      <c r="T102" s="173"/>
      <c r="U102" s="173"/>
      <c r="V102" s="173"/>
      <c r="W102" s="173"/>
      <c r="X102" s="173"/>
      <c r="Y102" s="175"/>
    </row>
    <row r="103" spans="2:25" s="119" customFormat="1" ht="21.75" customHeight="1">
      <c r="B103" s="171"/>
      <c r="C103" s="174"/>
      <c r="D103" s="174"/>
      <c r="E103" s="174"/>
      <c r="F103" s="174"/>
      <c r="G103" s="174"/>
      <c r="H103" s="174"/>
      <c r="I103" s="174"/>
      <c r="J103" s="43"/>
      <c r="K103" s="174"/>
      <c r="L103" s="174"/>
      <c r="M103" s="174"/>
      <c r="N103" s="174"/>
      <c r="O103" s="174"/>
      <c r="P103" s="174"/>
      <c r="Q103" s="174"/>
      <c r="R103" s="43"/>
      <c r="S103" s="174"/>
      <c r="T103" s="174"/>
      <c r="U103" s="174"/>
      <c r="V103" s="174"/>
      <c r="W103" s="174"/>
      <c r="X103" s="174"/>
      <c r="Y103" s="176"/>
    </row>
    <row r="104" spans="2:25" ht="3.75" customHeight="1">
      <c r="B104" s="171"/>
      <c r="I104" s="7"/>
      <c r="Q104" s="7"/>
      <c r="Y104" s="120"/>
    </row>
    <row r="105" spans="2:25" ht="15" customHeight="1">
      <c r="B105" s="171"/>
      <c r="I105" s="7"/>
      <c r="Q105" s="7"/>
      <c r="Y105" s="120"/>
    </row>
    <row r="106" spans="2:25" ht="15" customHeight="1">
      <c r="B106" s="171"/>
      <c r="I106" s="7"/>
      <c r="Q106" s="7"/>
      <c r="Y106" s="120"/>
    </row>
    <row r="107" spans="2:25" ht="15" customHeight="1">
      <c r="B107" s="171"/>
      <c r="I107" s="7"/>
      <c r="Q107" s="7"/>
      <c r="Y107" s="120"/>
    </row>
    <row r="108" spans="2:25" ht="15" customHeight="1">
      <c r="B108" s="171"/>
      <c r="I108" s="7"/>
      <c r="Q108" s="7"/>
      <c r="Y108" s="120"/>
    </row>
    <row r="109" spans="2:25" ht="15" customHeight="1">
      <c r="B109" s="171"/>
      <c r="I109" s="7"/>
      <c r="Q109" s="7"/>
      <c r="Y109" s="120"/>
    </row>
    <row r="110" spans="2:25" ht="15" customHeight="1">
      <c r="B110" s="171"/>
      <c r="I110" s="7"/>
      <c r="Q110" s="7"/>
      <c r="Y110" s="120"/>
    </row>
    <row r="111" spans="2:25" ht="15" customHeight="1">
      <c r="B111" s="171"/>
      <c r="I111" s="7"/>
      <c r="Q111" s="7"/>
      <c r="Y111" s="120"/>
    </row>
    <row r="112" spans="2:25" ht="15" customHeight="1">
      <c r="B112" s="171"/>
      <c r="I112" s="7"/>
      <c r="Q112" s="7"/>
      <c r="Y112" s="120"/>
    </row>
    <row r="113" spans="2:25" ht="15" customHeight="1">
      <c r="B113" s="171"/>
      <c r="I113" s="7"/>
      <c r="Q113" s="7"/>
      <c r="Y113" s="120"/>
    </row>
    <row r="114" spans="2:25" ht="15" customHeight="1">
      <c r="B114" s="171"/>
      <c r="I114" s="7"/>
      <c r="Q114" s="7"/>
      <c r="Y114" s="120"/>
    </row>
    <row r="115" spans="2:25" ht="15" customHeight="1">
      <c r="B115" s="171"/>
      <c r="I115" s="7"/>
      <c r="Q115" s="7"/>
      <c r="Y115" s="120"/>
    </row>
    <row r="116" spans="2:25" ht="15" customHeight="1">
      <c r="B116" s="171"/>
      <c r="I116" s="7"/>
      <c r="Q116" s="7"/>
      <c r="Y116" s="120"/>
    </row>
    <row r="117" spans="2:25" ht="15" customHeight="1">
      <c r="B117" s="171"/>
      <c r="I117" s="7"/>
      <c r="Q117" s="7"/>
      <c r="Y117" s="120"/>
    </row>
    <row r="118" spans="2:25" ht="15" customHeight="1">
      <c r="B118" s="171"/>
      <c r="I118" s="7"/>
      <c r="Q118" s="7"/>
      <c r="Y118" s="120"/>
    </row>
    <row r="119" spans="2:25" ht="15" customHeight="1">
      <c r="B119" s="171"/>
      <c r="I119" s="7"/>
      <c r="Q119" s="7"/>
      <c r="Y119" s="120"/>
    </row>
    <row r="120" spans="2:25" ht="15" customHeight="1">
      <c r="B120" s="171"/>
      <c r="I120" s="7"/>
      <c r="Q120" s="7"/>
      <c r="Y120" s="120"/>
    </row>
    <row r="121" spans="2:25" ht="15" customHeight="1">
      <c r="B121" s="171"/>
      <c r="I121" s="7"/>
      <c r="Q121" s="7"/>
      <c r="Y121" s="120"/>
    </row>
    <row r="122" spans="2:25" ht="15" customHeight="1">
      <c r="B122" s="171"/>
      <c r="I122" s="7"/>
      <c r="Q122" s="7"/>
      <c r="Y122" s="120"/>
    </row>
    <row r="123" spans="2:25" ht="15" customHeight="1">
      <c r="B123" s="171"/>
      <c r="I123" s="7"/>
      <c r="Q123" s="7"/>
      <c r="Y123" s="120"/>
    </row>
    <row r="124" spans="2:25" ht="5.25" customHeight="1">
      <c r="B124" s="171"/>
      <c r="I124" s="7"/>
      <c r="Q124" s="7"/>
      <c r="Y124" s="120"/>
    </row>
    <row r="125" spans="2:25" ht="6" customHeight="1" thickBot="1">
      <c r="B125" s="172"/>
      <c r="C125" s="121"/>
      <c r="D125" s="121"/>
      <c r="E125" s="121"/>
      <c r="F125" s="121"/>
      <c r="G125" s="121"/>
      <c r="H125" s="121"/>
      <c r="I125" s="122"/>
      <c r="J125" s="121"/>
      <c r="K125" s="121"/>
      <c r="L125" s="121"/>
      <c r="M125" s="121"/>
      <c r="N125" s="121"/>
      <c r="O125" s="121"/>
      <c r="P125" s="121"/>
      <c r="Q125" s="122"/>
      <c r="R125" s="121"/>
      <c r="S125" s="121"/>
      <c r="T125" s="121"/>
      <c r="U125" s="121"/>
      <c r="V125" s="121"/>
      <c r="W125" s="121"/>
      <c r="X125" s="121"/>
      <c r="Y125" s="123"/>
    </row>
    <row r="126" spans="2:25" ht="15.75" thickTop="1">
      <c r="B126" s="156" t="s">
        <v>199</v>
      </c>
    </row>
  </sheetData>
  <mergeCells count="28">
    <mergeCell ref="C51:I51"/>
    <mergeCell ref="K51:Q51"/>
    <mergeCell ref="S51:Y51"/>
    <mergeCell ref="C78:I78"/>
    <mergeCell ref="K78:Q78"/>
    <mergeCell ref="S78:Y78"/>
    <mergeCell ref="C17:I17"/>
    <mergeCell ref="K17:Q17"/>
    <mergeCell ref="S17:Y17"/>
    <mergeCell ref="C24:I24"/>
    <mergeCell ref="K24:Q24"/>
    <mergeCell ref="S24:Y24"/>
    <mergeCell ref="B102:B125"/>
    <mergeCell ref="C102:I103"/>
    <mergeCell ref="K102:Q103"/>
    <mergeCell ref="S102:Y103"/>
    <mergeCell ref="C16:I16"/>
    <mergeCell ref="K16:Q16"/>
    <mergeCell ref="S16:Y16"/>
    <mergeCell ref="C77:I77"/>
    <mergeCell ref="K77:Q77"/>
    <mergeCell ref="S77:Y77"/>
    <mergeCell ref="C23:I23"/>
    <mergeCell ref="K23:Q23"/>
    <mergeCell ref="S23:Y23"/>
    <mergeCell ref="C50:I50"/>
    <mergeCell ref="K50:Q50"/>
    <mergeCell ref="S50:Y50"/>
  </mergeCells>
  <conditionalFormatting sqref="C19:I20">
    <cfRule type="containsText" dxfId="13" priority="13" operator="containsText" text="ns">
      <formula>NOT(ISERROR(SEARCH("ns",C19)))</formula>
    </cfRule>
    <cfRule type="containsText" dxfId="12" priority="14" operator="containsText" text="&lt;6">
      <formula>NOT(ISERROR(SEARCH("&lt;6",C19)))</formula>
    </cfRule>
  </conditionalFormatting>
  <conditionalFormatting sqref="K19:Q20">
    <cfRule type="containsText" dxfId="11" priority="7" operator="containsText" text="ns">
      <formula>NOT(ISERROR(SEARCH("ns",K19)))</formula>
    </cfRule>
    <cfRule type="containsText" dxfId="10" priority="8" operator="containsText" text="&lt;6">
      <formula>NOT(ISERROR(SEARCH("&lt;6",K19)))</formula>
    </cfRule>
  </conditionalFormatting>
  <conditionalFormatting sqref="S19:Y20">
    <cfRule type="containsText" dxfId="8" priority="1" operator="containsText" text="ns">
      <formula>NOT(ISERROR(SEARCH("ns",S19)))</formula>
    </cfRule>
    <cfRule type="containsText" dxfId="7" priority="2" operator="containsText" text="&lt;6">
      <formula>NOT(ISERROR(SEARCH("&lt;6",S19)))</formula>
    </cfRule>
  </conditionalFormatting>
  <hyperlinks>
    <hyperlink ref="B23" location="Scotland_NBA!A1" display="(back to top)" xr:uid="{00000000-0004-0000-0500-000000000000}"/>
    <hyperlink ref="B50" location="Scotland_NBA!A1" display="(back to top)" xr:uid="{00000000-0004-0000-0500-000001000000}"/>
    <hyperlink ref="B77" location="Scotland_NBA!A1" display="(back to top)" xr:uid="{00000000-0004-0000-0500-000002000000}"/>
    <hyperlink ref="B126" location="Scotland_NBA!A1" display="(back to top)" xr:uid="{00000000-0004-0000-0500-000003000000}"/>
    <hyperlink ref="E10" location="Scotland_NBA!A15:A46" display="Numbers" xr:uid="{00000000-0004-0000-0500-000004000000}"/>
    <hyperlink ref="E11" location="Scotland_NBA!A49:A73" display="Time Since Diagnosis distribution" xr:uid="{00000000-0004-0000-0500-000005000000}"/>
    <hyperlink ref="E12" location="Scotland_NBA!A76:A100" display="Rates" xr:uid="{00000000-0004-0000-0500-000006000000}"/>
    <hyperlink ref="E13" location="Scotland_NBA!A100:A123" display="Graphs" xr:uid="{00000000-0004-0000-0500-000007000000}"/>
    <hyperlink ref="H10" r:id="rId1" tooltip="Click here for maps and more information on the geographies referred to here" xr:uid="{00000000-0004-0000-0500-000008000000}"/>
    <hyperlink ref="H11" r:id="rId2" tooltip="Click here for full guidance and frequently asked questions on the prevalence data" xr:uid="{00000000-0004-0000-0500-000009000000}"/>
    <hyperlink ref="H13" r:id="rId3" tooltip="Click here for summary data for England and other UK nations" xr:uid="{00000000-0004-0000-0500-00000A000000}"/>
    <hyperlink ref="H12" r:id="rId4" tooltip="Click here for detailed prevalence data for England and other UK nations" xr:uid="{00000000-0004-0000-0500-00000B000000}"/>
  </hyperlinks>
  <pageMargins left="0.7" right="0.7" top="0.75" bottom="0.75" header="0.3" footer="0.3"/>
  <pageSetup paperSize="9"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0241" r:id="rId8" name="List Box 1">
              <controlPr defaultSize="0" autoLine="0" autoPict="0">
                <anchor moveWithCells="1">
                  <from>
                    <xdr:col>1</xdr:col>
                    <xdr:colOff>0</xdr:colOff>
                    <xdr:row>9</xdr:row>
                    <xdr:rowOff>85725</xdr:rowOff>
                  </from>
                  <to>
                    <xdr:col>3</xdr:col>
                    <xdr:colOff>200025</xdr:colOff>
                    <xdr:row>12</xdr:row>
                    <xdr:rowOff>152400</xdr:rowOff>
                  </to>
                </anchor>
              </controlPr>
            </control>
          </mc:Choice>
        </mc:AlternateContent>
        <mc:AlternateContent xmlns:mc="http://schemas.openxmlformats.org/markup-compatibility/2006">
          <mc:Choice Requires="x14">
            <control shapeId="10242" r:id="rId9" name="List Box 2">
              <controlPr defaultSize="0" autoLine="0" autoPict="0">
                <anchor moveWithCells="1">
                  <from>
                    <xdr:col>1</xdr:col>
                    <xdr:colOff>0</xdr:colOff>
                    <xdr:row>9</xdr:row>
                    <xdr:rowOff>85725</xdr:rowOff>
                  </from>
                  <to>
                    <xdr:col>3</xdr:col>
                    <xdr:colOff>200025</xdr:colOff>
                    <xdr:row>12</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5" operator="containsText" text="&lt;6" id="{31CEF193-0813-4319-BA2E-F0A82803C756}">
            <xm:f>NOT(ISERROR(SEARCH("&lt;6",Scotland_RCN!J18)))</xm:f>
            <x14:dxf>
              <font>
                <color theme="6" tint="0.39994506668294322"/>
              </font>
            </x14:dxf>
          </x14:cfRule>
          <xm:sqref>R19:Y20 J19:J20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BFBDAF"/>
  </sheetPr>
  <dimension ref="A1:Z124"/>
  <sheetViews>
    <sheetView zoomScale="85" zoomScaleNormal="85" workbookViewId="0">
      <selection activeCell="H10" sqref="H10"/>
    </sheetView>
  </sheetViews>
  <sheetFormatPr defaultColWidth="0" defaultRowHeight="15" zeroHeight="1"/>
  <cols>
    <col min="1" max="1" width="0.28515625" style="5" customWidth="1"/>
    <col min="2" max="2" width="39.140625" style="5" customWidth="1"/>
    <col min="3" max="8" width="11" style="5" customWidth="1"/>
    <col min="9" max="9" width="11" style="7" customWidth="1"/>
    <col min="10" max="10" width="3.140625" style="5" customWidth="1"/>
    <col min="11" max="17" width="11" style="5" customWidth="1"/>
    <col min="18" max="18" width="3.140625" style="5" customWidth="1"/>
    <col min="19" max="25" width="11" style="5" customWidth="1"/>
    <col min="26" max="26" width="9.140625" style="5" customWidth="1"/>
    <col min="27" max="16384" width="9.140625" style="5" hidden="1"/>
  </cols>
  <sheetData>
    <row r="1" spans="1:25"/>
    <row r="2" spans="1:25" s="2" customFormat="1" ht="23.25">
      <c r="B2" s="1" t="s">
        <v>0</v>
      </c>
      <c r="I2" s="13"/>
    </row>
    <row r="3" spans="1:25" s="146" customFormat="1" ht="15.75">
      <c r="A3" s="143"/>
      <c r="B3" s="144"/>
      <c r="C3" s="143"/>
      <c r="D3" s="145"/>
      <c r="E3" s="145"/>
      <c r="F3" s="145"/>
      <c r="G3" s="145"/>
      <c r="H3" s="145"/>
      <c r="I3" s="145"/>
      <c r="J3" s="145"/>
      <c r="K3" s="145"/>
      <c r="L3" s="145"/>
      <c r="M3" s="145"/>
      <c r="N3" s="145"/>
      <c r="O3" s="145"/>
      <c r="P3" s="145"/>
      <c r="Q3" s="145"/>
    </row>
    <row r="4" spans="1:25" s="2" customFormat="1" ht="23.25">
      <c r="B4" s="3" t="s">
        <v>13</v>
      </c>
      <c r="I4" s="13"/>
    </row>
    <row r="5" spans="1:25" s="2" customFormat="1" ht="23.25">
      <c r="B5" s="3" t="s">
        <v>14</v>
      </c>
      <c r="I5" s="13"/>
    </row>
    <row r="6" spans="1:25" ht="6" customHeight="1">
      <c r="B6" s="4"/>
    </row>
    <row r="7" spans="1:25" s="2" customFormat="1" ht="18">
      <c r="B7" s="6" t="s">
        <v>205</v>
      </c>
      <c r="I7" s="13"/>
    </row>
    <row r="8" spans="1:25">
      <c r="E8" s="119"/>
      <c r="F8" s="119"/>
    </row>
    <row r="9" spans="1:25">
      <c r="B9" s="43" t="s">
        <v>206</v>
      </c>
      <c r="E9" s="119"/>
      <c r="F9" s="119"/>
    </row>
    <row r="10" spans="1:25">
      <c r="E10" s="125" t="s">
        <v>183</v>
      </c>
      <c r="F10" s="119"/>
      <c r="H10" s="125" t="s">
        <v>184</v>
      </c>
    </row>
    <row r="11" spans="1:25">
      <c r="E11" s="125" t="s">
        <v>24</v>
      </c>
      <c r="F11" s="119"/>
      <c r="H11" s="125" t="s">
        <v>21</v>
      </c>
    </row>
    <row r="12" spans="1:25">
      <c r="E12" s="125" t="s">
        <v>26</v>
      </c>
      <c r="F12" s="119"/>
      <c r="H12" s="125" t="s">
        <v>185</v>
      </c>
    </row>
    <row r="13" spans="1:25">
      <c r="E13" s="125" t="s">
        <v>186</v>
      </c>
      <c r="F13" s="119"/>
      <c r="H13" s="125" t="s">
        <v>187</v>
      </c>
    </row>
    <row r="14" spans="1:25">
      <c r="E14" s="119"/>
      <c r="F14" s="119"/>
      <c r="H14" s="119"/>
      <c r="Q14" s="7"/>
      <c r="Y14" s="7"/>
    </row>
    <row r="15" spans="1:25">
      <c r="B15" s="43" t="s">
        <v>20</v>
      </c>
      <c r="Q15" s="7"/>
      <c r="Y15" s="7"/>
    </row>
    <row r="16" spans="1:25">
      <c r="C16" s="177" t="str">
        <f>"Males in "&amp;control!$H$37</f>
        <v>Males in Argyll and Bute</v>
      </c>
      <c r="D16" s="177"/>
      <c r="E16" s="177"/>
      <c r="F16" s="177"/>
      <c r="G16" s="177"/>
      <c r="H16" s="177"/>
      <c r="I16" s="177"/>
      <c r="K16" s="177" t="str">
        <f>"Females in "&amp;control!$H$37</f>
        <v>Females in Argyll and Bute</v>
      </c>
      <c r="L16" s="177"/>
      <c r="M16" s="177"/>
      <c r="N16" s="177"/>
      <c r="O16" s="177"/>
      <c r="P16" s="177"/>
      <c r="Q16" s="177"/>
      <c r="S16" s="177" t="str">
        <f>"All persons in "&amp;control!$H$37</f>
        <v>All persons in Argyll and Bute</v>
      </c>
      <c r="T16" s="177"/>
      <c r="U16" s="177"/>
      <c r="V16" s="177"/>
      <c r="W16" s="177"/>
      <c r="X16" s="177"/>
      <c r="Y16" s="177"/>
    </row>
    <row r="17" spans="2:25" ht="14.25">
      <c r="C17" s="178" t="s">
        <v>188</v>
      </c>
      <c r="D17" s="178"/>
      <c r="E17" s="178"/>
      <c r="F17" s="178"/>
      <c r="G17" s="178"/>
      <c r="H17" s="178"/>
      <c r="I17" s="178"/>
      <c r="K17" s="178" t="s">
        <v>188</v>
      </c>
      <c r="L17" s="178"/>
      <c r="M17" s="178"/>
      <c r="N17" s="178"/>
      <c r="O17" s="178"/>
      <c r="P17" s="178"/>
      <c r="Q17" s="178"/>
      <c r="S17" s="178" t="s">
        <v>188</v>
      </c>
      <c r="T17" s="178"/>
      <c r="U17" s="178"/>
      <c r="V17" s="178"/>
      <c r="W17" s="178"/>
      <c r="X17" s="178"/>
      <c r="Y17" s="178"/>
    </row>
    <row r="18" spans="2:25" s="10" customFormat="1" ht="25.5">
      <c r="C18" s="14" t="s">
        <v>189</v>
      </c>
      <c r="D18" s="14" t="s">
        <v>190</v>
      </c>
      <c r="E18" s="14" t="s">
        <v>191</v>
      </c>
      <c r="F18" s="14" t="s">
        <v>192</v>
      </c>
      <c r="G18" s="14" t="s">
        <v>193</v>
      </c>
      <c r="H18" s="14" t="s">
        <v>194</v>
      </c>
      <c r="I18" s="14" t="s">
        <v>195</v>
      </c>
      <c r="K18" s="11" t="s">
        <v>189</v>
      </c>
      <c r="L18" s="11" t="s">
        <v>190</v>
      </c>
      <c r="M18" s="11" t="s">
        <v>191</v>
      </c>
      <c r="N18" s="11" t="s">
        <v>192</v>
      </c>
      <c r="O18" s="11" t="s">
        <v>193</v>
      </c>
      <c r="P18" s="11" t="s">
        <v>194</v>
      </c>
      <c r="Q18" s="11" t="s">
        <v>195</v>
      </c>
      <c r="S18" s="11" t="s">
        <v>189</v>
      </c>
      <c r="T18" s="11" t="s">
        <v>190</v>
      </c>
      <c r="U18" s="11" t="s">
        <v>191</v>
      </c>
      <c r="V18" s="11" t="s">
        <v>192</v>
      </c>
      <c r="W18" s="11" t="s">
        <v>193</v>
      </c>
      <c r="X18" s="11" t="s">
        <v>194</v>
      </c>
      <c r="Y18" s="12" t="s">
        <v>195</v>
      </c>
    </row>
    <row r="19" spans="2:25" thickBot="1">
      <c r="B19" s="15" t="s">
        <v>196</v>
      </c>
      <c r="C19" s="60">
        <f>IF(ISERROR(VLOOKUP(control!$B$4&amp;control!$H$37,Data_AllCancers!$A$5:$J$151,Data_AllCancers!D$1,FALSE)),"-",VLOOKUP(control!$B$4&amp;control!$H$37,Data_AllCancers!$A$5:$J$151,Data_AllCancers!D$1,FALSE))</f>
        <v>178</v>
      </c>
      <c r="D19" s="61">
        <f>IF(ISERROR(VLOOKUP(control!$B$4&amp;control!$H$37,Data_AllCancers!$A$5:$J$151,Data_AllCancers!E$1,FALSE)),"-",VLOOKUP(control!$B$4&amp;control!$H$37,Data_AllCancers!$A$5:$J$151,Data_AllCancers!E$1,FALSE))</f>
        <v>144</v>
      </c>
      <c r="E19" s="61">
        <f>IF(ISERROR(VLOOKUP(control!$B$4&amp;control!$H$37,Data_AllCancers!$A$5:$J$151,Data_AllCancers!F$1,FALSE)),"-",VLOOKUP(control!$B$4&amp;control!$H$37,Data_AllCancers!$A$5:$J$151,Data_AllCancers!F$1,FALSE))</f>
        <v>315</v>
      </c>
      <c r="F19" s="61">
        <f>IF(ISERROR(VLOOKUP(control!$B$4&amp;control!$H$37,Data_AllCancers!$A$5:$J$151,Data_AllCancers!G$1,FALSE)),"-",VLOOKUP(control!$B$4&amp;control!$H$37,Data_AllCancers!$A$5:$J$151,Data_AllCancers!G$1,FALSE))</f>
        <v>363</v>
      </c>
      <c r="G19" s="61">
        <f>IF(ISERROR(VLOOKUP(control!$B$4&amp;control!$H$37,Data_AllCancers!$A$5:$J$151,Data_AllCancers!H$1,FALSE)),"-",VLOOKUP(control!$B$4&amp;control!$H$37,Data_AllCancers!$A$5:$J$151,Data_AllCancers!H$1,FALSE))</f>
        <v>236</v>
      </c>
      <c r="H19" s="61">
        <f>IF(ISERROR(VLOOKUP(control!$B$4&amp;control!$H$37,Data_AllCancers!$A$5:$J$151,Data_AllCancers!I$1,FALSE)),"-",VLOOKUP(control!$B$4&amp;control!$H$37,Data_AllCancers!$A$5:$J$151,Data_AllCancers!I$1,FALSE))</f>
        <v>111</v>
      </c>
      <c r="I19" s="62">
        <f>IF(ISERROR(VLOOKUP(control!$B$4&amp;control!$H$37,Data_AllCancers!$A$5:$J$151,Data_AllCancers!J$1,FALSE)),"-",VLOOKUP(control!$B$4&amp;control!$H$37,Data_AllCancers!$A$5:$J$151,Data_AllCancers!J$1,FALSE))</f>
        <v>1347</v>
      </c>
      <c r="K19" s="60">
        <f>IF(ISERROR(VLOOKUP(control!$B$5&amp;control!$H$37,Data_AllCancers!$A$5:$J$151,Data_AllCancers!D$1,FALSE)),"-",VLOOKUP(control!$B$5&amp;control!$H$37,Data_AllCancers!$A$5:$J$151,Data_AllCancers!D$1,FALSE))</f>
        <v>218</v>
      </c>
      <c r="L19" s="61">
        <f>IF(ISERROR(VLOOKUP(control!$B$5&amp;control!$H$37,Data_AllCancers!$A$5:$J$151,Data_AllCancers!E$1,FALSE)),"-",VLOOKUP(control!$B$5&amp;control!$H$37,Data_AllCancers!$A$5:$J$151,Data_AllCancers!E$1,FALSE))</f>
        <v>204</v>
      </c>
      <c r="M19" s="61">
        <f>IF(ISERROR(VLOOKUP(control!$B$5&amp;control!$H$37,Data_AllCancers!$A$5:$J$151,Data_AllCancers!F$1,FALSE)),"-",VLOOKUP(control!$B$5&amp;control!$H$37,Data_AllCancers!$A$5:$J$151,Data_AllCancers!F$1,FALSE))</f>
        <v>427</v>
      </c>
      <c r="N19" s="61">
        <f>IF(ISERROR(VLOOKUP(control!$B$5&amp;control!$H$37,Data_AllCancers!$A$5:$J$151,Data_AllCancers!G$1,FALSE)),"-",VLOOKUP(control!$B$5&amp;control!$H$37,Data_AllCancers!$A$5:$J$151,Data_AllCancers!G$1,FALSE))</f>
        <v>492</v>
      </c>
      <c r="O19" s="61">
        <f>IF(ISERROR(VLOOKUP(control!$B$5&amp;control!$H$37,Data_AllCancers!$A$5:$J$151,Data_AllCancers!H$1,FALSE)),"-",VLOOKUP(control!$B$5&amp;control!$H$37,Data_AllCancers!$A$5:$J$151,Data_AllCancers!H$1,FALSE))</f>
        <v>371</v>
      </c>
      <c r="P19" s="61">
        <f>IF(ISERROR(VLOOKUP(control!$B$5&amp;control!$H$37,Data_AllCancers!$A$5:$J$151,Data_AllCancers!I$1,FALSE)),"-",VLOOKUP(control!$B$5&amp;control!$H$37,Data_AllCancers!$A$5:$J$151,Data_AllCancers!I$1,FALSE))</f>
        <v>227</v>
      </c>
      <c r="Q19" s="62">
        <f>IF(ISERROR(VLOOKUP(control!$B$5&amp;control!$H$37,Data_AllCancers!$A$5:$J$151,Data_AllCancers!J$1,FALSE)),"-",VLOOKUP(control!$B$5&amp;control!$H$37,Data_AllCancers!$A$5:$J$151,Data_AllCancers!J$1,FALSE))</f>
        <v>1939</v>
      </c>
      <c r="R19" s="9"/>
      <c r="S19" s="60">
        <f>C19+K19</f>
        <v>396</v>
      </c>
      <c r="T19" s="61">
        <f t="shared" ref="T19:Y19" si="0">D19+L19</f>
        <v>348</v>
      </c>
      <c r="U19" s="61">
        <f t="shared" si="0"/>
        <v>742</v>
      </c>
      <c r="V19" s="61">
        <f t="shared" si="0"/>
        <v>855</v>
      </c>
      <c r="W19" s="61">
        <f t="shared" si="0"/>
        <v>607</v>
      </c>
      <c r="X19" s="61">
        <f t="shared" si="0"/>
        <v>338</v>
      </c>
      <c r="Y19" s="62">
        <f t="shared" si="0"/>
        <v>3286</v>
      </c>
    </row>
    <row r="20" spans="2:25" thickBot="1">
      <c r="B20" s="16" t="s">
        <v>197</v>
      </c>
      <c r="C20" s="63">
        <f>IF(ISERROR(VLOOKUP(control!$B$4&amp;control!$H$37,Data_AllCancers!$A$5:$T$151,Data_AllCancers!N$1,FALSE)),"-",VLOOKUP(control!$B$4&amp;control!$H$37,Data_AllCancers!$A$5:$T$151,Data_AllCancers!N$1,FALSE))</f>
        <v>200.85759422252312</v>
      </c>
      <c r="D20" s="64">
        <f>IF(ISERROR(VLOOKUP(control!$B$4&amp;control!$H$37,Data_AllCancers!$A$5:$T$151,Data_AllCancers!O$1,FALSE)),"-",VLOOKUP(control!$B$4&amp;control!$H$37,Data_AllCancers!$A$5:$T$151,Data_AllCancers!O$1,FALSE))</f>
        <v>162.49153689911984</v>
      </c>
      <c r="E20" s="64">
        <f>IF(ISERROR(VLOOKUP(control!$B$4&amp;control!$H$37,Data_AllCancers!$A$5:$T$151,Data_AllCancers!P$1,FALSE)),"-",VLOOKUP(control!$B$4&amp;control!$H$37,Data_AllCancers!$A$5:$T$151,Data_AllCancers!P$1,FALSE))</f>
        <v>355.4502369668246</v>
      </c>
      <c r="F20" s="64">
        <f>IF(ISERROR(VLOOKUP(control!$B$4&amp;control!$H$37,Data_AllCancers!$A$5:$T$151,Data_AllCancers!Q$1,FALSE)),"-",VLOOKUP(control!$B$4&amp;control!$H$37,Data_AllCancers!$A$5:$T$151,Data_AllCancers!Q$1,FALSE))</f>
        <v>409.61408259986462</v>
      </c>
      <c r="G20" s="64">
        <f>IF(ISERROR(VLOOKUP(control!$B$4&amp;control!$H$37,Data_AllCancers!$A$5:$T$151,Data_AllCancers!R$1,FALSE)),"-",VLOOKUP(control!$B$4&amp;control!$H$37,Data_AllCancers!$A$5:$T$151,Data_AllCancers!R$1,FALSE))</f>
        <v>266.30557436244641</v>
      </c>
      <c r="H20" s="64">
        <f>IF(ISERROR(VLOOKUP(control!$B$4&amp;control!$H$37,Data_AllCancers!$A$5:$T$151,Data_AllCancers!S$1,FALSE)),"-",VLOOKUP(control!$B$4&amp;control!$H$37,Data_AllCancers!$A$5:$T$151,Data_AllCancers!S$1,FALSE))</f>
        <v>125.25389302640488</v>
      </c>
      <c r="I20" s="65">
        <f>IF(ISERROR(VLOOKUP(control!$B$4&amp;control!$H$37,Data_AllCancers!$A$5:$T$151,Data_AllCancers!T$1,FALSE)),"-",VLOOKUP(control!$B$4&amp;control!$H$37,Data_AllCancers!$A$5:$T$151,Data_AllCancers!T$1,FALSE))</f>
        <v>1519.9729180771835</v>
      </c>
      <c r="J20" s="58"/>
      <c r="K20" s="63">
        <f>IF(ISERROR(VLOOKUP(control!$B$5&amp;control!$H$37,Data_AllCancers!$A$5:$T$151,Data_AllCancers!N$1,FALSE)),"-",VLOOKUP(control!$B$5&amp;control!$H$37,Data_AllCancers!$A$5:$T$151,Data_AllCancers!N$1,FALSE))</f>
        <v>245.99413225005642</v>
      </c>
      <c r="L20" s="64">
        <f>IF(ISERROR(VLOOKUP(control!$B$5&amp;control!$H$37,Data_AllCancers!$A$5:$T$151,Data_AllCancers!O$1,FALSE)),"-",VLOOKUP(control!$B$5&amp;control!$H$37,Data_AllCancers!$A$5:$T$151,Data_AllCancers!O$1,FALSE))</f>
        <v>230.19634394041978</v>
      </c>
      <c r="M20" s="64">
        <f>IF(ISERROR(VLOOKUP(control!$B$5&amp;control!$H$37,Data_AllCancers!$A$5:$T$151,Data_AllCancers!P$1,FALSE)),"-",VLOOKUP(control!$B$5&amp;control!$H$37,Data_AllCancers!$A$5:$T$151,Data_AllCancers!P$1,FALSE))</f>
        <v>481.83254344391781</v>
      </c>
      <c r="N20" s="64">
        <f>IF(ISERROR(VLOOKUP(control!$B$5&amp;control!$H$37,Data_AllCancers!$A$5:$T$151,Data_AllCancers!Q$1,FALSE)),"-",VLOOKUP(control!$B$5&amp;control!$H$37,Data_AllCancers!$A$5:$T$151,Data_AllCancers!Q$1,FALSE))</f>
        <v>555.17941773865948</v>
      </c>
      <c r="O20" s="64">
        <f>IF(ISERROR(VLOOKUP(control!$B$5&amp;control!$H$37,Data_AllCancers!$A$5:$T$151,Data_AllCancers!R$1,FALSE)),"-",VLOOKUP(control!$B$5&amp;control!$H$37,Data_AllCancers!$A$5:$T$151,Data_AllCancers!R$1,FALSE))</f>
        <v>418.64139020537118</v>
      </c>
      <c r="P20" s="64">
        <f>IF(ISERROR(VLOOKUP(control!$B$5&amp;control!$H$37,Data_AllCancers!$A$5:$T$151,Data_AllCancers!S$1,FALSE)),"-",VLOOKUP(control!$B$5&amp;control!$H$37,Data_AllCancers!$A$5:$T$151,Data_AllCancers!S$1,FALSE))</f>
        <v>256.14985330625137</v>
      </c>
      <c r="Q20" s="65">
        <f>IF(ISERROR(VLOOKUP(control!$B$5&amp;control!$H$37,Data_AllCancers!$A$5:$T$151,Data_AllCancers!T$1,FALSE)),"-",VLOOKUP(control!$B$5&amp;control!$H$37,Data_AllCancers!$A$5:$T$151,Data_AllCancers!T$1,FALSE))</f>
        <v>2187.9936808846765</v>
      </c>
      <c r="R20" s="59"/>
      <c r="S20" s="63">
        <f>IF(ISERROR(VLOOKUP("Persons"&amp;control!$H$37,Data_AllCancers!$A$5:$T$151,Data_AllCancers!N$1,FALSE)),"-",VLOOKUP("Persons"&amp;control!$H$37,Data_AllCancers!$A$5:$T$151,Data_AllCancers!N$1,FALSE))</f>
        <v>446.85172647257957</v>
      </c>
      <c r="T20" s="64">
        <f>IF(ISERROR(VLOOKUP("Persons"&amp;control!$H$37,Data_AllCancers!$A$5:$T$151,Data_AllCancers!O$1,FALSE)),"-",VLOOKUP("Persons"&amp;control!$H$37,Data_AllCancers!$A$5:$T$151,Data_AllCancers!O$1,FALSE))</f>
        <v>392.68788083953956</v>
      </c>
      <c r="U20" s="64">
        <f>IF(ISERROR(VLOOKUP("Persons"&amp;control!$H$37,Data_AllCancers!$A$5:$T$151,Data_AllCancers!P$1,FALSE)),"-",VLOOKUP("Persons"&amp;control!$H$37,Data_AllCancers!$A$5:$T$151,Data_AllCancers!P$1,FALSE))</f>
        <v>837.28278041074236</v>
      </c>
      <c r="V20" s="64">
        <f>IF(ISERROR(VLOOKUP("Persons"&amp;control!$H$37,Data_AllCancers!$A$5:$T$151,Data_AllCancers!Q$1,FALSE)),"-",VLOOKUP("Persons"&amp;control!$H$37,Data_AllCancers!$A$5:$T$151,Data_AllCancers!Q$1,FALSE))</f>
        <v>964.79350033852404</v>
      </c>
      <c r="W20" s="64">
        <f>IF(ISERROR(VLOOKUP("Persons"&amp;control!$H$37,Data_AllCancers!$A$5:$T$151,Data_AllCancers!R$1,FALSE)),"-",VLOOKUP("Persons"&amp;control!$H$37,Data_AllCancers!$A$5:$T$151,Data_AllCancers!R$1,FALSE))</f>
        <v>684.94696456781764</v>
      </c>
      <c r="X20" s="64">
        <f>IF(ISERROR(VLOOKUP("Persons"&amp;control!$H$37,Data_AllCancers!$A$5:$T$151,Data_AllCancers!S$1,FALSE)),"-",VLOOKUP("Persons"&amp;control!$H$37,Data_AllCancers!$A$5:$T$151,Data_AllCancers!S$1,FALSE))</f>
        <v>381.40374633265628</v>
      </c>
      <c r="Y20" s="65">
        <f>IF(ISERROR(VLOOKUP("Persons"&amp;control!$H$37,Data_AllCancers!$A$5:$T$151,Data_AllCancers!T$1,FALSE)),"-",VLOOKUP("Persons"&amp;control!$H$37,Data_AllCancers!$A$5:$T$151,Data_AllCancers!T$1,FALSE))</f>
        <v>3707.9665989618593</v>
      </c>
    </row>
    <row r="21" spans="2:25"/>
    <row r="22" spans="2:25">
      <c r="B22" s="43" t="s">
        <v>198</v>
      </c>
      <c r="C22" s="42"/>
    </row>
    <row r="23" spans="2:25">
      <c r="B23" s="156" t="s">
        <v>199</v>
      </c>
      <c r="C23" s="177" t="str">
        <f>"Males in "&amp;control!$H$37</f>
        <v>Males in Argyll and Bute</v>
      </c>
      <c r="D23" s="177"/>
      <c r="E23" s="177"/>
      <c r="F23" s="177"/>
      <c r="G23" s="177"/>
      <c r="H23" s="177"/>
      <c r="I23" s="177"/>
      <c r="K23" s="177" t="str">
        <f>"Females in "&amp;control!$H$37</f>
        <v>Females in Argyll and Bute</v>
      </c>
      <c r="L23" s="177"/>
      <c r="M23" s="177"/>
      <c r="N23" s="177"/>
      <c r="O23" s="177"/>
      <c r="P23" s="177"/>
      <c r="Q23" s="177"/>
      <c r="S23" s="177" t="str">
        <f>"All persons in "&amp;control!$H$37</f>
        <v>All persons in Argyll and Bute</v>
      </c>
      <c r="T23" s="177"/>
      <c r="U23" s="177"/>
      <c r="V23" s="177"/>
      <c r="W23" s="177"/>
      <c r="X23" s="177"/>
      <c r="Y23" s="177"/>
    </row>
    <row r="24" spans="2:25" ht="14.25">
      <c r="C24" s="178" t="s">
        <v>188</v>
      </c>
      <c r="D24" s="178"/>
      <c r="E24" s="178"/>
      <c r="F24" s="178"/>
      <c r="G24" s="178"/>
      <c r="H24" s="178"/>
      <c r="I24" s="178"/>
      <c r="K24" s="178" t="s">
        <v>188</v>
      </c>
      <c r="L24" s="178"/>
      <c r="M24" s="178"/>
      <c r="N24" s="178"/>
      <c r="O24" s="178"/>
      <c r="P24" s="178"/>
      <c r="Q24" s="178"/>
      <c r="S24" s="178" t="s">
        <v>188</v>
      </c>
      <c r="T24" s="178"/>
      <c r="U24" s="178"/>
      <c r="V24" s="178"/>
      <c r="W24" s="178"/>
      <c r="X24" s="178"/>
      <c r="Y24" s="178"/>
    </row>
    <row r="25" spans="2:25" s="10" customFormat="1" ht="25.5">
      <c r="C25" s="14" t="s">
        <v>189</v>
      </c>
      <c r="D25" s="14" t="s">
        <v>190</v>
      </c>
      <c r="E25" s="14" t="s">
        <v>191</v>
      </c>
      <c r="F25" s="14" t="s">
        <v>192</v>
      </c>
      <c r="G25" s="14" t="s">
        <v>193</v>
      </c>
      <c r="H25" s="14" t="s">
        <v>194</v>
      </c>
      <c r="I25" s="14" t="s">
        <v>195</v>
      </c>
      <c r="K25" s="11" t="s">
        <v>189</v>
      </c>
      <c r="L25" s="11" t="s">
        <v>190</v>
      </c>
      <c r="M25" s="11" t="s">
        <v>191</v>
      </c>
      <c r="N25" s="11" t="s">
        <v>192</v>
      </c>
      <c r="O25" s="11" t="s">
        <v>193</v>
      </c>
      <c r="P25" s="11" t="s">
        <v>194</v>
      </c>
      <c r="Q25" s="11" t="s">
        <v>195</v>
      </c>
      <c r="S25" s="11" t="s">
        <v>189</v>
      </c>
      <c r="T25" s="11" t="s">
        <v>190</v>
      </c>
      <c r="U25" s="11" t="s">
        <v>191</v>
      </c>
      <c r="V25" s="11" t="s">
        <v>192</v>
      </c>
      <c r="W25" s="11" t="s">
        <v>193</v>
      </c>
      <c r="X25" s="11" t="s">
        <v>194</v>
      </c>
      <c r="Y25" s="12" t="s">
        <v>195</v>
      </c>
    </row>
    <row r="26" spans="2:25" thickBot="1">
      <c r="B26" s="15" t="s">
        <v>200</v>
      </c>
      <c r="C26" s="84">
        <f>IF(OR(IF(ISERROR(VLOOKUP(control!$B$4&amp;control!$H$37&amp;Scotland_LCA!$B26,Data_LCA!$A$5:$K$2171,Data_LCA!E$1,FALSE)),"-",VLOOKUP(control!$B$4&amp;control!$H$37&amp;Scotland_LCA!$B26,Data_LCA!$A$5:$K$2171,Data_LCA!E$1,FALSE))=0,ISERROR(IF(ISERROR(VLOOKUP(control!$B$4&amp;control!$H$37&amp;Scotland_LCA!$B26,Data_LCA!$A$5:$K$2171,Data_LCA!E$1,FALSE)),"-",VLOOKUP(control!$B$4&amp;control!$H$37&amp;Scotland_LCA!$B26,Data_LCA!$A$5:$K$2171,Data_LCA!E$1,FALSE)))),"-",IF(ISERROR(VLOOKUP(control!$B$4&amp;control!$H$37&amp;Scotland_LCA!$B26,Data_LCA!$A$5:$K$2171,Data_LCA!E$1,FALSE)),"-",VLOOKUP(control!$B$4&amp;control!$H$37&amp;Scotland_LCA!$B26,Data_LCA!$A$5:$K$2171,Data_LCA!E$1,FALSE)))</f>
        <v>9</v>
      </c>
      <c r="D26" s="85">
        <f>IF(OR(IF(ISERROR(VLOOKUP(control!$B$4&amp;control!$H$37&amp;Scotland_LCA!$B26,Data_LCA!$A$5:$K$2171,Data_LCA!F$1,FALSE)),"-",VLOOKUP(control!$B$4&amp;control!$H$37&amp;Scotland_LCA!$B26,Data_LCA!$A$5:$K$2171,Data_LCA!F$1,FALSE))=0,ISERROR(IF(ISERROR(VLOOKUP(control!$B$4&amp;control!$H$37&amp;Scotland_LCA!$B26,Data_LCA!$A$5:$K$2171,Data_LCA!F$1,FALSE)),"-",VLOOKUP(control!$B$4&amp;control!$H$37&amp;Scotland_LCA!$B26,Data_LCA!$A$5:$K$2171,Data_LCA!F$1,FALSE)))),"-",IF(ISERROR(VLOOKUP(control!$B$4&amp;control!$H$37&amp;Scotland_LCA!$B26,Data_LCA!$A$5:$K$2171,Data_LCA!F$1,FALSE)),"-",VLOOKUP(control!$B$4&amp;control!$H$37&amp;Scotland_LCA!$B26,Data_LCA!$A$5:$K$2171,Data_LCA!F$1,FALSE)))</f>
        <v>8</v>
      </c>
      <c r="E26" s="85">
        <f>IF(OR(IF(ISERROR(VLOOKUP(control!$B$4&amp;control!$H$37&amp;Scotland_LCA!$B26,Data_LCA!$A$5:$K$2171,Data_LCA!G$1,FALSE)),"-",VLOOKUP(control!$B$4&amp;control!$H$37&amp;Scotland_LCA!$B26,Data_LCA!$A$5:$K$2171,Data_LCA!G$1,FALSE))=0,ISERROR(IF(ISERROR(VLOOKUP(control!$B$4&amp;control!$H$37&amp;Scotland_LCA!$B26,Data_LCA!$A$5:$K$2171,Data_LCA!G$1,FALSE)),"-",VLOOKUP(control!$B$4&amp;control!$H$37&amp;Scotland_LCA!$B26,Data_LCA!$A$5:$K$2171,Data_LCA!G$1,FALSE)))),"-",IF(ISERROR(VLOOKUP(control!$B$4&amp;control!$H$37&amp;Scotland_LCA!$B26,Data_LCA!$A$5:$K$2171,Data_LCA!G$1,FALSE)),"-",VLOOKUP(control!$B$4&amp;control!$H$37&amp;Scotland_LCA!$B26,Data_LCA!$A$5:$K$2171,Data_LCA!G$1,FALSE)))</f>
        <v>11</v>
      </c>
      <c r="F26" s="85">
        <f>IF(OR(IF(ISERROR(VLOOKUP(control!$B$4&amp;control!$H$37&amp;Scotland_LCA!$B26,Data_LCA!$A$5:$K$2171,Data_LCA!H$1,FALSE)),"-",VLOOKUP(control!$B$4&amp;control!$H$37&amp;Scotland_LCA!$B26,Data_LCA!$A$5:$K$2171,Data_LCA!H$1,FALSE))=0,ISERROR(IF(ISERROR(VLOOKUP(control!$B$4&amp;control!$H$37&amp;Scotland_LCA!$B26,Data_LCA!$A$5:$K$2171,Data_LCA!H$1,FALSE)),"-",VLOOKUP(control!$B$4&amp;control!$H$37&amp;Scotland_LCA!$B26,Data_LCA!$A$5:$K$2171,Data_LCA!H$1,FALSE)))),"-",IF(ISERROR(VLOOKUP(control!$B$4&amp;control!$H$37&amp;Scotland_LCA!$B26,Data_LCA!$A$5:$K$2171,Data_LCA!H$1,FALSE)),"-",VLOOKUP(control!$B$4&amp;control!$H$37&amp;Scotland_LCA!$B26,Data_LCA!$A$5:$K$2171,Data_LCA!H$1,FALSE)))</f>
        <v>17</v>
      </c>
      <c r="G26" s="85">
        <f>IF(OR(IF(ISERROR(VLOOKUP(control!$B$4&amp;control!$H$37&amp;Scotland_LCA!$B26,Data_LCA!$A$5:$K$2171,Data_LCA!I$1,FALSE)),"-",VLOOKUP(control!$B$4&amp;control!$H$37&amp;Scotland_LCA!$B26,Data_LCA!$A$5:$K$2171,Data_LCA!I$1,FALSE))=0,ISERROR(IF(ISERROR(VLOOKUP(control!$B$4&amp;control!$H$37&amp;Scotland_LCA!$B26,Data_LCA!$A$5:$K$2171,Data_LCA!I$1,FALSE)),"-",VLOOKUP(control!$B$4&amp;control!$H$37&amp;Scotland_LCA!$B26,Data_LCA!$A$5:$K$2171,Data_LCA!I$1,FALSE)))),"-",IF(ISERROR(VLOOKUP(control!$B$4&amp;control!$H$37&amp;Scotland_LCA!$B26,Data_LCA!$A$5:$K$2171,Data_LCA!I$1,FALSE)),"-",VLOOKUP(control!$B$4&amp;control!$H$37&amp;Scotland_LCA!$B26,Data_LCA!$A$5:$K$2171,Data_LCA!I$1,FALSE)))</f>
        <v>16</v>
      </c>
      <c r="H26" s="85">
        <f>IF(OR(IF(ISERROR(VLOOKUP(control!$B$4&amp;control!$H$37&amp;Scotland_LCA!$B26,Data_LCA!$A$5:$K$2171,Data_LCA!J$1,FALSE)),"-",VLOOKUP(control!$B$4&amp;control!$H$37&amp;Scotland_LCA!$B26,Data_LCA!$A$5:$K$2171,Data_LCA!J$1,FALSE))=0,ISERROR(IF(ISERROR(VLOOKUP(control!$B$4&amp;control!$H$37&amp;Scotland_LCA!$B26,Data_LCA!$A$5:$K$2171,Data_LCA!J$1,FALSE)),"-",VLOOKUP(control!$B$4&amp;control!$H$37&amp;Scotland_LCA!$B26,Data_LCA!$A$5:$K$2171,Data_LCA!J$1,FALSE)))),"-",IF(ISERROR(VLOOKUP(control!$B$4&amp;control!$H$37&amp;Scotland_LCA!$B26,Data_LCA!$A$5:$K$2171,Data_LCA!J$1,FALSE)),"-",VLOOKUP(control!$B$4&amp;control!$H$37&amp;Scotland_LCA!$B26,Data_LCA!$A$5:$K$2171,Data_LCA!J$1,FALSE)))</f>
        <v>12</v>
      </c>
      <c r="I26" s="86">
        <f>IF(OR(IF(ISERROR(VLOOKUP(control!$B$4&amp;control!$H$37&amp;Scotland_LCA!$B26,Data_LCA!$A$5:$K$2171,Data_LCA!K$1,FALSE)),"-",VLOOKUP(control!$B$4&amp;control!$H$37&amp;Scotland_LCA!$B26,Data_LCA!$A$5:$K$2171,Data_LCA!K$1,FALSE))=0,ISERROR(IF(ISERROR(VLOOKUP(control!$B$4&amp;control!$H$37&amp;Scotland_LCA!$B26,Data_LCA!$A$5:$K$2171,Data_LCA!K$1,FALSE)),"-",VLOOKUP(control!$B$4&amp;control!$H$37&amp;Scotland_LCA!$B26,Data_LCA!$A$5:$K$2171,Data_LCA!K$1,FALSE)))),"-",IF(ISERROR(VLOOKUP(control!$B$4&amp;control!$H$37&amp;Scotland_LCA!$B26,Data_LCA!$A$5:$K$2171,Data_LCA!K$1,FALSE)),"-",VLOOKUP(control!$B$4&amp;control!$H$37&amp;Scotland_LCA!$B26,Data_LCA!$A$5:$K$2171,Data_LCA!K$1,FALSE)))</f>
        <v>73</v>
      </c>
      <c r="J26" s="87"/>
      <c r="K26" s="84" t="str">
        <f>IF(OR(IF(ISERROR(VLOOKUP(control!$B$5&amp;control!$H$37&amp;Scotland_LCA!$B26,Data_LCA!$A$5:$K$2171,Data_LCA!E$1,FALSE)),"-",VLOOKUP(control!$B$5&amp;control!$H$37&amp;Scotland_LCA!$B26,Data_LCA!$A$5:$K$2171,Data_LCA!E$1,FALSE))=0,ISERROR(IF(ISERROR(VLOOKUP(control!$B$5&amp;control!$H$37&amp;Scotland_LCA!$B26,Data_LCA!$A$5:$K$2171,Data_LCA!E$1,FALSE)),"-",VLOOKUP(control!$B$5&amp;control!$H$37&amp;Scotland_LCA!$B26,Data_LCA!$A$5:$K$2171,Data_LCA!E$1,FALSE)))),"-",IF(ISERROR(VLOOKUP(control!$B$5&amp;control!$H$37&amp;Scotland_LCA!$B26,Data_LCA!$A$5:$K$2171,Data_LCA!E$1,FALSE)),"-",VLOOKUP(control!$B$5&amp;control!$H$37&amp;Scotland_LCA!$B26,Data_LCA!$A$5:$K$2171,Data_LCA!E$1,FALSE)))</f>
        <v>-</v>
      </c>
      <c r="L26" s="85">
        <f>IF(OR(IF(ISERROR(VLOOKUP(control!$B$5&amp;control!$H$37&amp;Scotland_LCA!$B26,Data_LCA!$A$5:$K$2171,Data_LCA!F$1,FALSE)),"-",VLOOKUP(control!$B$5&amp;control!$H$37&amp;Scotland_LCA!$B26,Data_LCA!$A$5:$K$2171,Data_LCA!F$1,FALSE))=0,ISERROR(IF(ISERROR(VLOOKUP(control!$B$5&amp;control!$H$37&amp;Scotland_LCA!$B29,Data_LCA!$A$5:$K$2171,Data_LCA!F$1,FALSE)),"-",VLOOKUP(control!$B$5&amp;control!$H$37&amp;Scotland_LCA!$B26,Data_LCA!$A$5:$K$2171,Data_LCA!F$1,FALSE)))),"-",IF(ISERROR(VLOOKUP(control!$B$5&amp;control!$H$37&amp;Scotland_LCA!$B26,Data_LCA!$A$5:$K$2171,Data_LCA!F$1,FALSE)),"-",VLOOKUP(control!$B$5&amp;control!$H$37&amp;Scotland_LCA!$B26,Data_LCA!$A$5:$K$2171,Data_LCA!F$1,FALSE)))</f>
        <v>5</v>
      </c>
      <c r="M26" s="85">
        <f>IF(OR(IF(ISERROR(VLOOKUP(control!$B$5&amp;control!$H$37&amp;Scotland_LCA!$B26,Data_LCA!$A$5:$K$2171,Data_LCA!G$1,FALSE)),"-",VLOOKUP(control!$B$5&amp;control!$H$37&amp;Scotland_LCA!$B26,Data_LCA!$A$5:$K$2171,Data_LCA!G$1,FALSE))=0,ISERROR(IF(ISERROR(VLOOKUP(control!$B$5&amp;control!$H$37&amp;Scotland_LCA!$B29,Data_LCA!$A$5:$K$2171,Data_LCA!G$1,FALSE)),"-",VLOOKUP(control!$B$5&amp;control!$H$37&amp;Scotland_LCA!$B26,Data_LCA!$A$5:$K$2171,Data_LCA!G$1,FALSE)))),"-",IF(ISERROR(VLOOKUP(control!$B$5&amp;control!$H$37&amp;Scotland_LCA!$B26,Data_LCA!$A$5:$K$2171,Data_LCA!G$1,FALSE)),"-",VLOOKUP(control!$B$5&amp;control!$H$37&amp;Scotland_LCA!$B26,Data_LCA!$A$5:$K$2171,Data_LCA!G$1,FALSE)))</f>
        <v>5</v>
      </c>
      <c r="N26" s="85">
        <f>IF(OR(IF(ISERROR(VLOOKUP(control!$B$5&amp;control!$H$37&amp;Scotland_LCA!$B26,Data_LCA!$A$5:$K$2171,Data_LCA!H$1,FALSE)),"-",VLOOKUP(control!$B$5&amp;control!$H$37&amp;Scotland_LCA!$B26,Data_LCA!$A$5:$K$2171,Data_LCA!H$1,FALSE))=0,ISERROR(IF(ISERROR(VLOOKUP(control!$B$5&amp;control!$H$37&amp;Scotland_LCA!$B29,Data_LCA!$A$5:$K$2171,Data_LCA!H$1,FALSE)),"-",VLOOKUP(control!$B$5&amp;control!$H$37&amp;Scotland_LCA!$B26,Data_LCA!$A$5:$K$2171,Data_LCA!H$1,FALSE)))),"-",IF(ISERROR(VLOOKUP(control!$B$5&amp;control!$H$37&amp;Scotland_LCA!$B26,Data_LCA!$A$5:$K$2171,Data_LCA!H$1,FALSE)),"-",VLOOKUP(control!$B$5&amp;control!$H$37&amp;Scotland_LCA!$B26,Data_LCA!$A$5:$K$2171,Data_LCA!H$1,FALSE)))</f>
        <v>5</v>
      </c>
      <c r="O26" s="85">
        <f>IF(OR(IF(ISERROR(VLOOKUP(control!$B$5&amp;control!$H$37&amp;Scotland_LCA!$B26,Data_LCA!$A$5:$K$2171,Data_LCA!I$1,FALSE)),"-",VLOOKUP(control!$B$5&amp;control!$H$37&amp;Scotland_LCA!$B26,Data_LCA!$A$5:$K$2171,Data_LCA!I$1,FALSE))=0,ISERROR(IF(ISERROR(VLOOKUP(control!$B$5&amp;control!$H$37&amp;Scotland_LCA!$B29,Data_LCA!$A$5:$K$2171,Data_LCA!I$1,FALSE)),"-",VLOOKUP(control!$B$5&amp;control!$H$37&amp;Scotland_LCA!$B26,Data_LCA!$A$5:$K$2171,Data_LCA!I$1,FALSE)))),"-",IF(ISERROR(VLOOKUP(control!$B$5&amp;control!$H$37&amp;Scotland_LCA!$B26,Data_LCA!$A$5:$K$2171,Data_LCA!I$1,FALSE)),"-",VLOOKUP(control!$B$5&amp;control!$H$37&amp;Scotland_LCA!$B26,Data_LCA!$A$5:$K$2171,Data_LCA!I$1,FALSE)))</f>
        <v>5</v>
      </c>
      <c r="P26" s="85">
        <f>IF(OR(IF(ISERROR(VLOOKUP(control!$B$5&amp;control!$H$37&amp;Scotland_LCA!$B26,Data_LCA!$A$5:$K$2171,Data_LCA!J$1,FALSE)),"-",VLOOKUP(control!$B$5&amp;control!$H$37&amp;Scotland_LCA!$B26,Data_LCA!$A$5:$K$2171,Data_LCA!J$1,FALSE))=0,ISERROR(IF(ISERROR(VLOOKUP(control!$B$5&amp;control!$H$37&amp;Scotland_LCA!$B29,Data_LCA!$A$5:$K$2171,Data_LCA!J$1,FALSE)),"-",VLOOKUP(control!$B$5&amp;control!$H$37&amp;Scotland_LCA!$B26,Data_LCA!$A$5:$K$2171,Data_LCA!J$1,FALSE)))),"-",IF(ISERROR(VLOOKUP(control!$B$5&amp;control!$H$37&amp;Scotland_LCA!$B26,Data_LCA!$A$5:$K$2171,Data_LCA!J$1,FALSE)),"-",VLOOKUP(control!$B$5&amp;control!$H$37&amp;Scotland_LCA!$B26,Data_LCA!$A$5:$K$2171,Data_LCA!J$1,FALSE)))</f>
        <v>9</v>
      </c>
      <c r="Q26" s="86">
        <f>IF(OR(IF(ISERROR(VLOOKUP(control!$B$5&amp;control!$H$37&amp;Scotland_LCA!$B26,Data_LCA!$A$5:$K$2171,Data_LCA!K$1,FALSE)),"-",VLOOKUP(control!$B$5&amp;control!$H$37&amp;Scotland_LCA!$B26,Data_LCA!$A$5:$K$2171,Data_LCA!K$1,FALSE))=0,ISERROR(IF(ISERROR(VLOOKUP(control!$B$5&amp;control!$H$37&amp;Scotland_LCA!$B29,Data_LCA!$A$5:$K$2171,Data_LCA!K$1,FALSE)),"-",VLOOKUP(control!$B$5&amp;control!$H$37&amp;Scotland_LCA!$B26,Data_LCA!$A$5:$K$2171,Data_LCA!K$1,FALSE)))),"-",IF(ISERROR(VLOOKUP(control!$B$5&amp;control!$H$37&amp;Scotland_LCA!$B26,Data_LCA!$A$5:$K$2171,Data_LCA!K$1,FALSE)),"-",VLOOKUP(control!$B$5&amp;control!$H$37&amp;Scotland_LCA!$B26,Data_LCA!$A$5:$K$2171,Data_LCA!K$1,FALSE)))</f>
        <v>29</v>
      </c>
      <c r="R26" s="87"/>
      <c r="S26" s="84">
        <f>IF(OR(IF(ISERROR(VLOOKUP("Persons"&amp;control!$H$37&amp;Scotland_LCA!$B26,Data_LCA!$A$5:$K$2171,Data_LCA!E$1,FALSE)),"-",VLOOKUP("Persons"&amp;control!$H$37&amp;Scotland_LCA!$B26,Data_LCA!$A$5:$K$2171,Data_LCA!E$1,FALSE))=0,ISERROR(IF(ISERROR(VLOOKUP("Persons"&amp;control!$H$37&amp;Scotland_LCA!$B26,Data_LCA!$A$5:$K$2171,Data_LCA!E$1,FALSE)),"-",VLOOKUP("Persons"&amp;control!$H$37&amp;Scotland_LCA!$B26,Data_LCA!$A$5:$K$2171,Data_LCA!E$1,FALSE)))),"-",IF(ISERROR(VLOOKUP("Persons"&amp;control!$H$37&amp;Scotland_LCA!$B26,Data_LCA!$A$5:$K$2171,Data_LCA!E$1,FALSE)),"-",VLOOKUP("Persons"&amp;control!$H$37&amp;Scotland_LCA!$B26,Data_LCA!$A$5:$K$2171,Data_LCA!E$1,FALSE)))</f>
        <v>9</v>
      </c>
      <c r="T26" s="85">
        <f>IF(OR(IF(ISERROR(VLOOKUP("Persons"&amp;control!$H$37&amp;Scotland_LCA!$B26,Data_LCA!$A$5:$K$2171,Data_LCA!F$1,FALSE)),"-",VLOOKUP("Persons"&amp;control!$H$37&amp;Scotland_LCA!$B26,Data_LCA!$A$5:$K$2171,Data_LCA!F$1,FALSE))=0,ISERROR(IF(ISERROR(VLOOKUP("Persons"&amp;control!$H$37&amp;Scotland_LCA!$B26,Data_LCA!$A$5:$K$2171,Data_LCA!F$1,FALSE)),"-",VLOOKUP("Persons"&amp;control!$H$37&amp;Scotland_LCA!$B26,Data_LCA!$A$5:$K$2171,Data_LCA!F$1,FALSE)))),"-",IF(ISERROR(VLOOKUP("Persons"&amp;control!$H$37&amp;Scotland_LCA!$B26,Data_LCA!$A$5:$K$2171,Data_LCA!F$1,FALSE)),"-",VLOOKUP("Persons"&amp;control!$H$37&amp;Scotland_LCA!$B26,Data_LCA!$A$5:$K$2171,Data_LCA!F$1,FALSE)))</f>
        <v>8</v>
      </c>
      <c r="U26" s="85">
        <f>IF(OR(IF(ISERROR(VLOOKUP("Persons"&amp;control!$H$37&amp;Scotland_LCA!$B26,Data_LCA!$A$5:$K$2171,Data_LCA!G$1,FALSE)),"-",VLOOKUP("Persons"&amp;control!$H$37&amp;Scotland_LCA!$B26,Data_LCA!$A$5:$K$2171,Data_LCA!G$1,FALSE))=0,ISERROR(IF(ISERROR(VLOOKUP("Persons"&amp;control!$H$37&amp;Scotland_LCA!$B26,Data_LCA!$A$5:$K$2171,Data_LCA!G$1,FALSE)),"-",VLOOKUP("Persons"&amp;control!$H$37&amp;Scotland_LCA!$B26,Data_LCA!$A$5:$K$2171,Data_LCA!G$1,FALSE)))),"-",IF(ISERROR(VLOOKUP("Persons"&amp;control!$H$37&amp;Scotland_LCA!$B26,Data_LCA!$A$5:$K$2171,Data_LCA!G$1,FALSE)),"-",VLOOKUP("Persons"&amp;control!$H$37&amp;Scotland_LCA!$B26,Data_LCA!$A$5:$K$2171,Data_LCA!G$1,FALSE)))</f>
        <v>11</v>
      </c>
      <c r="V26" s="85">
        <f>IF(OR(IF(ISERROR(VLOOKUP("Persons"&amp;control!$H$37&amp;Scotland_LCA!$B26,Data_LCA!$A$5:$K$2171,Data_LCA!H$1,FALSE)),"-",VLOOKUP("Persons"&amp;control!$H$37&amp;Scotland_LCA!$B26,Data_LCA!$A$5:$K$2171,Data_LCA!H$1,FALSE))=0,ISERROR(IF(ISERROR(VLOOKUP("Persons"&amp;control!$H$37&amp;Scotland_LCA!$B26,Data_LCA!$A$5:$K$2171,Data_LCA!H$1,FALSE)),"-",VLOOKUP("Persons"&amp;control!$H$37&amp;Scotland_LCA!$B26,Data_LCA!$A$5:$K$2171,Data_LCA!H$1,FALSE)))),"-",IF(ISERROR(VLOOKUP("Persons"&amp;control!$H$37&amp;Scotland_LCA!$B26,Data_LCA!$A$5:$K$2171,Data_LCA!H$1,FALSE)),"-",VLOOKUP("Persons"&amp;control!$H$37&amp;Scotland_LCA!$B26,Data_LCA!$A$5:$K$2171,Data_LCA!H$1,FALSE)))</f>
        <v>17</v>
      </c>
      <c r="W26" s="85">
        <f>IF(OR(IF(ISERROR(VLOOKUP("Persons"&amp;control!$H$37&amp;Scotland_LCA!$B26,Data_LCA!$A$5:$K$2171,Data_LCA!I$1,FALSE)),"-",VLOOKUP("Persons"&amp;control!$H$37&amp;Scotland_LCA!$B26,Data_LCA!$A$5:$K$2171,Data_LCA!I$1,FALSE))=0,ISERROR(IF(ISERROR(VLOOKUP("Persons"&amp;control!$H$37&amp;Scotland_LCA!$B26,Data_LCA!$A$5:$K$2171,Data_LCA!I$1,FALSE)),"-",VLOOKUP("Persons"&amp;control!$H$37&amp;Scotland_LCA!$B26,Data_LCA!$A$5:$K$2171,Data_LCA!I$1,FALSE)))),"-",IF(ISERROR(VLOOKUP("Persons"&amp;control!$H$37&amp;Scotland_LCA!$B26,Data_LCA!$A$5:$K$2171,Data_LCA!I$1,FALSE)),"-",VLOOKUP("Persons"&amp;control!$H$37&amp;Scotland_LCA!$B26,Data_LCA!$A$5:$K$2171,Data_LCA!I$1,FALSE)))</f>
        <v>16</v>
      </c>
      <c r="X26" s="85">
        <f>IF(OR(IF(ISERROR(VLOOKUP("Persons"&amp;control!$H$37&amp;Scotland_LCA!$B26,Data_LCA!$A$5:$K$2171,Data_LCA!J$1,FALSE)),"-",VLOOKUP("Persons"&amp;control!$H$37&amp;Scotland_LCA!$B26,Data_LCA!$A$5:$K$2171,Data_LCA!J$1,FALSE))=0,ISERROR(IF(ISERROR(VLOOKUP("Persons"&amp;control!$H$37&amp;Scotland_LCA!$B26,Data_LCA!$A$5:$K$2171,Data_LCA!J$1,FALSE)),"-",VLOOKUP("Persons"&amp;control!$H$37&amp;Scotland_LCA!$B26,Data_LCA!$A$5:$K$2171,Data_LCA!J$1,FALSE)))),"-",IF(ISERROR(VLOOKUP("Persons"&amp;control!$H$37&amp;Scotland_LCA!$B26,Data_LCA!$A$5:$K$2171,Data_LCA!J$1,FALSE)),"-",VLOOKUP("Persons"&amp;control!$H$37&amp;Scotland_LCA!$B26,Data_LCA!$A$5:$K$2171,Data_LCA!J$1,FALSE)))</f>
        <v>12</v>
      </c>
      <c r="Y26" s="86">
        <f>IF(OR(IF(ISERROR(VLOOKUP("Persons"&amp;control!$H$37&amp;Scotland_LCA!$B26,Data_LCA!$A$5:$K$2171,Data_LCA!K$1,FALSE)),"-",VLOOKUP("Persons"&amp;control!$H$37&amp;Scotland_LCA!$B26,Data_LCA!$A$5:$K$2171,Data_LCA!K$1,FALSE))=0,ISERROR(IF(ISERROR(VLOOKUP("Persons"&amp;control!$H$37&amp;Scotland_LCA!$B26,Data_LCA!$A$5:$K$2171,Data_LCA!K$1,FALSE)),"-",VLOOKUP("Persons"&amp;control!$H$37&amp;Scotland_LCA!$B26,Data_LCA!$A$5:$K$2171,Data_LCA!K$1,FALSE)))),"-",IF(ISERROR(VLOOKUP("Persons"&amp;control!$H$37&amp;Scotland_LCA!$B26,Data_LCA!$A$5:$K$2171,Data_LCA!K$1,FALSE)),"-",VLOOKUP("Persons"&amp;control!$H$37&amp;Scotland_LCA!$B26,Data_LCA!$A$5:$K$2171,Data_LCA!K$1,FALSE)))</f>
        <v>73</v>
      </c>
    </row>
    <row r="27" spans="2:25" thickBot="1">
      <c r="B27" s="16" t="s">
        <v>53</v>
      </c>
      <c r="C27" s="88" t="str">
        <f>IF(OR(IF(ISERROR(VLOOKUP(control!$B$4&amp;control!$H$37&amp;Scotland_LCA!$B27,Data_LCA!$A$5:$K$2171,Data_LCA!E$1,FALSE)),"-",VLOOKUP(control!$B$4&amp;control!$H$37&amp;Scotland_LCA!$B27,Data_LCA!$A$5:$K$2171,Data_LCA!E$1,FALSE))=0,ISERROR(IF(ISERROR(VLOOKUP(control!$B$4&amp;control!$H$37&amp;Scotland_LCA!$B27,Data_LCA!$A$5:$K$2171,Data_LCA!E$1,FALSE)),"-",VLOOKUP(control!$B$4&amp;control!$H$37&amp;Scotland_LCA!$B27,Data_LCA!$A$5:$K$2171,Data_LCA!E$1,FALSE)))),"-",IF(ISERROR(VLOOKUP(control!$B$4&amp;control!$H$37&amp;Scotland_LCA!$B27,Data_LCA!$A$5:$K$2171,Data_LCA!E$1,FALSE)),"-",VLOOKUP(control!$B$4&amp;control!$H$37&amp;Scotland_LCA!$B27,Data_LCA!$A$5:$K$2171,Data_LCA!E$1,FALSE)))</f>
        <v>-</v>
      </c>
      <c r="D27" s="89" t="str">
        <f>IF(OR(IF(ISERROR(VLOOKUP(control!$B$4&amp;control!$H$37&amp;Scotland_LCA!$B27,Data_LCA!$A$5:$K$2171,Data_LCA!F$1,FALSE)),"-",VLOOKUP(control!$B$4&amp;control!$H$37&amp;Scotland_LCA!$B27,Data_LCA!$A$5:$K$2171,Data_LCA!F$1,FALSE))=0,ISERROR(IF(ISERROR(VLOOKUP(control!$B$4&amp;control!$H$37&amp;Scotland_LCA!$B27,Data_LCA!$A$5:$K$2171,Data_LCA!F$1,FALSE)),"-",VLOOKUP(control!$B$4&amp;control!$H$37&amp;Scotland_LCA!$B27,Data_LCA!$A$5:$K$2171,Data_LCA!F$1,FALSE)))),"-",IF(ISERROR(VLOOKUP(control!$B$4&amp;control!$H$37&amp;Scotland_LCA!$B27,Data_LCA!$A$5:$K$2171,Data_LCA!F$1,FALSE)),"-",VLOOKUP(control!$B$4&amp;control!$H$37&amp;Scotland_LCA!$B27,Data_LCA!$A$5:$K$2171,Data_LCA!F$1,FALSE)))</f>
        <v>-</v>
      </c>
      <c r="E27" s="89" t="str">
        <f>IF(OR(IF(ISERROR(VLOOKUP(control!$B$4&amp;control!$H$37&amp;Scotland_LCA!$B27,Data_LCA!$A$5:$K$2171,Data_LCA!G$1,FALSE)),"-",VLOOKUP(control!$B$4&amp;control!$H$37&amp;Scotland_LCA!$B27,Data_LCA!$A$5:$K$2171,Data_LCA!G$1,FALSE))=0,ISERROR(IF(ISERROR(VLOOKUP(control!$B$4&amp;control!$H$37&amp;Scotland_LCA!$B27,Data_LCA!$A$5:$K$2171,Data_LCA!G$1,FALSE)),"-",VLOOKUP(control!$B$4&amp;control!$H$37&amp;Scotland_LCA!$B27,Data_LCA!$A$5:$K$2171,Data_LCA!G$1,FALSE)))),"-",IF(ISERROR(VLOOKUP(control!$B$4&amp;control!$H$37&amp;Scotland_LCA!$B27,Data_LCA!$A$5:$K$2171,Data_LCA!G$1,FALSE)),"-",VLOOKUP(control!$B$4&amp;control!$H$37&amp;Scotland_LCA!$B27,Data_LCA!$A$5:$K$2171,Data_LCA!G$1,FALSE)))</f>
        <v>-</v>
      </c>
      <c r="F27" s="89" t="str">
        <f>IF(OR(IF(ISERROR(VLOOKUP(control!$B$4&amp;control!$H$37&amp;Scotland_LCA!$B27,Data_LCA!$A$5:$K$2171,Data_LCA!H$1,FALSE)),"-",VLOOKUP(control!$B$4&amp;control!$H$37&amp;Scotland_LCA!$B27,Data_LCA!$A$5:$K$2171,Data_LCA!H$1,FALSE))=0,ISERROR(IF(ISERROR(VLOOKUP(control!$B$4&amp;control!$H$37&amp;Scotland_LCA!$B27,Data_LCA!$A$5:$K$2171,Data_LCA!H$1,FALSE)),"-",VLOOKUP(control!$B$4&amp;control!$H$37&amp;Scotland_LCA!$B27,Data_LCA!$A$5:$K$2171,Data_LCA!H$1,FALSE)))),"-",IF(ISERROR(VLOOKUP(control!$B$4&amp;control!$H$37&amp;Scotland_LCA!$B27,Data_LCA!$A$5:$K$2171,Data_LCA!H$1,FALSE)),"-",VLOOKUP(control!$B$4&amp;control!$H$37&amp;Scotland_LCA!$B27,Data_LCA!$A$5:$K$2171,Data_LCA!H$1,FALSE)))</f>
        <v>-</v>
      </c>
      <c r="G27" s="89" t="str">
        <f>IF(OR(IF(ISERROR(VLOOKUP(control!$B$4&amp;control!$H$37&amp;Scotland_LCA!$B27,Data_LCA!$A$5:$K$2171,Data_LCA!I$1,FALSE)),"-",VLOOKUP(control!$B$4&amp;control!$H$37&amp;Scotland_LCA!$B27,Data_LCA!$A$5:$K$2171,Data_LCA!I$1,FALSE))=0,ISERROR(IF(ISERROR(VLOOKUP(control!$B$4&amp;control!$H$37&amp;Scotland_LCA!$B27,Data_LCA!$A$5:$K$2171,Data_LCA!I$1,FALSE)),"-",VLOOKUP(control!$B$4&amp;control!$H$37&amp;Scotland_LCA!$B27,Data_LCA!$A$5:$K$2171,Data_LCA!I$1,FALSE)))),"-",IF(ISERROR(VLOOKUP(control!$B$4&amp;control!$H$37&amp;Scotland_LCA!$B27,Data_LCA!$A$5:$K$2171,Data_LCA!I$1,FALSE)),"-",VLOOKUP(control!$B$4&amp;control!$H$37&amp;Scotland_LCA!$B27,Data_LCA!$A$5:$K$2171,Data_LCA!I$1,FALSE)))</f>
        <v>-</v>
      </c>
      <c r="H27" s="89" t="str">
        <f>IF(OR(IF(ISERROR(VLOOKUP(control!$B$4&amp;control!$H$37&amp;Scotland_LCA!$B27,Data_LCA!$A$5:$K$2171,Data_LCA!J$1,FALSE)),"-",VLOOKUP(control!$B$4&amp;control!$H$37&amp;Scotland_LCA!$B27,Data_LCA!$A$5:$K$2171,Data_LCA!J$1,FALSE))=0,ISERROR(IF(ISERROR(VLOOKUP(control!$B$4&amp;control!$H$37&amp;Scotland_LCA!$B27,Data_LCA!$A$5:$K$2171,Data_LCA!J$1,FALSE)),"-",VLOOKUP(control!$B$4&amp;control!$H$37&amp;Scotland_LCA!$B27,Data_LCA!$A$5:$K$2171,Data_LCA!J$1,FALSE)))),"-",IF(ISERROR(VLOOKUP(control!$B$4&amp;control!$H$37&amp;Scotland_LCA!$B27,Data_LCA!$A$5:$K$2171,Data_LCA!J$1,FALSE)),"-",VLOOKUP(control!$B$4&amp;control!$H$37&amp;Scotland_LCA!$B27,Data_LCA!$A$5:$K$2171,Data_LCA!J$1,FALSE)))</f>
        <v>-</v>
      </c>
      <c r="I27" s="90" t="str">
        <f>IF(OR(IF(ISERROR(VLOOKUP(control!$B$4&amp;control!$H$37&amp;Scotland_LCA!$B27,Data_LCA!$A$5:$K$2171,Data_LCA!K$1,FALSE)),"-",VLOOKUP(control!$B$4&amp;control!$H$37&amp;Scotland_LCA!$B27,Data_LCA!$A$5:$K$2171,Data_LCA!K$1,FALSE))=0,ISERROR(IF(ISERROR(VLOOKUP(control!$B$4&amp;control!$H$37&amp;Scotland_LCA!$B27,Data_LCA!$A$5:$K$2171,Data_LCA!K$1,FALSE)),"-",VLOOKUP(control!$B$4&amp;control!$H$37&amp;Scotland_LCA!$B27,Data_LCA!$A$5:$K$2171,Data_LCA!K$1,FALSE)))),"-",IF(ISERROR(VLOOKUP(control!$B$4&amp;control!$H$37&amp;Scotland_LCA!$B27,Data_LCA!$A$5:$K$2171,Data_LCA!K$1,FALSE)),"-",VLOOKUP(control!$B$4&amp;control!$H$37&amp;Scotland_LCA!$B27,Data_LCA!$A$5:$K$2171,Data_LCA!K$1,FALSE)))</f>
        <v>-</v>
      </c>
      <c r="J27" s="87"/>
      <c r="K27" s="88">
        <f>IF(OR(IF(ISERROR(VLOOKUP(control!$B$5&amp;control!$H$37&amp;Scotland_LCA!$B27,Data_LCA!$A$5:$K$2171,Data_LCA!E$1,FALSE)),"-",VLOOKUP(control!$B$5&amp;control!$H$37&amp;Scotland_LCA!$B27,Data_LCA!$A$5:$K$2171,Data_LCA!E$1,FALSE))=0,ISERROR(IF(ISERROR(VLOOKUP(control!$B$5&amp;control!$H$37&amp;Scotland_LCA!$B27,Data_LCA!$A$5:$K$2171,Data_LCA!E$1,FALSE)),"-",VLOOKUP(control!$B$5&amp;control!$H$37&amp;Scotland_LCA!$B27,Data_LCA!$A$5:$K$2171,Data_LCA!E$1,FALSE)))),"-",IF(ISERROR(VLOOKUP(control!$B$5&amp;control!$H$37&amp;Scotland_LCA!$B27,Data_LCA!$A$5:$K$2171,Data_LCA!E$1,FALSE)),"-",VLOOKUP(control!$B$5&amp;control!$H$37&amp;Scotland_LCA!$B27,Data_LCA!$A$5:$K$2171,Data_LCA!E$1,FALSE)))</f>
        <v>80</v>
      </c>
      <c r="L27" s="89">
        <f>IF(OR(IF(ISERROR(VLOOKUP(control!$B$5&amp;control!$H$37&amp;Scotland_LCA!$B27,Data_LCA!$A$5:$K$2171,Data_LCA!F$1,FALSE)),"-",VLOOKUP(control!$B$5&amp;control!$H$37&amp;Scotland_LCA!$B27,Data_LCA!$A$5:$K$2171,Data_LCA!F$1,FALSE))=0,ISERROR(IF(ISERROR(VLOOKUP(control!$B$5&amp;control!$H$37&amp;Scotland_LCA!$B30,Data_LCA!$A$5:$K$2171,Data_LCA!F$1,FALSE)),"-",VLOOKUP(control!$B$5&amp;control!$H$37&amp;Scotland_LCA!$B27,Data_LCA!$A$5:$K$2171,Data_LCA!F$1,FALSE)))),"-",IF(ISERROR(VLOOKUP(control!$B$5&amp;control!$H$37&amp;Scotland_LCA!$B27,Data_LCA!$A$5:$K$2171,Data_LCA!F$1,FALSE)),"-",VLOOKUP(control!$B$5&amp;control!$H$37&amp;Scotland_LCA!$B27,Data_LCA!$A$5:$K$2171,Data_LCA!F$1,FALSE)))</f>
        <v>108</v>
      </c>
      <c r="M27" s="89">
        <f>IF(OR(IF(ISERROR(VLOOKUP(control!$B$5&amp;control!$H$37&amp;Scotland_LCA!$B27,Data_LCA!$A$5:$K$2171,Data_LCA!G$1,FALSE)),"-",VLOOKUP(control!$B$5&amp;control!$H$37&amp;Scotland_LCA!$B27,Data_LCA!$A$5:$K$2171,Data_LCA!G$1,FALSE))=0,ISERROR(IF(ISERROR(VLOOKUP(control!$B$5&amp;control!$H$37&amp;Scotland_LCA!$B30,Data_LCA!$A$5:$K$2171,Data_LCA!G$1,FALSE)),"-",VLOOKUP(control!$B$5&amp;control!$H$37&amp;Scotland_LCA!$B27,Data_LCA!$A$5:$K$2171,Data_LCA!G$1,FALSE)))),"-",IF(ISERROR(VLOOKUP(control!$B$5&amp;control!$H$37&amp;Scotland_LCA!$B27,Data_LCA!$A$5:$K$2171,Data_LCA!G$1,FALSE)),"-",VLOOKUP(control!$B$5&amp;control!$H$37&amp;Scotland_LCA!$B27,Data_LCA!$A$5:$K$2171,Data_LCA!G$1,FALSE)))</f>
        <v>215</v>
      </c>
      <c r="N27" s="89">
        <f>IF(OR(IF(ISERROR(VLOOKUP(control!$B$5&amp;control!$H$37&amp;Scotland_LCA!$B27,Data_LCA!$A$5:$K$2171,Data_LCA!H$1,FALSE)),"-",VLOOKUP(control!$B$5&amp;control!$H$37&amp;Scotland_LCA!$B27,Data_LCA!$A$5:$K$2171,Data_LCA!H$1,FALSE))=0,ISERROR(IF(ISERROR(VLOOKUP(control!$B$5&amp;control!$H$37&amp;Scotland_LCA!$B30,Data_LCA!$A$5:$K$2171,Data_LCA!H$1,FALSE)),"-",VLOOKUP(control!$B$5&amp;control!$H$37&amp;Scotland_LCA!$B27,Data_LCA!$A$5:$K$2171,Data_LCA!H$1,FALSE)))),"-",IF(ISERROR(VLOOKUP(control!$B$5&amp;control!$H$37&amp;Scotland_LCA!$B27,Data_LCA!$A$5:$K$2171,Data_LCA!H$1,FALSE)),"-",VLOOKUP(control!$B$5&amp;control!$H$37&amp;Scotland_LCA!$B27,Data_LCA!$A$5:$K$2171,Data_LCA!H$1,FALSE)))</f>
        <v>239</v>
      </c>
      <c r="O27" s="89">
        <f>IF(OR(IF(ISERROR(VLOOKUP(control!$B$5&amp;control!$H$37&amp;Scotland_LCA!$B27,Data_LCA!$A$5:$K$2171,Data_LCA!I$1,FALSE)),"-",VLOOKUP(control!$B$5&amp;control!$H$37&amp;Scotland_LCA!$B27,Data_LCA!$A$5:$K$2171,Data_LCA!I$1,FALSE))=0,ISERROR(IF(ISERROR(VLOOKUP(control!$B$5&amp;control!$H$37&amp;Scotland_LCA!$B30,Data_LCA!$A$5:$K$2171,Data_LCA!I$1,FALSE)),"-",VLOOKUP(control!$B$5&amp;control!$H$37&amp;Scotland_LCA!$B27,Data_LCA!$A$5:$K$2171,Data_LCA!I$1,FALSE)))),"-",IF(ISERROR(VLOOKUP(control!$B$5&amp;control!$H$37&amp;Scotland_LCA!$B27,Data_LCA!$A$5:$K$2171,Data_LCA!I$1,FALSE)),"-",VLOOKUP(control!$B$5&amp;control!$H$37&amp;Scotland_LCA!$B27,Data_LCA!$A$5:$K$2171,Data_LCA!I$1,FALSE)))</f>
        <v>181</v>
      </c>
      <c r="P27" s="89">
        <f>IF(OR(IF(ISERROR(VLOOKUP(control!$B$5&amp;control!$H$37&amp;Scotland_LCA!$B27,Data_LCA!$A$5:$K$2171,Data_LCA!J$1,FALSE)),"-",VLOOKUP(control!$B$5&amp;control!$H$37&amp;Scotland_LCA!$B27,Data_LCA!$A$5:$K$2171,Data_LCA!J$1,FALSE))=0,ISERROR(IF(ISERROR(VLOOKUP(control!$B$5&amp;control!$H$37&amp;Scotland_LCA!$B30,Data_LCA!$A$5:$K$2171,Data_LCA!J$1,FALSE)),"-",VLOOKUP(control!$B$5&amp;control!$H$37&amp;Scotland_LCA!$B27,Data_LCA!$A$5:$K$2171,Data_LCA!J$1,FALSE)))),"-",IF(ISERROR(VLOOKUP(control!$B$5&amp;control!$H$37&amp;Scotland_LCA!$B27,Data_LCA!$A$5:$K$2171,Data_LCA!J$1,FALSE)),"-",VLOOKUP(control!$B$5&amp;control!$H$37&amp;Scotland_LCA!$B27,Data_LCA!$A$5:$K$2171,Data_LCA!J$1,FALSE)))</f>
        <v>104</v>
      </c>
      <c r="Q27" s="90">
        <f>IF(OR(IF(ISERROR(VLOOKUP(control!$B$5&amp;control!$H$37&amp;Scotland_LCA!$B27,Data_LCA!$A$5:$K$2171,Data_LCA!K$1,FALSE)),"-",VLOOKUP(control!$B$5&amp;control!$H$37&amp;Scotland_LCA!$B27,Data_LCA!$A$5:$K$2171,Data_LCA!K$1,FALSE))=0,ISERROR(IF(ISERROR(VLOOKUP(control!$B$5&amp;control!$H$37&amp;Scotland_LCA!$B30,Data_LCA!$A$5:$K$2171,Data_LCA!K$1,FALSE)),"-",VLOOKUP(control!$B$5&amp;control!$H$37&amp;Scotland_LCA!$B27,Data_LCA!$A$5:$K$2171,Data_LCA!K$1,FALSE)))),"-",IF(ISERROR(VLOOKUP(control!$B$5&amp;control!$H$37&amp;Scotland_LCA!$B27,Data_LCA!$A$5:$K$2171,Data_LCA!K$1,FALSE)),"-",VLOOKUP(control!$B$5&amp;control!$H$37&amp;Scotland_LCA!$B27,Data_LCA!$A$5:$K$2171,Data_LCA!K$1,FALSE)))</f>
        <v>927</v>
      </c>
      <c r="R27" s="87"/>
      <c r="S27" s="88">
        <f>IF(OR(IF(ISERROR(VLOOKUP("Persons"&amp;control!$H$37&amp;Scotland_LCA!$B27,Data_LCA!$A$5:$K$2171,Data_LCA!E$1,FALSE)),"-",VLOOKUP("Persons"&amp;control!$H$37&amp;Scotland_LCA!$B27,Data_LCA!$A$5:$K$2171,Data_LCA!E$1,FALSE))=0,ISERROR(IF(ISERROR(VLOOKUP("Persons"&amp;control!$H$37&amp;Scotland_LCA!$B27,Data_LCA!$A$5:$K$2171,Data_LCA!E$1,FALSE)),"-",VLOOKUP("Persons"&amp;control!$H$37&amp;Scotland_LCA!$B27,Data_LCA!$A$5:$K$2171,Data_LCA!E$1,FALSE)))),"-",IF(ISERROR(VLOOKUP("Persons"&amp;control!$H$37&amp;Scotland_LCA!$B27,Data_LCA!$A$5:$K$2171,Data_LCA!E$1,FALSE)),"-",VLOOKUP("Persons"&amp;control!$H$37&amp;Scotland_LCA!$B27,Data_LCA!$A$5:$K$2171,Data_LCA!E$1,FALSE)))</f>
        <v>80</v>
      </c>
      <c r="T27" s="89">
        <f>IF(OR(IF(ISERROR(VLOOKUP("Persons"&amp;control!$H$37&amp;Scotland_LCA!$B27,Data_LCA!$A$5:$K$2171,Data_LCA!F$1,FALSE)),"-",VLOOKUP("Persons"&amp;control!$H$37&amp;Scotland_LCA!$B27,Data_LCA!$A$5:$K$2171,Data_LCA!F$1,FALSE))=0,ISERROR(IF(ISERROR(VLOOKUP("Persons"&amp;control!$H$37&amp;Scotland_LCA!$B27,Data_LCA!$A$5:$K$2171,Data_LCA!F$1,FALSE)),"-",VLOOKUP("Persons"&amp;control!$H$37&amp;Scotland_LCA!$B27,Data_LCA!$A$5:$K$2171,Data_LCA!F$1,FALSE)))),"-",IF(ISERROR(VLOOKUP("Persons"&amp;control!$H$37&amp;Scotland_LCA!$B27,Data_LCA!$A$5:$K$2171,Data_LCA!F$1,FALSE)),"-",VLOOKUP("Persons"&amp;control!$H$37&amp;Scotland_LCA!$B27,Data_LCA!$A$5:$K$2171,Data_LCA!F$1,FALSE)))</f>
        <v>108</v>
      </c>
      <c r="U27" s="89">
        <f>IF(OR(IF(ISERROR(VLOOKUP("Persons"&amp;control!$H$37&amp;Scotland_LCA!$B27,Data_LCA!$A$5:$K$2171,Data_LCA!G$1,FALSE)),"-",VLOOKUP("Persons"&amp;control!$H$37&amp;Scotland_LCA!$B27,Data_LCA!$A$5:$K$2171,Data_LCA!G$1,FALSE))=0,ISERROR(IF(ISERROR(VLOOKUP("Persons"&amp;control!$H$37&amp;Scotland_LCA!$B27,Data_LCA!$A$5:$K$2171,Data_LCA!G$1,FALSE)),"-",VLOOKUP("Persons"&amp;control!$H$37&amp;Scotland_LCA!$B27,Data_LCA!$A$5:$K$2171,Data_LCA!G$1,FALSE)))),"-",IF(ISERROR(VLOOKUP("Persons"&amp;control!$H$37&amp;Scotland_LCA!$B27,Data_LCA!$A$5:$K$2171,Data_LCA!G$1,FALSE)),"-",VLOOKUP("Persons"&amp;control!$H$37&amp;Scotland_LCA!$B27,Data_LCA!$A$5:$K$2171,Data_LCA!G$1,FALSE)))</f>
        <v>215</v>
      </c>
      <c r="V27" s="89">
        <f>IF(OR(IF(ISERROR(VLOOKUP("Persons"&amp;control!$H$37&amp;Scotland_LCA!$B27,Data_LCA!$A$5:$K$2171,Data_LCA!H$1,FALSE)),"-",VLOOKUP("Persons"&amp;control!$H$37&amp;Scotland_LCA!$B27,Data_LCA!$A$5:$K$2171,Data_LCA!H$1,FALSE))=0,ISERROR(IF(ISERROR(VLOOKUP("Persons"&amp;control!$H$37&amp;Scotland_LCA!$B27,Data_LCA!$A$5:$K$2171,Data_LCA!H$1,FALSE)),"-",VLOOKUP("Persons"&amp;control!$H$37&amp;Scotland_LCA!$B27,Data_LCA!$A$5:$K$2171,Data_LCA!H$1,FALSE)))),"-",IF(ISERROR(VLOOKUP("Persons"&amp;control!$H$37&amp;Scotland_LCA!$B27,Data_LCA!$A$5:$K$2171,Data_LCA!H$1,FALSE)),"-",VLOOKUP("Persons"&amp;control!$H$37&amp;Scotland_LCA!$B27,Data_LCA!$A$5:$K$2171,Data_LCA!H$1,FALSE)))</f>
        <v>239</v>
      </c>
      <c r="W27" s="89">
        <f>IF(OR(IF(ISERROR(VLOOKUP("Persons"&amp;control!$H$37&amp;Scotland_LCA!$B27,Data_LCA!$A$5:$K$2171,Data_LCA!I$1,FALSE)),"-",VLOOKUP("Persons"&amp;control!$H$37&amp;Scotland_LCA!$B27,Data_LCA!$A$5:$K$2171,Data_LCA!I$1,FALSE))=0,ISERROR(IF(ISERROR(VLOOKUP("Persons"&amp;control!$H$37&amp;Scotland_LCA!$B27,Data_LCA!$A$5:$K$2171,Data_LCA!I$1,FALSE)),"-",VLOOKUP("Persons"&amp;control!$H$37&amp;Scotland_LCA!$B27,Data_LCA!$A$5:$K$2171,Data_LCA!I$1,FALSE)))),"-",IF(ISERROR(VLOOKUP("Persons"&amp;control!$H$37&amp;Scotland_LCA!$B27,Data_LCA!$A$5:$K$2171,Data_LCA!I$1,FALSE)),"-",VLOOKUP("Persons"&amp;control!$H$37&amp;Scotland_LCA!$B27,Data_LCA!$A$5:$K$2171,Data_LCA!I$1,FALSE)))</f>
        <v>181</v>
      </c>
      <c r="X27" s="89">
        <f>IF(OR(IF(ISERROR(VLOOKUP("Persons"&amp;control!$H$37&amp;Scotland_LCA!$B27,Data_LCA!$A$5:$K$2171,Data_LCA!J$1,FALSE)),"-",VLOOKUP("Persons"&amp;control!$H$37&amp;Scotland_LCA!$B27,Data_LCA!$A$5:$K$2171,Data_LCA!J$1,FALSE))=0,ISERROR(IF(ISERROR(VLOOKUP("Persons"&amp;control!$H$37&amp;Scotland_LCA!$B27,Data_LCA!$A$5:$K$2171,Data_LCA!J$1,FALSE)),"-",VLOOKUP("Persons"&amp;control!$H$37&amp;Scotland_LCA!$B27,Data_LCA!$A$5:$K$2171,Data_LCA!J$1,FALSE)))),"-",IF(ISERROR(VLOOKUP("Persons"&amp;control!$H$37&amp;Scotland_LCA!$B27,Data_LCA!$A$5:$K$2171,Data_LCA!J$1,FALSE)),"-",VLOOKUP("Persons"&amp;control!$H$37&amp;Scotland_LCA!$B27,Data_LCA!$A$5:$K$2171,Data_LCA!J$1,FALSE)))</f>
        <v>104</v>
      </c>
      <c r="Y27" s="90">
        <f>IF(OR(IF(ISERROR(VLOOKUP("Persons"&amp;control!$H$37&amp;Scotland_LCA!$B27,Data_LCA!$A$5:$K$2171,Data_LCA!K$1,FALSE)),"-",VLOOKUP("Persons"&amp;control!$H$37&amp;Scotland_LCA!$B27,Data_LCA!$A$5:$K$2171,Data_LCA!K$1,FALSE))=0,ISERROR(IF(ISERROR(VLOOKUP("Persons"&amp;control!$H$37&amp;Scotland_LCA!$B27,Data_LCA!$A$5:$K$2171,Data_LCA!K$1,FALSE)),"-",VLOOKUP("Persons"&amp;control!$H$37&amp;Scotland_LCA!$B27,Data_LCA!$A$5:$K$2171,Data_LCA!K$1,FALSE)))),"-",IF(ISERROR(VLOOKUP("Persons"&amp;control!$H$37&amp;Scotland_LCA!$B27,Data_LCA!$A$5:$K$2171,Data_LCA!K$1,FALSE)),"-",VLOOKUP("Persons"&amp;control!$H$37&amp;Scotland_LCA!$B27,Data_LCA!$A$5:$K$2171,Data_LCA!K$1,FALSE)))</f>
        <v>927</v>
      </c>
    </row>
    <row r="28" spans="2:25" thickBot="1">
      <c r="B28" s="16" t="s">
        <v>68</v>
      </c>
      <c r="C28" s="91" t="str">
        <f>IF(OR(IF(ISERROR(VLOOKUP(control!$B$4&amp;control!$H$37&amp;Scotland_LCA!$B28,Data_LCA!$A$5:$K$2171,Data_LCA!E$1,FALSE)),"-",VLOOKUP(control!$B$4&amp;control!$H$37&amp;Scotland_LCA!$B28,Data_LCA!$A$5:$K$2171,Data_LCA!E$1,FALSE))=0,ISERROR(IF(ISERROR(VLOOKUP(control!$B$4&amp;control!$H$37&amp;Scotland_LCA!$B28,Data_LCA!$A$5:$K$2171,Data_LCA!E$1,FALSE)),"-",VLOOKUP(control!$B$4&amp;control!$H$37&amp;Scotland_LCA!$B28,Data_LCA!$A$5:$K$2171,Data_LCA!E$1,FALSE)))),"-",IF(ISERROR(VLOOKUP(control!$B$4&amp;control!$H$37&amp;Scotland_LCA!$B28,Data_LCA!$A$5:$K$2171,Data_LCA!E$1,FALSE)),"-",VLOOKUP(control!$B$4&amp;control!$H$37&amp;Scotland_LCA!$B28,Data_LCA!$A$5:$K$2171,Data_LCA!E$1,FALSE)))</f>
        <v>-</v>
      </c>
      <c r="D28" s="92" t="str">
        <f>IF(OR(IF(ISERROR(VLOOKUP(control!$B$4&amp;control!$H$37&amp;Scotland_LCA!$B28,Data_LCA!$A$5:$K$2171,Data_LCA!F$1,FALSE)),"-",VLOOKUP(control!$B$4&amp;control!$H$37&amp;Scotland_LCA!$B28,Data_LCA!$A$5:$K$2171,Data_LCA!F$1,FALSE))=0,ISERROR(IF(ISERROR(VLOOKUP(control!$B$4&amp;control!$H$37&amp;Scotland_LCA!$B28,Data_LCA!$A$5:$K$2171,Data_LCA!F$1,FALSE)),"-",VLOOKUP(control!$B$4&amp;control!$H$37&amp;Scotland_LCA!$B28,Data_LCA!$A$5:$K$2171,Data_LCA!F$1,FALSE)))),"-",IF(ISERROR(VLOOKUP(control!$B$4&amp;control!$H$37&amp;Scotland_LCA!$B28,Data_LCA!$A$5:$K$2171,Data_LCA!F$1,FALSE)),"-",VLOOKUP(control!$B$4&amp;control!$H$37&amp;Scotland_LCA!$B28,Data_LCA!$A$5:$K$2171,Data_LCA!F$1,FALSE)))</f>
        <v>-</v>
      </c>
      <c r="E28" s="92" t="str">
        <f>IF(OR(IF(ISERROR(VLOOKUP(control!$B$4&amp;control!$H$37&amp;Scotland_LCA!$B28,Data_LCA!$A$5:$K$2171,Data_LCA!G$1,FALSE)),"-",VLOOKUP(control!$B$4&amp;control!$H$37&amp;Scotland_LCA!$B28,Data_LCA!$A$5:$K$2171,Data_LCA!G$1,FALSE))=0,ISERROR(IF(ISERROR(VLOOKUP(control!$B$4&amp;control!$H$37&amp;Scotland_LCA!$B28,Data_LCA!$A$5:$K$2171,Data_LCA!G$1,FALSE)),"-",VLOOKUP(control!$B$4&amp;control!$H$37&amp;Scotland_LCA!$B28,Data_LCA!$A$5:$K$2171,Data_LCA!G$1,FALSE)))),"-",IF(ISERROR(VLOOKUP(control!$B$4&amp;control!$H$37&amp;Scotland_LCA!$B28,Data_LCA!$A$5:$K$2171,Data_LCA!G$1,FALSE)),"-",VLOOKUP(control!$B$4&amp;control!$H$37&amp;Scotland_LCA!$B28,Data_LCA!$A$5:$K$2171,Data_LCA!G$1,FALSE)))</f>
        <v>-</v>
      </c>
      <c r="F28" s="92" t="str">
        <f>IF(OR(IF(ISERROR(VLOOKUP(control!$B$4&amp;control!$H$37&amp;Scotland_LCA!$B28,Data_LCA!$A$5:$K$2171,Data_LCA!H$1,FALSE)),"-",VLOOKUP(control!$B$4&amp;control!$H$37&amp;Scotland_LCA!$B28,Data_LCA!$A$5:$K$2171,Data_LCA!H$1,FALSE))=0,ISERROR(IF(ISERROR(VLOOKUP(control!$B$4&amp;control!$H$37&amp;Scotland_LCA!$B28,Data_LCA!$A$5:$K$2171,Data_LCA!H$1,FALSE)),"-",VLOOKUP(control!$B$4&amp;control!$H$37&amp;Scotland_LCA!$B28,Data_LCA!$A$5:$K$2171,Data_LCA!H$1,FALSE)))),"-",IF(ISERROR(VLOOKUP(control!$B$4&amp;control!$H$37&amp;Scotland_LCA!$B28,Data_LCA!$A$5:$K$2171,Data_LCA!H$1,FALSE)),"-",VLOOKUP(control!$B$4&amp;control!$H$37&amp;Scotland_LCA!$B28,Data_LCA!$A$5:$K$2171,Data_LCA!H$1,FALSE)))</f>
        <v>-</v>
      </c>
      <c r="G28" s="92" t="str">
        <f>IF(OR(IF(ISERROR(VLOOKUP(control!$B$4&amp;control!$H$37&amp;Scotland_LCA!$B28,Data_LCA!$A$5:$K$2171,Data_LCA!I$1,FALSE)),"-",VLOOKUP(control!$B$4&amp;control!$H$37&amp;Scotland_LCA!$B28,Data_LCA!$A$5:$K$2171,Data_LCA!I$1,FALSE))=0,ISERROR(IF(ISERROR(VLOOKUP(control!$B$4&amp;control!$H$37&amp;Scotland_LCA!$B28,Data_LCA!$A$5:$K$2171,Data_LCA!I$1,FALSE)),"-",VLOOKUP(control!$B$4&amp;control!$H$37&amp;Scotland_LCA!$B28,Data_LCA!$A$5:$K$2171,Data_LCA!I$1,FALSE)))),"-",IF(ISERROR(VLOOKUP(control!$B$4&amp;control!$H$37&amp;Scotland_LCA!$B28,Data_LCA!$A$5:$K$2171,Data_LCA!I$1,FALSE)),"-",VLOOKUP(control!$B$4&amp;control!$H$37&amp;Scotland_LCA!$B28,Data_LCA!$A$5:$K$2171,Data_LCA!I$1,FALSE)))</f>
        <v>-</v>
      </c>
      <c r="H28" s="92" t="str">
        <f>IF(OR(IF(ISERROR(VLOOKUP(control!$B$4&amp;control!$H$37&amp;Scotland_LCA!$B28,Data_LCA!$A$5:$K$2171,Data_LCA!J$1,FALSE)),"-",VLOOKUP(control!$B$4&amp;control!$H$37&amp;Scotland_LCA!$B28,Data_LCA!$A$5:$K$2171,Data_LCA!J$1,FALSE))=0,ISERROR(IF(ISERROR(VLOOKUP(control!$B$4&amp;control!$H$37&amp;Scotland_LCA!$B28,Data_LCA!$A$5:$K$2171,Data_LCA!J$1,FALSE)),"-",VLOOKUP(control!$B$4&amp;control!$H$37&amp;Scotland_LCA!$B28,Data_LCA!$A$5:$K$2171,Data_LCA!J$1,FALSE)))),"-",IF(ISERROR(VLOOKUP(control!$B$4&amp;control!$H$37&amp;Scotland_LCA!$B28,Data_LCA!$A$5:$K$2171,Data_LCA!J$1,FALSE)),"-",VLOOKUP(control!$B$4&amp;control!$H$37&amp;Scotland_LCA!$B28,Data_LCA!$A$5:$K$2171,Data_LCA!J$1,FALSE)))</f>
        <v>-</v>
      </c>
      <c r="I28" s="93" t="str">
        <f>IF(OR(IF(ISERROR(VLOOKUP(control!$B$4&amp;control!$H$37&amp;Scotland_LCA!$B28,Data_LCA!$A$5:$K$2171,Data_LCA!K$1,FALSE)),"-",VLOOKUP(control!$B$4&amp;control!$H$37&amp;Scotland_LCA!$B28,Data_LCA!$A$5:$K$2171,Data_LCA!K$1,FALSE))=0,ISERROR(IF(ISERROR(VLOOKUP(control!$B$4&amp;control!$H$37&amp;Scotland_LCA!$B28,Data_LCA!$A$5:$K$2171,Data_LCA!K$1,FALSE)),"-",VLOOKUP(control!$B$4&amp;control!$H$37&amp;Scotland_LCA!$B28,Data_LCA!$A$5:$K$2171,Data_LCA!K$1,FALSE)))),"-",IF(ISERROR(VLOOKUP(control!$B$4&amp;control!$H$37&amp;Scotland_LCA!$B28,Data_LCA!$A$5:$K$2171,Data_LCA!K$1,FALSE)),"-",VLOOKUP(control!$B$4&amp;control!$H$37&amp;Scotland_LCA!$B28,Data_LCA!$A$5:$K$2171,Data_LCA!K$1,FALSE)))</f>
        <v>-</v>
      </c>
      <c r="J28" s="87"/>
      <c r="K28" s="91">
        <f>IF(OR(IF(ISERROR(VLOOKUP(control!$B$5&amp;control!$H$37&amp;Scotland_LCA!$B28,Data_LCA!$A$5:$K$2171,Data_LCA!E$1,FALSE)),"-",VLOOKUP(control!$B$5&amp;control!$H$37&amp;Scotland_LCA!$B28,Data_LCA!$A$5:$K$2171,Data_LCA!E$1,FALSE))=0,ISERROR(IF(ISERROR(VLOOKUP(control!$B$5&amp;control!$H$37&amp;Scotland_LCA!$B28,Data_LCA!$A$5:$K$2171,Data_LCA!E$1,FALSE)),"-",VLOOKUP(control!$B$5&amp;control!$H$37&amp;Scotland_LCA!$B28,Data_LCA!$A$5:$K$2171,Data_LCA!E$1,FALSE)))),"-",IF(ISERROR(VLOOKUP(control!$B$5&amp;control!$H$37&amp;Scotland_LCA!$B28,Data_LCA!$A$5:$K$2171,Data_LCA!E$1,FALSE)),"-",VLOOKUP(control!$B$5&amp;control!$H$37&amp;Scotland_LCA!$B28,Data_LCA!$A$5:$K$2171,Data_LCA!E$1,FALSE)))</f>
        <v>5</v>
      </c>
      <c r="L28" s="92" t="str">
        <f>IF(OR(IF(ISERROR(VLOOKUP(control!$B$5&amp;control!$H$37&amp;Scotland_LCA!$B28,Data_LCA!$A$5:$K$2171,Data_LCA!F$1,FALSE)),"-",VLOOKUP(control!$B$5&amp;control!$H$37&amp;Scotland_LCA!$B28,Data_LCA!$A$5:$K$2171,Data_LCA!F$1,FALSE))=0,ISERROR(IF(ISERROR(VLOOKUP(control!$B$5&amp;control!$H$37&amp;Scotland_LCA!$B31,Data_LCA!$A$5:$K$2171,Data_LCA!F$1,FALSE)),"-",VLOOKUP(control!$B$5&amp;control!$H$37&amp;Scotland_LCA!$B28,Data_LCA!$A$5:$K$2171,Data_LCA!F$1,FALSE)))),"-",IF(ISERROR(VLOOKUP(control!$B$5&amp;control!$H$37&amp;Scotland_LCA!$B28,Data_LCA!$A$5:$K$2171,Data_LCA!F$1,FALSE)),"-",VLOOKUP(control!$B$5&amp;control!$H$37&amp;Scotland_LCA!$B28,Data_LCA!$A$5:$K$2171,Data_LCA!F$1,FALSE)))</f>
        <v>-</v>
      </c>
      <c r="M28" s="92">
        <f>IF(OR(IF(ISERROR(VLOOKUP(control!$B$5&amp;control!$H$37&amp;Scotland_LCA!$B28,Data_LCA!$A$5:$K$2171,Data_LCA!G$1,FALSE)),"-",VLOOKUP(control!$B$5&amp;control!$H$37&amp;Scotland_LCA!$B28,Data_LCA!$A$5:$K$2171,Data_LCA!G$1,FALSE))=0,ISERROR(IF(ISERROR(VLOOKUP(control!$B$5&amp;control!$H$37&amp;Scotland_LCA!$B31,Data_LCA!$A$5:$K$2171,Data_LCA!G$1,FALSE)),"-",VLOOKUP(control!$B$5&amp;control!$H$37&amp;Scotland_LCA!$B28,Data_LCA!$A$5:$K$2171,Data_LCA!G$1,FALSE)))),"-",IF(ISERROR(VLOOKUP(control!$B$5&amp;control!$H$37&amp;Scotland_LCA!$B28,Data_LCA!$A$5:$K$2171,Data_LCA!G$1,FALSE)),"-",VLOOKUP(control!$B$5&amp;control!$H$37&amp;Scotland_LCA!$B28,Data_LCA!$A$5:$K$2171,Data_LCA!G$1,FALSE)))</f>
        <v>11</v>
      </c>
      <c r="N28" s="92">
        <f>IF(OR(IF(ISERROR(VLOOKUP(control!$B$5&amp;control!$H$37&amp;Scotland_LCA!$B28,Data_LCA!$A$5:$K$2171,Data_LCA!H$1,FALSE)),"-",VLOOKUP(control!$B$5&amp;control!$H$37&amp;Scotland_LCA!$B28,Data_LCA!$A$5:$K$2171,Data_LCA!H$1,FALSE))=0,ISERROR(IF(ISERROR(VLOOKUP(control!$B$5&amp;control!$H$37&amp;Scotland_LCA!$B31,Data_LCA!$A$5:$K$2171,Data_LCA!H$1,FALSE)),"-",VLOOKUP(control!$B$5&amp;control!$H$37&amp;Scotland_LCA!$B28,Data_LCA!$A$5:$K$2171,Data_LCA!H$1,FALSE)))),"-",IF(ISERROR(VLOOKUP(control!$B$5&amp;control!$H$37&amp;Scotland_LCA!$B28,Data_LCA!$A$5:$K$2171,Data_LCA!H$1,FALSE)),"-",VLOOKUP(control!$B$5&amp;control!$H$37&amp;Scotland_LCA!$B28,Data_LCA!$A$5:$K$2171,Data_LCA!H$1,FALSE)))</f>
        <v>12</v>
      </c>
      <c r="O28" s="92">
        <f>IF(OR(IF(ISERROR(VLOOKUP(control!$B$5&amp;control!$H$37&amp;Scotland_LCA!$B28,Data_LCA!$A$5:$K$2171,Data_LCA!I$1,FALSE)),"-",VLOOKUP(control!$B$5&amp;control!$H$37&amp;Scotland_LCA!$B28,Data_LCA!$A$5:$K$2171,Data_LCA!I$1,FALSE))=0,ISERROR(IF(ISERROR(VLOOKUP(control!$B$5&amp;control!$H$37&amp;Scotland_LCA!$B31,Data_LCA!$A$5:$K$2171,Data_LCA!I$1,FALSE)),"-",VLOOKUP(control!$B$5&amp;control!$H$37&amp;Scotland_LCA!$B28,Data_LCA!$A$5:$K$2171,Data_LCA!I$1,FALSE)))),"-",IF(ISERROR(VLOOKUP(control!$B$5&amp;control!$H$37&amp;Scotland_LCA!$B28,Data_LCA!$A$5:$K$2171,Data_LCA!I$1,FALSE)),"-",VLOOKUP(control!$B$5&amp;control!$H$37&amp;Scotland_LCA!$B28,Data_LCA!$A$5:$K$2171,Data_LCA!I$1,FALSE)))</f>
        <v>14</v>
      </c>
      <c r="P28" s="92">
        <f>IF(OR(IF(ISERROR(VLOOKUP(control!$B$5&amp;control!$H$37&amp;Scotland_LCA!$B28,Data_LCA!$A$5:$K$2171,Data_LCA!J$1,FALSE)),"-",VLOOKUP(control!$B$5&amp;control!$H$37&amp;Scotland_LCA!$B28,Data_LCA!$A$5:$K$2171,Data_LCA!J$1,FALSE))=0,ISERROR(IF(ISERROR(VLOOKUP(control!$B$5&amp;control!$H$37&amp;Scotland_LCA!$B31,Data_LCA!$A$5:$K$2171,Data_LCA!J$1,FALSE)),"-",VLOOKUP(control!$B$5&amp;control!$H$37&amp;Scotland_LCA!$B28,Data_LCA!$A$5:$K$2171,Data_LCA!J$1,FALSE)))),"-",IF(ISERROR(VLOOKUP(control!$B$5&amp;control!$H$37&amp;Scotland_LCA!$B28,Data_LCA!$A$5:$K$2171,Data_LCA!J$1,FALSE)),"-",VLOOKUP(control!$B$5&amp;control!$H$37&amp;Scotland_LCA!$B28,Data_LCA!$A$5:$K$2171,Data_LCA!J$1,FALSE)))</f>
        <v>13</v>
      </c>
      <c r="Q28" s="93">
        <f>IF(OR(IF(ISERROR(VLOOKUP(control!$B$5&amp;control!$H$37&amp;Scotland_LCA!$B28,Data_LCA!$A$5:$K$2171,Data_LCA!K$1,FALSE)),"-",VLOOKUP(control!$B$5&amp;control!$H$37&amp;Scotland_LCA!$B28,Data_LCA!$A$5:$K$2171,Data_LCA!K$1,FALSE))=0,ISERROR(IF(ISERROR(VLOOKUP(control!$B$5&amp;control!$H$37&amp;Scotland_LCA!$B31,Data_LCA!$A$5:$K$2171,Data_LCA!K$1,FALSE)),"-",VLOOKUP(control!$B$5&amp;control!$H$37&amp;Scotland_LCA!$B28,Data_LCA!$A$5:$K$2171,Data_LCA!K$1,FALSE)))),"-",IF(ISERROR(VLOOKUP(control!$B$5&amp;control!$H$37&amp;Scotland_LCA!$B28,Data_LCA!$A$5:$K$2171,Data_LCA!K$1,FALSE)),"-",VLOOKUP(control!$B$5&amp;control!$H$37&amp;Scotland_LCA!$B28,Data_LCA!$A$5:$K$2171,Data_LCA!K$1,FALSE)))</f>
        <v>55</v>
      </c>
      <c r="R28" s="87"/>
      <c r="S28" s="91">
        <f>IF(OR(IF(ISERROR(VLOOKUP("Persons"&amp;control!$H$37&amp;Scotland_LCA!$B28,Data_LCA!$A$5:$K$2171,Data_LCA!E$1,FALSE)),"-",VLOOKUP("Persons"&amp;control!$H$37&amp;Scotland_LCA!$B28,Data_LCA!$A$5:$K$2171,Data_LCA!E$1,FALSE))=0,ISERROR(IF(ISERROR(VLOOKUP("Persons"&amp;control!$H$37&amp;Scotland_LCA!$B28,Data_LCA!$A$5:$K$2171,Data_LCA!E$1,FALSE)),"-",VLOOKUP("Persons"&amp;control!$H$37&amp;Scotland_LCA!$B28,Data_LCA!$A$5:$K$2171,Data_LCA!E$1,FALSE)))),"-",IF(ISERROR(VLOOKUP("Persons"&amp;control!$H$37&amp;Scotland_LCA!$B28,Data_LCA!$A$5:$K$2171,Data_LCA!E$1,FALSE)),"-",VLOOKUP("Persons"&amp;control!$H$37&amp;Scotland_LCA!$B28,Data_LCA!$A$5:$K$2171,Data_LCA!E$1,FALSE)))</f>
        <v>5</v>
      </c>
      <c r="T28" s="92" t="str">
        <f>IF(OR(IF(ISERROR(VLOOKUP("Persons"&amp;control!$H$37&amp;Scotland_LCA!$B28,Data_LCA!$A$5:$K$2171,Data_LCA!F$1,FALSE)),"-",VLOOKUP("Persons"&amp;control!$H$37&amp;Scotland_LCA!$B28,Data_LCA!$A$5:$K$2171,Data_LCA!F$1,FALSE))=0,ISERROR(IF(ISERROR(VLOOKUP("Persons"&amp;control!$H$37&amp;Scotland_LCA!$B28,Data_LCA!$A$5:$K$2171,Data_LCA!F$1,FALSE)),"-",VLOOKUP("Persons"&amp;control!$H$37&amp;Scotland_LCA!$B28,Data_LCA!$A$5:$K$2171,Data_LCA!F$1,FALSE)))),"-",IF(ISERROR(VLOOKUP("Persons"&amp;control!$H$37&amp;Scotland_LCA!$B28,Data_LCA!$A$5:$K$2171,Data_LCA!F$1,FALSE)),"-",VLOOKUP("Persons"&amp;control!$H$37&amp;Scotland_LCA!$B28,Data_LCA!$A$5:$K$2171,Data_LCA!F$1,FALSE)))</f>
        <v>-</v>
      </c>
      <c r="U28" s="92">
        <f>IF(OR(IF(ISERROR(VLOOKUP("Persons"&amp;control!$H$37&amp;Scotland_LCA!$B28,Data_LCA!$A$5:$K$2171,Data_LCA!G$1,FALSE)),"-",VLOOKUP("Persons"&amp;control!$H$37&amp;Scotland_LCA!$B28,Data_LCA!$A$5:$K$2171,Data_LCA!G$1,FALSE))=0,ISERROR(IF(ISERROR(VLOOKUP("Persons"&amp;control!$H$37&amp;Scotland_LCA!$B28,Data_LCA!$A$5:$K$2171,Data_LCA!G$1,FALSE)),"-",VLOOKUP("Persons"&amp;control!$H$37&amp;Scotland_LCA!$B28,Data_LCA!$A$5:$K$2171,Data_LCA!G$1,FALSE)))),"-",IF(ISERROR(VLOOKUP("Persons"&amp;control!$H$37&amp;Scotland_LCA!$B28,Data_LCA!$A$5:$K$2171,Data_LCA!G$1,FALSE)),"-",VLOOKUP("Persons"&amp;control!$H$37&amp;Scotland_LCA!$B28,Data_LCA!$A$5:$K$2171,Data_LCA!G$1,FALSE)))</f>
        <v>11</v>
      </c>
      <c r="V28" s="92">
        <f>IF(OR(IF(ISERROR(VLOOKUP("Persons"&amp;control!$H$37&amp;Scotland_LCA!$B28,Data_LCA!$A$5:$K$2171,Data_LCA!H$1,FALSE)),"-",VLOOKUP("Persons"&amp;control!$H$37&amp;Scotland_LCA!$B28,Data_LCA!$A$5:$K$2171,Data_LCA!H$1,FALSE))=0,ISERROR(IF(ISERROR(VLOOKUP("Persons"&amp;control!$H$37&amp;Scotland_LCA!$B28,Data_LCA!$A$5:$K$2171,Data_LCA!H$1,FALSE)),"-",VLOOKUP("Persons"&amp;control!$H$37&amp;Scotland_LCA!$B28,Data_LCA!$A$5:$K$2171,Data_LCA!H$1,FALSE)))),"-",IF(ISERROR(VLOOKUP("Persons"&amp;control!$H$37&amp;Scotland_LCA!$B28,Data_LCA!$A$5:$K$2171,Data_LCA!H$1,FALSE)),"-",VLOOKUP("Persons"&amp;control!$H$37&amp;Scotland_LCA!$B28,Data_LCA!$A$5:$K$2171,Data_LCA!H$1,FALSE)))</f>
        <v>12</v>
      </c>
      <c r="W28" s="92">
        <f>IF(OR(IF(ISERROR(VLOOKUP("Persons"&amp;control!$H$37&amp;Scotland_LCA!$B28,Data_LCA!$A$5:$K$2171,Data_LCA!I$1,FALSE)),"-",VLOOKUP("Persons"&amp;control!$H$37&amp;Scotland_LCA!$B28,Data_LCA!$A$5:$K$2171,Data_LCA!I$1,FALSE))=0,ISERROR(IF(ISERROR(VLOOKUP("Persons"&amp;control!$H$37&amp;Scotland_LCA!$B28,Data_LCA!$A$5:$K$2171,Data_LCA!I$1,FALSE)),"-",VLOOKUP("Persons"&amp;control!$H$37&amp;Scotland_LCA!$B28,Data_LCA!$A$5:$K$2171,Data_LCA!I$1,FALSE)))),"-",IF(ISERROR(VLOOKUP("Persons"&amp;control!$H$37&amp;Scotland_LCA!$B28,Data_LCA!$A$5:$K$2171,Data_LCA!I$1,FALSE)),"-",VLOOKUP("Persons"&amp;control!$H$37&amp;Scotland_LCA!$B28,Data_LCA!$A$5:$K$2171,Data_LCA!I$1,FALSE)))</f>
        <v>14</v>
      </c>
      <c r="X28" s="92">
        <f>IF(OR(IF(ISERROR(VLOOKUP("Persons"&amp;control!$H$37&amp;Scotland_LCA!$B28,Data_LCA!$A$5:$K$2171,Data_LCA!J$1,FALSE)),"-",VLOOKUP("Persons"&amp;control!$H$37&amp;Scotland_LCA!$B28,Data_LCA!$A$5:$K$2171,Data_LCA!J$1,FALSE))=0,ISERROR(IF(ISERROR(VLOOKUP("Persons"&amp;control!$H$37&amp;Scotland_LCA!$B28,Data_LCA!$A$5:$K$2171,Data_LCA!J$1,FALSE)),"-",VLOOKUP("Persons"&amp;control!$H$37&amp;Scotland_LCA!$B28,Data_LCA!$A$5:$K$2171,Data_LCA!J$1,FALSE)))),"-",IF(ISERROR(VLOOKUP("Persons"&amp;control!$H$37&amp;Scotland_LCA!$B28,Data_LCA!$A$5:$K$2171,Data_LCA!J$1,FALSE)),"-",VLOOKUP("Persons"&amp;control!$H$37&amp;Scotland_LCA!$B28,Data_LCA!$A$5:$K$2171,Data_LCA!J$1,FALSE)))</f>
        <v>13</v>
      </c>
      <c r="Y28" s="93">
        <f>IF(OR(IF(ISERROR(VLOOKUP("Persons"&amp;control!$H$37&amp;Scotland_LCA!$B28,Data_LCA!$A$5:$K$2171,Data_LCA!K$1,FALSE)),"-",VLOOKUP("Persons"&amp;control!$H$37&amp;Scotland_LCA!$B28,Data_LCA!$A$5:$K$2171,Data_LCA!K$1,FALSE))=0,ISERROR(IF(ISERROR(VLOOKUP("Persons"&amp;control!$H$37&amp;Scotland_LCA!$B28,Data_LCA!$A$5:$K$2171,Data_LCA!K$1,FALSE)),"-",VLOOKUP("Persons"&amp;control!$H$37&amp;Scotland_LCA!$B28,Data_LCA!$A$5:$K$2171,Data_LCA!K$1,FALSE)))),"-",IF(ISERROR(VLOOKUP("Persons"&amp;control!$H$37&amp;Scotland_LCA!$B28,Data_LCA!$A$5:$K$2171,Data_LCA!K$1,FALSE)),"-",VLOOKUP("Persons"&amp;control!$H$37&amp;Scotland_LCA!$B28,Data_LCA!$A$5:$K$2171,Data_LCA!K$1,FALSE)))</f>
        <v>55</v>
      </c>
    </row>
    <row r="29" spans="2:25" thickBot="1">
      <c r="B29" s="16" t="s">
        <v>59</v>
      </c>
      <c r="C29" s="88">
        <f>IF(OR(IF(ISERROR(VLOOKUP(control!$B$4&amp;control!$H$37&amp;Scotland_LCA!$B29,Data_LCA!$A$5:$K$2171,Data_LCA!E$1,FALSE)),"-",VLOOKUP(control!$B$4&amp;control!$H$37&amp;Scotland_LCA!$B29,Data_LCA!$A$5:$K$2171,Data_LCA!E$1,FALSE))=0,ISERROR(IF(ISERROR(VLOOKUP(control!$B$4&amp;control!$H$37&amp;Scotland_LCA!$B29,Data_LCA!$A$5:$K$2171,Data_LCA!E$1,FALSE)),"-",VLOOKUP(control!$B$4&amp;control!$H$37&amp;Scotland_LCA!$B29,Data_LCA!$A$5:$K$2171,Data_LCA!E$1,FALSE)))),"-",IF(ISERROR(VLOOKUP(control!$B$4&amp;control!$H$37&amp;Scotland_LCA!$B29,Data_LCA!$A$5:$K$2171,Data_LCA!E$1,FALSE)),"-",VLOOKUP(control!$B$4&amp;control!$H$37&amp;Scotland_LCA!$B29,Data_LCA!$A$5:$K$2171,Data_LCA!E$1,FALSE)))</f>
        <v>5</v>
      </c>
      <c r="D29" s="89">
        <f>IF(OR(IF(ISERROR(VLOOKUP(control!$B$4&amp;control!$H$37&amp;Scotland_LCA!$B29,Data_LCA!$A$5:$K$2171,Data_LCA!F$1,FALSE)),"-",VLOOKUP(control!$B$4&amp;control!$H$37&amp;Scotland_LCA!$B29,Data_LCA!$A$5:$K$2171,Data_LCA!F$1,FALSE))=0,ISERROR(IF(ISERROR(VLOOKUP(control!$B$4&amp;control!$H$37&amp;Scotland_LCA!$B29,Data_LCA!$A$5:$K$2171,Data_LCA!F$1,FALSE)),"-",VLOOKUP(control!$B$4&amp;control!$H$37&amp;Scotland_LCA!$B29,Data_LCA!$A$5:$K$2171,Data_LCA!F$1,FALSE)))),"-",IF(ISERROR(VLOOKUP(control!$B$4&amp;control!$H$37&amp;Scotland_LCA!$B29,Data_LCA!$A$5:$K$2171,Data_LCA!F$1,FALSE)),"-",VLOOKUP(control!$B$4&amp;control!$H$37&amp;Scotland_LCA!$B29,Data_LCA!$A$5:$K$2171,Data_LCA!F$1,FALSE)))</f>
        <v>5</v>
      </c>
      <c r="E29" s="89">
        <f>IF(OR(IF(ISERROR(VLOOKUP(control!$B$4&amp;control!$H$37&amp;Scotland_LCA!$B29,Data_LCA!$A$5:$K$2171,Data_LCA!G$1,FALSE)),"-",VLOOKUP(control!$B$4&amp;control!$H$37&amp;Scotland_LCA!$B29,Data_LCA!$A$5:$K$2171,Data_LCA!G$1,FALSE))=0,ISERROR(IF(ISERROR(VLOOKUP(control!$B$4&amp;control!$H$37&amp;Scotland_LCA!$B29,Data_LCA!$A$5:$K$2171,Data_LCA!G$1,FALSE)),"-",VLOOKUP(control!$B$4&amp;control!$H$37&amp;Scotland_LCA!$B29,Data_LCA!$A$5:$K$2171,Data_LCA!G$1,FALSE)))),"-",IF(ISERROR(VLOOKUP(control!$B$4&amp;control!$H$37&amp;Scotland_LCA!$B29,Data_LCA!$A$5:$K$2171,Data_LCA!G$1,FALSE)),"-",VLOOKUP(control!$B$4&amp;control!$H$37&amp;Scotland_LCA!$B29,Data_LCA!$A$5:$K$2171,Data_LCA!G$1,FALSE)))</f>
        <v>9</v>
      </c>
      <c r="F29" s="89">
        <f>IF(OR(IF(ISERROR(VLOOKUP(control!$B$4&amp;control!$H$37&amp;Scotland_LCA!$B29,Data_LCA!$A$5:$K$2171,Data_LCA!H$1,FALSE)),"-",VLOOKUP(control!$B$4&amp;control!$H$37&amp;Scotland_LCA!$B29,Data_LCA!$A$5:$K$2171,Data_LCA!H$1,FALSE))=0,ISERROR(IF(ISERROR(VLOOKUP(control!$B$4&amp;control!$H$37&amp;Scotland_LCA!$B29,Data_LCA!$A$5:$K$2171,Data_LCA!H$1,FALSE)),"-",VLOOKUP(control!$B$4&amp;control!$H$37&amp;Scotland_LCA!$B29,Data_LCA!$A$5:$K$2171,Data_LCA!H$1,FALSE)))),"-",IF(ISERROR(VLOOKUP(control!$B$4&amp;control!$H$37&amp;Scotland_LCA!$B29,Data_LCA!$A$5:$K$2171,Data_LCA!H$1,FALSE)),"-",VLOOKUP(control!$B$4&amp;control!$H$37&amp;Scotland_LCA!$B29,Data_LCA!$A$5:$K$2171,Data_LCA!H$1,FALSE)))</f>
        <v>13</v>
      </c>
      <c r="G29" s="89" t="str">
        <f>IF(OR(IF(ISERROR(VLOOKUP(control!$B$4&amp;control!$H$37&amp;Scotland_LCA!$B29,Data_LCA!$A$5:$K$2171,Data_LCA!I$1,FALSE)),"-",VLOOKUP(control!$B$4&amp;control!$H$37&amp;Scotland_LCA!$B29,Data_LCA!$A$5:$K$2171,Data_LCA!I$1,FALSE))=0,ISERROR(IF(ISERROR(VLOOKUP(control!$B$4&amp;control!$H$37&amp;Scotland_LCA!$B29,Data_LCA!$A$5:$K$2171,Data_LCA!I$1,FALSE)),"-",VLOOKUP(control!$B$4&amp;control!$H$37&amp;Scotland_LCA!$B29,Data_LCA!$A$5:$K$2171,Data_LCA!I$1,FALSE)))),"-",IF(ISERROR(VLOOKUP(control!$B$4&amp;control!$H$37&amp;Scotland_LCA!$B29,Data_LCA!$A$5:$K$2171,Data_LCA!I$1,FALSE)),"-",VLOOKUP(control!$B$4&amp;control!$H$37&amp;Scotland_LCA!$B29,Data_LCA!$A$5:$K$2171,Data_LCA!I$1,FALSE)))</f>
        <v>-</v>
      </c>
      <c r="H29" s="89">
        <f>IF(OR(IF(ISERROR(VLOOKUP(control!$B$4&amp;control!$H$37&amp;Scotland_LCA!$B29,Data_LCA!$A$5:$K$2171,Data_LCA!J$1,FALSE)),"-",VLOOKUP(control!$B$4&amp;control!$H$37&amp;Scotland_LCA!$B29,Data_LCA!$A$5:$K$2171,Data_LCA!J$1,FALSE))=0,ISERROR(IF(ISERROR(VLOOKUP(control!$B$4&amp;control!$H$37&amp;Scotland_LCA!$B29,Data_LCA!$A$5:$K$2171,Data_LCA!J$1,FALSE)),"-",VLOOKUP(control!$B$4&amp;control!$H$37&amp;Scotland_LCA!$B29,Data_LCA!$A$5:$K$2171,Data_LCA!J$1,FALSE)))),"-",IF(ISERROR(VLOOKUP(control!$B$4&amp;control!$H$37&amp;Scotland_LCA!$B29,Data_LCA!$A$5:$K$2171,Data_LCA!J$1,FALSE)),"-",VLOOKUP(control!$B$4&amp;control!$H$37&amp;Scotland_LCA!$B29,Data_LCA!$A$5:$K$2171,Data_LCA!J$1,FALSE)))</f>
        <v>6</v>
      </c>
      <c r="I29" s="90">
        <f>IF(OR(IF(ISERROR(VLOOKUP(control!$B$4&amp;control!$H$37&amp;Scotland_LCA!$B29,Data_LCA!$A$5:$K$2171,Data_LCA!K$1,FALSE)),"-",VLOOKUP(control!$B$4&amp;control!$H$37&amp;Scotland_LCA!$B29,Data_LCA!$A$5:$K$2171,Data_LCA!K$1,FALSE))=0,ISERROR(IF(ISERROR(VLOOKUP(control!$B$4&amp;control!$H$37&amp;Scotland_LCA!$B29,Data_LCA!$A$5:$K$2171,Data_LCA!K$1,FALSE)),"-",VLOOKUP(control!$B$4&amp;control!$H$37&amp;Scotland_LCA!$B29,Data_LCA!$A$5:$K$2171,Data_LCA!K$1,FALSE)))),"-",IF(ISERROR(VLOOKUP(control!$B$4&amp;control!$H$37&amp;Scotland_LCA!$B29,Data_LCA!$A$5:$K$2171,Data_LCA!K$1,FALSE)),"-",VLOOKUP(control!$B$4&amp;control!$H$37&amp;Scotland_LCA!$B29,Data_LCA!$A$5:$K$2171,Data_LCA!K$1,FALSE)))</f>
        <v>38</v>
      </c>
      <c r="J29" s="87"/>
      <c r="K29" s="88">
        <f>IF(OR(IF(ISERROR(VLOOKUP(control!$B$5&amp;control!$H$37&amp;Scotland_LCA!$B29,Data_LCA!$A$5:$K$2171,Data_LCA!E$1,FALSE)),"-",VLOOKUP(control!$B$5&amp;control!$H$37&amp;Scotland_LCA!$B29,Data_LCA!$A$5:$K$2171,Data_LCA!E$1,FALSE))=0,ISERROR(IF(ISERROR(VLOOKUP(control!$B$5&amp;control!$H$37&amp;Scotland_LCA!$B29,Data_LCA!$A$5:$K$2171,Data_LCA!E$1,FALSE)),"-",VLOOKUP(control!$B$5&amp;control!$H$37&amp;Scotland_LCA!$B29,Data_LCA!$A$5:$K$2171,Data_LCA!E$1,FALSE)))),"-",IF(ISERROR(VLOOKUP(control!$B$5&amp;control!$H$37&amp;Scotland_LCA!$B29,Data_LCA!$A$5:$K$2171,Data_LCA!E$1,FALSE)),"-",VLOOKUP(control!$B$5&amp;control!$H$37&amp;Scotland_LCA!$B29,Data_LCA!$A$5:$K$2171,Data_LCA!E$1,FALSE)))</f>
        <v>5</v>
      </c>
      <c r="L29" s="89">
        <f>IF(OR(IF(ISERROR(VLOOKUP(control!$B$5&amp;control!$H$37&amp;Scotland_LCA!$B29,Data_LCA!$A$5:$K$2171,Data_LCA!F$1,FALSE)),"-",VLOOKUP(control!$B$5&amp;control!$H$37&amp;Scotland_LCA!$B29,Data_LCA!$A$5:$K$2171,Data_LCA!F$1,FALSE))=0,ISERROR(IF(ISERROR(VLOOKUP(control!$B$5&amp;control!$H$37&amp;Scotland_LCA!$B32,Data_LCA!$A$5:$K$2171,Data_LCA!F$1,FALSE)),"-",VLOOKUP(control!$B$5&amp;control!$H$37&amp;Scotland_LCA!$B29,Data_LCA!$A$5:$K$2171,Data_LCA!F$1,FALSE)))),"-",IF(ISERROR(VLOOKUP(control!$B$5&amp;control!$H$37&amp;Scotland_LCA!$B29,Data_LCA!$A$5:$K$2171,Data_LCA!F$1,FALSE)),"-",VLOOKUP(control!$B$5&amp;control!$H$37&amp;Scotland_LCA!$B29,Data_LCA!$A$5:$K$2171,Data_LCA!F$1,FALSE)))</f>
        <v>5</v>
      </c>
      <c r="M29" s="89">
        <f>IF(OR(IF(ISERROR(VLOOKUP(control!$B$5&amp;control!$H$37&amp;Scotland_LCA!$B29,Data_LCA!$A$5:$K$2171,Data_LCA!G$1,FALSE)),"-",VLOOKUP(control!$B$5&amp;control!$H$37&amp;Scotland_LCA!$B29,Data_LCA!$A$5:$K$2171,Data_LCA!G$1,FALSE))=0,ISERROR(IF(ISERROR(VLOOKUP(control!$B$5&amp;control!$H$37&amp;Scotland_LCA!$B32,Data_LCA!$A$5:$K$2171,Data_LCA!G$1,FALSE)),"-",VLOOKUP(control!$B$5&amp;control!$H$37&amp;Scotland_LCA!$B29,Data_LCA!$A$5:$K$2171,Data_LCA!G$1,FALSE)))),"-",IF(ISERROR(VLOOKUP(control!$B$5&amp;control!$H$37&amp;Scotland_LCA!$B29,Data_LCA!$A$5:$K$2171,Data_LCA!G$1,FALSE)),"-",VLOOKUP(control!$B$5&amp;control!$H$37&amp;Scotland_LCA!$B29,Data_LCA!$A$5:$K$2171,Data_LCA!G$1,FALSE)))</f>
        <v>13</v>
      </c>
      <c r="N29" s="89">
        <f>IF(OR(IF(ISERROR(VLOOKUP(control!$B$5&amp;control!$H$37&amp;Scotland_LCA!$B29,Data_LCA!$A$5:$K$2171,Data_LCA!H$1,FALSE)),"-",VLOOKUP(control!$B$5&amp;control!$H$37&amp;Scotland_LCA!$B29,Data_LCA!$A$5:$K$2171,Data_LCA!H$1,FALSE))=0,ISERROR(IF(ISERROR(VLOOKUP(control!$B$5&amp;control!$H$37&amp;Scotland_LCA!$B32,Data_LCA!$A$5:$K$2171,Data_LCA!H$1,FALSE)),"-",VLOOKUP(control!$B$5&amp;control!$H$37&amp;Scotland_LCA!$B29,Data_LCA!$A$5:$K$2171,Data_LCA!H$1,FALSE)))),"-",IF(ISERROR(VLOOKUP(control!$B$5&amp;control!$H$37&amp;Scotland_LCA!$B29,Data_LCA!$A$5:$K$2171,Data_LCA!H$1,FALSE)),"-",VLOOKUP(control!$B$5&amp;control!$H$37&amp;Scotland_LCA!$B29,Data_LCA!$A$5:$K$2171,Data_LCA!H$1,FALSE)))</f>
        <v>11</v>
      </c>
      <c r="O29" s="89">
        <f>IF(OR(IF(ISERROR(VLOOKUP(control!$B$5&amp;control!$H$37&amp;Scotland_LCA!$B29,Data_LCA!$A$5:$K$2171,Data_LCA!I$1,FALSE)),"-",VLOOKUP(control!$B$5&amp;control!$H$37&amp;Scotland_LCA!$B29,Data_LCA!$A$5:$K$2171,Data_LCA!I$1,FALSE))=0,ISERROR(IF(ISERROR(VLOOKUP(control!$B$5&amp;control!$H$37&amp;Scotland_LCA!$B32,Data_LCA!$A$5:$K$2171,Data_LCA!I$1,FALSE)),"-",VLOOKUP(control!$B$5&amp;control!$H$37&amp;Scotland_LCA!$B29,Data_LCA!$A$5:$K$2171,Data_LCA!I$1,FALSE)))),"-",IF(ISERROR(VLOOKUP(control!$B$5&amp;control!$H$37&amp;Scotland_LCA!$B29,Data_LCA!$A$5:$K$2171,Data_LCA!I$1,FALSE)),"-",VLOOKUP(control!$B$5&amp;control!$H$37&amp;Scotland_LCA!$B29,Data_LCA!$A$5:$K$2171,Data_LCA!I$1,FALSE)))</f>
        <v>5</v>
      </c>
      <c r="P29" s="89" t="str">
        <f>IF(OR(IF(ISERROR(VLOOKUP(control!$B$5&amp;control!$H$37&amp;Scotland_LCA!$B29,Data_LCA!$A$5:$K$2171,Data_LCA!J$1,FALSE)),"-",VLOOKUP(control!$B$5&amp;control!$H$37&amp;Scotland_LCA!$B29,Data_LCA!$A$5:$K$2171,Data_LCA!J$1,FALSE))=0,ISERROR(IF(ISERROR(VLOOKUP(control!$B$5&amp;control!$H$37&amp;Scotland_LCA!$B32,Data_LCA!$A$5:$K$2171,Data_LCA!J$1,FALSE)),"-",VLOOKUP(control!$B$5&amp;control!$H$37&amp;Scotland_LCA!$B29,Data_LCA!$A$5:$K$2171,Data_LCA!J$1,FALSE)))),"-",IF(ISERROR(VLOOKUP(control!$B$5&amp;control!$H$37&amp;Scotland_LCA!$B29,Data_LCA!$A$5:$K$2171,Data_LCA!J$1,FALSE)),"-",VLOOKUP(control!$B$5&amp;control!$H$37&amp;Scotland_LCA!$B29,Data_LCA!$A$5:$K$2171,Data_LCA!J$1,FALSE)))</f>
        <v>-</v>
      </c>
      <c r="Q29" s="90">
        <f>IF(OR(IF(ISERROR(VLOOKUP(control!$B$5&amp;control!$H$37&amp;Scotland_LCA!$B29,Data_LCA!$A$5:$K$2171,Data_LCA!K$1,FALSE)),"-",VLOOKUP(control!$B$5&amp;control!$H$37&amp;Scotland_LCA!$B29,Data_LCA!$A$5:$K$2171,Data_LCA!K$1,FALSE))=0,ISERROR(IF(ISERROR(VLOOKUP(control!$B$5&amp;control!$H$37&amp;Scotland_LCA!$B32,Data_LCA!$A$5:$K$2171,Data_LCA!K$1,FALSE)),"-",VLOOKUP(control!$B$5&amp;control!$H$37&amp;Scotland_LCA!$B29,Data_LCA!$A$5:$K$2171,Data_LCA!K$1,FALSE)))),"-",IF(ISERROR(VLOOKUP(control!$B$5&amp;control!$H$37&amp;Scotland_LCA!$B29,Data_LCA!$A$5:$K$2171,Data_LCA!K$1,FALSE)),"-",VLOOKUP(control!$B$5&amp;control!$H$37&amp;Scotland_LCA!$B29,Data_LCA!$A$5:$K$2171,Data_LCA!K$1,FALSE)))</f>
        <v>39</v>
      </c>
      <c r="R29" s="87"/>
      <c r="S29" s="88">
        <f>IF(OR(IF(ISERROR(VLOOKUP("Persons"&amp;control!$H$37&amp;Scotland_LCA!$B29,Data_LCA!$A$5:$K$2171,Data_LCA!E$1,FALSE)),"-",VLOOKUP("Persons"&amp;control!$H$37&amp;Scotland_LCA!$B29,Data_LCA!$A$5:$K$2171,Data_LCA!E$1,FALSE))=0,ISERROR(IF(ISERROR(VLOOKUP("Persons"&amp;control!$H$37&amp;Scotland_LCA!$B29,Data_LCA!$A$5:$K$2171,Data_LCA!E$1,FALSE)),"-",VLOOKUP("Persons"&amp;control!$H$37&amp;Scotland_LCA!$B29,Data_LCA!$A$5:$K$2171,Data_LCA!E$1,FALSE)))),"-",IF(ISERROR(VLOOKUP("Persons"&amp;control!$H$37&amp;Scotland_LCA!$B29,Data_LCA!$A$5:$K$2171,Data_LCA!E$1,FALSE)),"-",VLOOKUP("Persons"&amp;control!$H$37&amp;Scotland_LCA!$B29,Data_LCA!$A$5:$K$2171,Data_LCA!E$1,FALSE)))</f>
        <v>10</v>
      </c>
      <c r="T29" s="89">
        <f>IF(OR(IF(ISERROR(VLOOKUP("Persons"&amp;control!$H$37&amp;Scotland_LCA!$B29,Data_LCA!$A$5:$K$2171,Data_LCA!F$1,FALSE)),"-",VLOOKUP("Persons"&amp;control!$H$37&amp;Scotland_LCA!$B29,Data_LCA!$A$5:$K$2171,Data_LCA!F$1,FALSE))=0,ISERROR(IF(ISERROR(VLOOKUP("Persons"&amp;control!$H$37&amp;Scotland_LCA!$B29,Data_LCA!$A$5:$K$2171,Data_LCA!F$1,FALSE)),"-",VLOOKUP("Persons"&amp;control!$H$37&amp;Scotland_LCA!$B29,Data_LCA!$A$5:$K$2171,Data_LCA!F$1,FALSE)))),"-",IF(ISERROR(VLOOKUP("Persons"&amp;control!$H$37&amp;Scotland_LCA!$B29,Data_LCA!$A$5:$K$2171,Data_LCA!F$1,FALSE)),"-",VLOOKUP("Persons"&amp;control!$H$37&amp;Scotland_LCA!$B29,Data_LCA!$A$5:$K$2171,Data_LCA!F$1,FALSE)))</f>
        <v>10</v>
      </c>
      <c r="U29" s="89">
        <f>IF(OR(IF(ISERROR(VLOOKUP("Persons"&amp;control!$H$37&amp;Scotland_LCA!$B29,Data_LCA!$A$5:$K$2171,Data_LCA!G$1,FALSE)),"-",VLOOKUP("Persons"&amp;control!$H$37&amp;Scotland_LCA!$B29,Data_LCA!$A$5:$K$2171,Data_LCA!G$1,FALSE))=0,ISERROR(IF(ISERROR(VLOOKUP("Persons"&amp;control!$H$37&amp;Scotland_LCA!$B29,Data_LCA!$A$5:$K$2171,Data_LCA!G$1,FALSE)),"-",VLOOKUP("Persons"&amp;control!$H$37&amp;Scotland_LCA!$B29,Data_LCA!$A$5:$K$2171,Data_LCA!G$1,FALSE)))),"-",IF(ISERROR(VLOOKUP("Persons"&amp;control!$H$37&amp;Scotland_LCA!$B29,Data_LCA!$A$5:$K$2171,Data_LCA!G$1,FALSE)),"-",VLOOKUP("Persons"&amp;control!$H$37&amp;Scotland_LCA!$B29,Data_LCA!$A$5:$K$2171,Data_LCA!G$1,FALSE)))</f>
        <v>22</v>
      </c>
      <c r="V29" s="89">
        <f>IF(OR(IF(ISERROR(VLOOKUP("Persons"&amp;control!$H$37&amp;Scotland_LCA!$B29,Data_LCA!$A$5:$K$2171,Data_LCA!H$1,FALSE)),"-",VLOOKUP("Persons"&amp;control!$H$37&amp;Scotland_LCA!$B29,Data_LCA!$A$5:$K$2171,Data_LCA!H$1,FALSE))=0,ISERROR(IF(ISERROR(VLOOKUP("Persons"&amp;control!$H$37&amp;Scotland_LCA!$B29,Data_LCA!$A$5:$K$2171,Data_LCA!H$1,FALSE)),"-",VLOOKUP("Persons"&amp;control!$H$37&amp;Scotland_LCA!$B29,Data_LCA!$A$5:$K$2171,Data_LCA!H$1,FALSE)))),"-",IF(ISERROR(VLOOKUP("Persons"&amp;control!$H$37&amp;Scotland_LCA!$B29,Data_LCA!$A$5:$K$2171,Data_LCA!H$1,FALSE)),"-",VLOOKUP("Persons"&amp;control!$H$37&amp;Scotland_LCA!$B29,Data_LCA!$A$5:$K$2171,Data_LCA!H$1,FALSE)))</f>
        <v>24</v>
      </c>
      <c r="W29" s="89">
        <f>IF(OR(IF(ISERROR(VLOOKUP("Persons"&amp;control!$H$37&amp;Scotland_LCA!$B29,Data_LCA!$A$5:$K$2171,Data_LCA!I$1,FALSE)),"-",VLOOKUP("Persons"&amp;control!$H$37&amp;Scotland_LCA!$B29,Data_LCA!$A$5:$K$2171,Data_LCA!I$1,FALSE))=0,ISERROR(IF(ISERROR(VLOOKUP("Persons"&amp;control!$H$37&amp;Scotland_LCA!$B29,Data_LCA!$A$5:$K$2171,Data_LCA!I$1,FALSE)),"-",VLOOKUP("Persons"&amp;control!$H$37&amp;Scotland_LCA!$B29,Data_LCA!$A$5:$K$2171,Data_LCA!I$1,FALSE)))),"-",IF(ISERROR(VLOOKUP("Persons"&amp;control!$H$37&amp;Scotland_LCA!$B29,Data_LCA!$A$5:$K$2171,Data_LCA!I$1,FALSE)),"-",VLOOKUP("Persons"&amp;control!$H$37&amp;Scotland_LCA!$B29,Data_LCA!$A$5:$K$2171,Data_LCA!I$1,FALSE)))</f>
        <v>5</v>
      </c>
      <c r="X29" s="89">
        <f>IF(OR(IF(ISERROR(VLOOKUP("Persons"&amp;control!$H$37&amp;Scotland_LCA!$B29,Data_LCA!$A$5:$K$2171,Data_LCA!J$1,FALSE)),"-",VLOOKUP("Persons"&amp;control!$H$37&amp;Scotland_LCA!$B29,Data_LCA!$A$5:$K$2171,Data_LCA!J$1,FALSE))=0,ISERROR(IF(ISERROR(VLOOKUP("Persons"&amp;control!$H$37&amp;Scotland_LCA!$B29,Data_LCA!$A$5:$K$2171,Data_LCA!J$1,FALSE)),"-",VLOOKUP("Persons"&amp;control!$H$37&amp;Scotland_LCA!$B29,Data_LCA!$A$5:$K$2171,Data_LCA!J$1,FALSE)))),"-",IF(ISERROR(VLOOKUP("Persons"&amp;control!$H$37&amp;Scotland_LCA!$B29,Data_LCA!$A$5:$K$2171,Data_LCA!J$1,FALSE)),"-",VLOOKUP("Persons"&amp;control!$H$37&amp;Scotland_LCA!$B29,Data_LCA!$A$5:$K$2171,Data_LCA!J$1,FALSE)))</f>
        <v>6</v>
      </c>
      <c r="Y29" s="90">
        <f>IF(OR(IF(ISERROR(VLOOKUP("Persons"&amp;control!$H$37&amp;Scotland_LCA!$B29,Data_LCA!$A$5:$K$2171,Data_LCA!K$1,FALSE)),"-",VLOOKUP("Persons"&amp;control!$H$37&amp;Scotland_LCA!$B29,Data_LCA!$A$5:$K$2171,Data_LCA!K$1,FALSE))=0,ISERROR(IF(ISERROR(VLOOKUP("Persons"&amp;control!$H$37&amp;Scotland_LCA!$B29,Data_LCA!$A$5:$K$2171,Data_LCA!K$1,FALSE)),"-",VLOOKUP("Persons"&amp;control!$H$37&amp;Scotland_LCA!$B29,Data_LCA!$A$5:$K$2171,Data_LCA!K$1,FALSE)))),"-",IF(ISERROR(VLOOKUP("Persons"&amp;control!$H$37&amp;Scotland_LCA!$B29,Data_LCA!$A$5:$K$2171,Data_LCA!K$1,FALSE)),"-",VLOOKUP("Persons"&amp;control!$H$37&amp;Scotland_LCA!$B29,Data_LCA!$A$5:$K$2171,Data_LCA!K$1,FALSE)))</f>
        <v>77</v>
      </c>
    </row>
    <row r="30" spans="2:25" thickBot="1">
      <c r="B30" s="16" t="s">
        <v>63</v>
      </c>
      <c r="C30" s="91">
        <f>IF(OR(IF(ISERROR(VLOOKUP(control!$B$4&amp;control!$H$37&amp;Scotland_LCA!$B30,Data_LCA!$A$5:$K$2171,Data_LCA!E$1,FALSE)),"-",VLOOKUP(control!$B$4&amp;control!$H$37&amp;Scotland_LCA!$B30,Data_LCA!$A$5:$K$2171,Data_LCA!E$1,FALSE))=0,ISERROR(IF(ISERROR(VLOOKUP(control!$B$4&amp;control!$H$37&amp;Scotland_LCA!$B30,Data_LCA!$A$5:$K$2171,Data_LCA!E$1,FALSE)),"-",VLOOKUP(control!$B$4&amp;control!$H$37&amp;Scotland_LCA!$B30,Data_LCA!$A$5:$K$2171,Data_LCA!E$1,FALSE)))),"-",IF(ISERROR(VLOOKUP(control!$B$4&amp;control!$H$37&amp;Scotland_LCA!$B30,Data_LCA!$A$5:$K$2171,Data_LCA!E$1,FALSE)),"-",VLOOKUP(control!$B$4&amp;control!$H$37&amp;Scotland_LCA!$B30,Data_LCA!$A$5:$K$2171,Data_LCA!E$1,FALSE)))</f>
        <v>38</v>
      </c>
      <c r="D30" s="92">
        <f>IF(OR(IF(ISERROR(VLOOKUP(control!$B$4&amp;control!$H$37&amp;Scotland_LCA!$B30,Data_LCA!$A$5:$K$2171,Data_LCA!F$1,FALSE)),"-",VLOOKUP(control!$B$4&amp;control!$H$37&amp;Scotland_LCA!$B30,Data_LCA!$A$5:$K$2171,Data_LCA!F$1,FALSE))=0,ISERROR(IF(ISERROR(VLOOKUP(control!$B$4&amp;control!$H$37&amp;Scotland_LCA!$B30,Data_LCA!$A$5:$K$2171,Data_LCA!F$1,FALSE)),"-",VLOOKUP(control!$B$4&amp;control!$H$37&amp;Scotland_LCA!$B30,Data_LCA!$A$5:$K$2171,Data_LCA!F$1,FALSE)))),"-",IF(ISERROR(VLOOKUP(control!$B$4&amp;control!$H$37&amp;Scotland_LCA!$B30,Data_LCA!$A$5:$K$2171,Data_LCA!F$1,FALSE)),"-",VLOOKUP(control!$B$4&amp;control!$H$37&amp;Scotland_LCA!$B30,Data_LCA!$A$5:$K$2171,Data_LCA!F$1,FALSE)))</f>
        <v>39</v>
      </c>
      <c r="E30" s="92">
        <f>IF(OR(IF(ISERROR(VLOOKUP(control!$B$4&amp;control!$H$37&amp;Scotland_LCA!$B30,Data_LCA!$A$5:$K$2171,Data_LCA!G$1,FALSE)),"-",VLOOKUP(control!$B$4&amp;control!$H$37&amp;Scotland_LCA!$B30,Data_LCA!$A$5:$K$2171,Data_LCA!G$1,FALSE))=0,ISERROR(IF(ISERROR(VLOOKUP(control!$B$4&amp;control!$H$37&amp;Scotland_LCA!$B30,Data_LCA!$A$5:$K$2171,Data_LCA!G$1,FALSE)),"-",VLOOKUP(control!$B$4&amp;control!$H$37&amp;Scotland_LCA!$B30,Data_LCA!$A$5:$K$2171,Data_LCA!G$1,FALSE)))),"-",IF(ISERROR(VLOOKUP(control!$B$4&amp;control!$H$37&amp;Scotland_LCA!$B30,Data_LCA!$A$5:$K$2171,Data_LCA!G$1,FALSE)),"-",VLOOKUP(control!$B$4&amp;control!$H$37&amp;Scotland_LCA!$B30,Data_LCA!$A$5:$K$2171,Data_LCA!G$1,FALSE)))</f>
        <v>49</v>
      </c>
      <c r="F30" s="92">
        <f>IF(OR(IF(ISERROR(VLOOKUP(control!$B$4&amp;control!$H$37&amp;Scotland_LCA!$B30,Data_LCA!$A$5:$K$2171,Data_LCA!H$1,FALSE)),"-",VLOOKUP(control!$B$4&amp;control!$H$37&amp;Scotland_LCA!$B30,Data_LCA!$A$5:$K$2171,Data_LCA!H$1,FALSE))=0,ISERROR(IF(ISERROR(VLOOKUP(control!$B$4&amp;control!$H$37&amp;Scotland_LCA!$B30,Data_LCA!$A$5:$K$2171,Data_LCA!H$1,FALSE)),"-",VLOOKUP(control!$B$4&amp;control!$H$37&amp;Scotland_LCA!$B30,Data_LCA!$A$5:$K$2171,Data_LCA!H$1,FALSE)))),"-",IF(ISERROR(VLOOKUP(control!$B$4&amp;control!$H$37&amp;Scotland_LCA!$B30,Data_LCA!$A$5:$K$2171,Data_LCA!H$1,FALSE)),"-",VLOOKUP(control!$B$4&amp;control!$H$37&amp;Scotland_LCA!$B30,Data_LCA!$A$5:$K$2171,Data_LCA!H$1,FALSE)))</f>
        <v>72</v>
      </c>
      <c r="G30" s="92">
        <f>IF(OR(IF(ISERROR(VLOOKUP(control!$B$4&amp;control!$H$37&amp;Scotland_LCA!$B30,Data_LCA!$A$5:$K$2171,Data_LCA!I$1,FALSE)),"-",VLOOKUP(control!$B$4&amp;control!$H$37&amp;Scotland_LCA!$B30,Data_LCA!$A$5:$K$2171,Data_LCA!I$1,FALSE))=0,ISERROR(IF(ISERROR(VLOOKUP(control!$B$4&amp;control!$H$37&amp;Scotland_LCA!$B30,Data_LCA!$A$5:$K$2171,Data_LCA!I$1,FALSE)),"-",VLOOKUP(control!$B$4&amp;control!$H$37&amp;Scotland_LCA!$B30,Data_LCA!$A$5:$K$2171,Data_LCA!I$1,FALSE)))),"-",IF(ISERROR(VLOOKUP(control!$B$4&amp;control!$H$37&amp;Scotland_LCA!$B30,Data_LCA!$A$5:$K$2171,Data_LCA!I$1,FALSE)),"-",VLOOKUP(control!$B$4&amp;control!$H$37&amp;Scotland_LCA!$B30,Data_LCA!$A$5:$K$2171,Data_LCA!I$1,FALSE)))</f>
        <v>51</v>
      </c>
      <c r="H30" s="92">
        <f>IF(OR(IF(ISERROR(VLOOKUP(control!$B$4&amp;control!$H$37&amp;Scotland_LCA!$B30,Data_LCA!$A$5:$K$2171,Data_LCA!J$1,FALSE)),"-",VLOOKUP(control!$B$4&amp;control!$H$37&amp;Scotland_LCA!$B30,Data_LCA!$A$5:$K$2171,Data_LCA!J$1,FALSE))=0,ISERROR(IF(ISERROR(VLOOKUP(control!$B$4&amp;control!$H$37&amp;Scotland_LCA!$B30,Data_LCA!$A$5:$K$2171,Data_LCA!J$1,FALSE)),"-",VLOOKUP(control!$B$4&amp;control!$H$37&amp;Scotland_LCA!$B30,Data_LCA!$A$5:$K$2171,Data_LCA!J$1,FALSE)))),"-",IF(ISERROR(VLOOKUP(control!$B$4&amp;control!$H$37&amp;Scotland_LCA!$B30,Data_LCA!$A$5:$K$2171,Data_LCA!J$1,FALSE)),"-",VLOOKUP(control!$B$4&amp;control!$H$37&amp;Scotland_LCA!$B30,Data_LCA!$A$5:$K$2171,Data_LCA!J$1,FALSE)))</f>
        <v>23</v>
      </c>
      <c r="I30" s="93">
        <f>IF(OR(IF(ISERROR(VLOOKUP(control!$B$4&amp;control!$H$37&amp;Scotland_LCA!$B30,Data_LCA!$A$5:$K$2171,Data_LCA!K$1,FALSE)),"-",VLOOKUP(control!$B$4&amp;control!$H$37&amp;Scotland_LCA!$B30,Data_LCA!$A$5:$K$2171,Data_LCA!K$1,FALSE))=0,ISERROR(IF(ISERROR(VLOOKUP(control!$B$4&amp;control!$H$37&amp;Scotland_LCA!$B30,Data_LCA!$A$5:$K$2171,Data_LCA!K$1,FALSE)),"-",VLOOKUP(control!$B$4&amp;control!$H$37&amp;Scotland_LCA!$B30,Data_LCA!$A$5:$K$2171,Data_LCA!K$1,FALSE)))),"-",IF(ISERROR(VLOOKUP(control!$B$4&amp;control!$H$37&amp;Scotland_LCA!$B30,Data_LCA!$A$5:$K$2171,Data_LCA!K$1,FALSE)),"-",VLOOKUP(control!$B$4&amp;control!$H$37&amp;Scotland_LCA!$B30,Data_LCA!$A$5:$K$2171,Data_LCA!K$1,FALSE)))</f>
        <v>272</v>
      </c>
      <c r="J30" s="87"/>
      <c r="K30" s="91">
        <f>IF(OR(IF(ISERROR(VLOOKUP(control!$B$5&amp;control!$H$37&amp;Scotland_LCA!$B30,Data_LCA!$A$5:$K$2171,Data_LCA!E$1,FALSE)),"-",VLOOKUP(control!$B$5&amp;control!$H$37&amp;Scotland_LCA!$B30,Data_LCA!$A$5:$K$2171,Data_LCA!E$1,FALSE))=0,ISERROR(IF(ISERROR(VLOOKUP(control!$B$5&amp;control!$H$37&amp;Scotland_LCA!$B30,Data_LCA!$A$5:$K$2171,Data_LCA!E$1,FALSE)),"-",VLOOKUP(control!$B$5&amp;control!$H$37&amp;Scotland_LCA!$B30,Data_LCA!$A$5:$K$2171,Data_LCA!E$1,FALSE)))),"-",IF(ISERROR(VLOOKUP(control!$B$5&amp;control!$H$37&amp;Scotland_LCA!$B30,Data_LCA!$A$5:$K$2171,Data_LCA!E$1,FALSE)),"-",VLOOKUP(control!$B$5&amp;control!$H$37&amp;Scotland_LCA!$B30,Data_LCA!$A$5:$K$2171,Data_LCA!E$1,FALSE)))</f>
        <v>32</v>
      </c>
      <c r="L30" s="92">
        <f>IF(OR(IF(ISERROR(VLOOKUP(control!$B$5&amp;control!$H$37&amp;Scotland_LCA!$B30,Data_LCA!$A$5:$K$2171,Data_LCA!F$1,FALSE)),"-",VLOOKUP(control!$B$5&amp;control!$H$37&amp;Scotland_LCA!$B30,Data_LCA!$A$5:$K$2171,Data_LCA!F$1,FALSE))=0,ISERROR(IF(ISERROR(VLOOKUP(control!$B$5&amp;control!$H$37&amp;Scotland_LCA!$B33,Data_LCA!$A$5:$K$2171,Data_LCA!F$1,FALSE)),"-",VLOOKUP(control!$B$5&amp;control!$H$37&amp;Scotland_LCA!$B30,Data_LCA!$A$5:$K$2171,Data_LCA!F$1,FALSE)))),"-",IF(ISERROR(VLOOKUP(control!$B$5&amp;control!$H$37&amp;Scotland_LCA!$B30,Data_LCA!$A$5:$K$2171,Data_LCA!F$1,FALSE)),"-",VLOOKUP(control!$B$5&amp;control!$H$37&amp;Scotland_LCA!$B30,Data_LCA!$A$5:$K$2171,Data_LCA!F$1,FALSE)))</f>
        <v>21</v>
      </c>
      <c r="M30" s="92">
        <f>IF(OR(IF(ISERROR(VLOOKUP(control!$B$5&amp;control!$H$37&amp;Scotland_LCA!$B30,Data_LCA!$A$5:$K$2171,Data_LCA!G$1,FALSE)),"-",VLOOKUP(control!$B$5&amp;control!$H$37&amp;Scotland_LCA!$B30,Data_LCA!$A$5:$K$2171,Data_LCA!G$1,FALSE))=0,ISERROR(IF(ISERROR(VLOOKUP(control!$B$5&amp;control!$H$37&amp;Scotland_LCA!$B33,Data_LCA!$A$5:$K$2171,Data_LCA!G$1,FALSE)),"-",VLOOKUP(control!$B$5&amp;control!$H$37&amp;Scotland_LCA!$B30,Data_LCA!$A$5:$K$2171,Data_LCA!G$1,FALSE)))),"-",IF(ISERROR(VLOOKUP(control!$B$5&amp;control!$H$37&amp;Scotland_LCA!$B30,Data_LCA!$A$5:$K$2171,Data_LCA!G$1,FALSE)),"-",VLOOKUP(control!$B$5&amp;control!$H$37&amp;Scotland_LCA!$B30,Data_LCA!$A$5:$K$2171,Data_LCA!G$1,FALSE)))</f>
        <v>45</v>
      </c>
      <c r="N30" s="92">
        <f>IF(OR(IF(ISERROR(VLOOKUP(control!$B$5&amp;control!$H$37&amp;Scotland_LCA!$B30,Data_LCA!$A$5:$K$2171,Data_LCA!H$1,FALSE)),"-",VLOOKUP(control!$B$5&amp;control!$H$37&amp;Scotland_LCA!$B30,Data_LCA!$A$5:$K$2171,Data_LCA!H$1,FALSE))=0,ISERROR(IF(ISERROR(VLOOKUP(control!$B$5&amp;control!$H$37&amp;Scotland_LCA!$B33,Data_LCA!$A$5:$K$2171,Data_LCA!H$1,FALSE)),"-",VLOOKUP(control!$B$5&amp;control!$H$37&amp;Scotland_LCA!$B30,Data_LCA!$A$5:$K$2171,Data_LCA!H$1,FALSE)))),"-",IF(ISERROR(VLOOKUP(control!$B$5&amp;control!$H$37&amp;Scotland_LCA!$B30,Data_LCA!$A$5:$K$2171,Data_LCA!H$1,FALSE)),"-",VLOOKUP(control!$B$5&amp;control!$H$37&amp;Scotland_LCA!$B30,Data_LCA!$A$5:$K$2171,Data_LCA!H$1,FALSE)))</f>
        <v>73</v>
      </c>
      <c r="O30" s="92">
        <f>IF(OR(IF(ISERROR(VLOOKUP(control!$B$5&amp;control!$H$37&amp;Scotland_LCA!$B30,Data_LCA!$A$5:$K$2171,Data_LCA!I$1,FALSE)),"-",VLOOKUP(control!$B$5&amp;control!$H$37&amp;Scotland_LCA!$B30,Data_LCA!$A$5:$K$2171,Data_LCA!I$1,FALSE))=0,ISERROR(IF(ISERROR(VLOOKUP(control!$B$5&amp;control!$H$37&amp;Scotland_LCA!$B33,Data_LCA!$A$5:$K$2171,Data_LCA!I$1,FALSE)),"-",VLOOKUP(control!$B$5&amp;control!$H$37&amp;Scotland_LCA!$B30,Data_LCA!$A$5:$K$2171,Data_LCA!I$1,FALSE)))),"-",IF(ISERROR(VLOOKUP(control!$B$5&amp;control!$H$37&amp;Scotland_LCA!$B30,Data_LCA!$A$5:$K$2171,Data_LCA!I$1,FALSE)),"-",VLOOKUP(control!$B$5&amp;control!$H$37&amp;Scotland_LCA!$B30,Data_LCA!$A$5:$K$2171,Data_LCA!I$1,FALSE)))</f>
        <v>52</v>
      </c>
      <c r="P30" s="92">
        <f>IF(OR(IF(ISERROR(VLOOKUP(control!$B$5&amp;control!$H$37&amp;Scotland_LCA!$B30,Data_LCA!$A$5:$K$2171,Data_LCA!J$1,FALSE)),"-",VLOOKUP(control!$B$5&amp;control!$H$37&amp;Scotland_LCA!$B30,Data_LCA!$A$5:$K$2171,Data_LCA!J$1,FALSE))=0,ISERROR(IF(ISERROR(VLOOKUP(control!$B$5&amp;control!$H$37&amp;Scotland_LCA!$B33,Data_LCA!$A$5:$K$2171,Data_LCA!J$1,FALSE)),"-",VLOOKUP(control!$B$5&amp;control!$H$37&amp;Scotland_LCA!$B30,Data_LCA!$A$5:$K$2171,Data_LCA!J$1,FALSE)))),"-",IF(ISERROR(VLOOKUP(control!$B$5&amp;control!$H$37&amp;Scotland_LCA!$B30,Data_LCA!$A$5:$K$2171,Data_LCA!J$1,FALSE)),"-",VLOOKUP(control!$B$5&amp;control!$H$37&amp;Scotland_LCA!$B30,Data_LCA!$A$5:$K$2171,Data_LCA!J$1,FALSE)))</f>
        <v>20</v>
      </c>
      <c r="Q30" s="93">
        <f>IF(OR(IF(ISERROR(VLOOKUP(control!$B$5&amp;control!$H$37&amp;Scotland_LCA!$B30,Data_LCA!$A$5:$K$2171,Data_LCA!K$1,FALSE)),"-",VLOOKUP(control!$B$5&amp;control!$H$37&amp;Scotland_LCA!$B30,Data_LCA!$A$5:$K$2171,Data_LCA!K$1,FALSE))=0,ISERROR(IF(ISERROR(VLOOKUP(control!$B$5&amp;control!$H$37&amp;Scotland_LCA!$B33,Data_LCA!$A$5:$K$2171,Data_LCA!K$1,FALSE)),"-",VLOOKUP(control!$B$5&amp;control!$H$37&amp;Scotland_LCA!$B30,Data_LCA!$A$5:$K$2171,Data_LCA!K$1,FALSE)))),"-",IF(ISERROR(VLOOKUP(control!$B$5&amp;control!$H$37&amp;Scotland_LCA!$B30,Data_LCA!$A$5:$K$2171,Data_LCA!K$1,FALSE)),"-",VLOOKUP(control!$B$5&amp;control!$H$37&amp;Scotland_LCA!$B30,Data_LCA!$A$5:$K$2171,Data_LCA!K$1,FALSE)))</f>
        <v>243</v>
      </c>
      <c r="R30" s="87"/>
      <c r="S30" s="91">
        <f>IF(OR(IF(ISERROR(VLOOKUP("Persons"&amp;control!$H$37&amp;Scotland_LCA!$B30,Data_LCA!$A$5:$K$2171,Data_LCA!E$1,FALSE)),"-",VLOOKUP("Persons"&amp;control!$H$37&amp;Scotland_LCA!$B30,Data_LCA!$A$5:$K$2171,Data_LCA!E$1,FALSE))=0,ISERROR(IF(ISERROR(VLOOKUP("Persons"&amp;control!$H$37&amp;Scotland_LCA!$B30,Data_LCA!$A$5:$K$2171,Data_LCA!E$1,FALSE)),"-",VLOOKUP("Persons"&amp;control!$H$37&amp;Scotland_LCA!$B30,Data_LCA!$A$5:$K$2171,Data_LCA!E$1,FALSE)))),"-",IF(ISERROR(VLOOKUP("Persons"&amp;control!$H$37&amp;Scotland_LCA!$B30,Data_LCA!$A$5:$K$2171,Data_LCA!E$1,FALSE)),"-",VLOOKUP("Persons"&amp;control!$H$37&amp;Scotland_LCA!$B30,Data_LCA!$A$5:$K$2171,Data_LCA!E$1,FALSE)))</f>
        <v>70</v>
      </c>
      <c r="T30" s="92">
        <f>IF(OR(IF(ISERROR(VLOOKUP("Persons"&amp;control!$H$37&amp;Scotland_LCA!$B30,Data_LCA!$A$5:$K$2171,Data_LCA!F$1,FALSE)),"-",VLOOKUP("Persons"&amp;control!$H$37&amp;Scotland_LCA!$B30,Data_LCA!$A$5:$K$2171,Data_LCA!F$1,FALSE))=0,ISERROR(IF(ISERROR(VLOOKUP("Persons"&amp;control!$H$37&amp;Scotland_LCA!$B30,Data_LCA!$A$5:$K$2171,Data_LCA!F$1,FALSE)),"-",VLOOKUP("Persons"&amp;control!$H$37&amp;Scotland_LCA!$B30,Data_LCA!$A$5:$K$2171,Data_LCA!F$1,FALSE)))),"-",IF(ISERROR(VLOOKUP("Persons"&amp;control!$H$37&amp;Scotland_LCA!$B30,Data_LCA!$A$5:$K$2171,Data_LCA!F$1,FALSE)),"-",VLOOKUP("Persons"&amp;control!$H$37&amp;Scotland_LCA!$B30,Data_LCA!$A$5:$K$2171,Data_LCA!F$1,FALSE)))</f>
        <v>60</v>
      </c>
      <c r="U30" s="92">
        <f>IF(OR(IF(ISERROR(VLOOKUP("Persons"&amp;control!$H$37&amp;Scotland_LCA!$B30,Data_LCA!$A$5:$K$2171,Data_LCA!G$1,FALSE)),"-",VLOOKUP("Persons"&amp;control!$H$37&amp;Scotland_LCA!$B30,Data_LCA!$A$5:$K$2171,Data_LCA!G$1,FALSE))=0,ISERROR(IF(ISERROR(VLOOKUP("Persons"&amp;control!$H$37&amp;Scotland_LCA!$B30,Data_LCA!$A$5:$K$2171,Data_LCA!G$1,FALSE)),"-",VLOOKUP("Persons"&amp;control!$H$37&amp;Scotland_LCA!$B30,Data_LCA!$A$5:$K$2171,Data_LCA!G$1,FALSE)))),"-",IF(ISERROR(VLOOKUP("Persons"&amp;control!$H$37&amp;Scotland_LCA!$B30,Data_LCA!$A$5:$K$2171,Data_LCA!G$1,FALSE)),"-",VLOOKUP("Persons"&amp;control!$H$37&amp;Scotland_LCA!$B30,Data_LCA!$A$5:$K$2171,Data_LCA!G$1,FALSE)))</f>
        <v>94</v>
      </c>
      <c r="V30" s="92">
        <f>IF(OR(IF(ISERROR(VLOOKUP("Persons"&amp;control!$H$37&amp;Scotland_LCA!$B30,Data_LCA!$A$5:$K$2171,Data_LCA!H$1,FALSE)),"-",VLOOKUP("Persons"&amp;control!$H$37&amp;Scotland_LCA!$B30,Data_LCA!$A$5:$K$2171,Data_LCA!H$1,FALSE))=0,ISERROR(IF(ISERROR(VLOOKUP("Persons"&amp;control!$H$37&amp;Scotland_LCA!$B30,Data_LCA!$A$5:$K$2171,Data_LCA!H$1,FALSE)),"-",VLOOKUP("Persons"&amp;control!$H$37&amp;Scotland_LCA!$B30,Data_LCA!$A$5:$K$2171,Data_LCA!H$1,FALSE)))),"-",IF(ISERROR(VLOOKUP("Persons"&amp;control!$H$37&amp;Scotland_LCA!$B30,Data_LCA!$A$5:$K$2171,Data_LCA!H$1,FALSE)),"-",VLOOKUP("Persons"&amp;control!$H$37&amp;Scotland_LCA!$B30,Data_LCA!$A$5:$K$2171,Data_LCA!H$1,FALSE)))</f>
        <v>145</v>
      </c>
      <c r="W30" s="92">
        <f>IF(OR(IF(ISERROR(VLOOKUP("Persons"&amp;control!$H$37&amp;Scotland_LCA!$B30,Data_LCA!$A$5:$K$2171,Data_LCA!I$1,FALSE)),"-",VLOOKUP("Persons"&amp;control!$H$37&amp;Scotland_LCA!$B30,Data_LCA!$A$5:$K$2171,Data_LCA!I$1,FALSE))=0,ISERROR(IF(ISERROR(VLOOKUP("Persons"&amp;control!$H$37&amp;Scotland_LCA!$B30,Data_LCA!$A$5:$K$2171,Data_LCA!I$1,FALSE)),"-",VLOOKUP("Persons"&amp;control!$H$37&amp;Scotland_LCA!$B30,Data_LCA!$A$5:$K$2171,Data_LCA!I$1,FALSE)))),"-",IF(ISERROR(VLOOKUP("Persons"&amp;control!$H$37&amp;Scotland_LCA!$B30,Data_LCA!$A$5:$K$2171,Data_LCA!I$1,FALSE)),"-",VLOOKUP("Persons"&amp;control!$H$37&amp;Scotland_LCA!$B30,Data_LCA!$A$5:$K$2171,Data_LCA!I$1,FALSE)))</f>
        <v>103</v>
      </c>
      <c r="X30" s="92">
        <f>IF(OR(IF(ISERROR(VLOOKUP("Persons"&amp;control!$H$37&amp;Scotland_LCA!$B30,Data_LCA!$A$5:$K$2171,Data_LCA!J$1,FALSE)),"-",VLOOKUP("Persons"&amp;control!$H$37&amp;Scotland_LCA!$B30,Data_LCA!$A$5:$K$2171,Data_LCA!J$1,FALSE))=0,ISERROR(IF(ISERROR(VLOOKUP("Persons"&amp;control!$H$37&amp;Scotland_LCA!$B30,Data_LCA!$A$5:$K$2171,Data_LCA!J$1,FALSE)),"-",VLOOKUP("Persons"&amp;control!$H$37&amp;Scotland_LCA!$B30,Data_LCA!$A$5:$K$2171,Data_LCA!J$1,FALSE)))),"-",IF(ISERROR(VLOOKUP("Persons"&amp;control!$H$37&amp;Scotland_LCA!$B30,Data_LCA!$A$5:$K$2171,Data_LCA!J$1,FALSE)),"-",VLOOKUP("Persons"&amp;control!$H$37&amp;Scotland_LCA!$B30,Data_LCA!$A$5:$K$2171,Data_LCA!J$1,FALSE)))</f>
        <v>43</v>
      </c>
      <c r="Y30" s="93">
        <f>IF(OR(IF(ISERROR(VLOOKUP("Persons"&amp;control!$H$37&amp;Scotland_LCA!$B30,Data_LCA!$A$5:$K$2171,Data_LCA!K$1,FALSE)),"-",VLOOKUP("Persons"&amp;control!$H$37&amp;Scotland_LCA!$B30,Data_LCA!$A$5:$K$2171,Data_LCA!K$1,FALSE))=0,ISERROR(IF(ISERROR(VLOOKUP("Persons"&amp;control!$H$37&amp;Scotland_LCA!$B30,Data_LCA!$A$5:$K$2171,Data_LCA!K$1,FALSE)),"-",VLOOKUP("Persons"&amp;control!$H$37&amp;Scotland_LCA!$B30,Data_LCA!$A$5:$K$2171,Data_LCA!K$1,FALSE)))),"-",IF(ISERROR(VLOOKUP("Persons"&amp;control!$H$37&amp;Scotland_LCA!$B30,Data_LCA!$A$5:$K$2171,Data_LCA!K$1,FALSE)),"-",VLOOKUP("Persons"&amp;control!$H$37&amp;Scotland_LCA!$B30,Data_LCA!$A$5:$K$2171,Data_LCA!K$1,FALSE)))</f>
        <v>515</v>
      </c>
    </row>
    <row r="31" spans="2:25" thickBot="1">
      <c r="B31" s="16" t="s">
        <v>76</v>
      </c>
      <c r="C31" s="88">
        <f>IF(OR(IF(ISERROR(VLOOKUP(control!$B$4&amp;control!$H$37&amp;Scotland_LCA!$B31,Data_LCA!$A$5:$K$2171,Data_LCA!E$1,FALSE)),"-",VLOOKUP(control!$B$4&amp;control!$H$37&amp;Scotland_LCA!$B31,Data_LCA!$A$5:$K$2171,Data_LCA!E$1,FALSE))=0,ISERROR(IF(ISERROR(VLOOKUP(control!$B$4&amp;control!$H$37&amp;Scotland_LCA!$B31,Data_LCA!$A$5:$K$2171,Data_LCA!E$1,FALSE)),"-",VLOOKUP(control!$B$4&amp;control!$H$37&amp;Scotland_LCA!$B31,Data_LCA!$A$5:$K$2171,Data_LCA!E$1,FALSE)))),"-",IF(ISERROR(VLOOKUP(control!$B$4&amp;control!$H$37&amp;Scotland_LCA!$B31,Data_LCA!$A$5:$K$2171,Data_LCA!E$1,FALSE)),"-",VLOOKUP(control!$B$4&amp;control!$H$37&amp;Scotland_LCA!$B31,Data_LCA!$A$5:$K$2171,Data_LCA!E$1,FALSE)))</f>
        <v>18</v>
      </c>
      <c r="D31" s="89">
        <f>IF(OR(IF(ISERROR(VLOOKUP(control!$B$4&amp;control!$H$37&amp;Scotland_LCA!$B31,Data_LCA!$A$5:$K$2171,Data_LCA!F$1,FALSE)),"-",VLOOKUP(control!$B$4&amp;control!$H$37&amp;Scotland_LCA!$B31,Data_LCA!$A$5:$K$2171,Data_LCA!F$1,FALSE))=0,ISERROR(IF(ISERROR(VLOOKUP(control!$B$4&amp;control!$H$37&amp;Scotland_LCA!$B31,Data_LCA!$A$5:$K$2171,Data_LCA!F$1,FALSE)),"-",VLOOKUP(control!$B$4&amp;control!$H$37&amp;Scotland_LCA!$B31,Data_LCA!$A$5:$K$2171,Data_LCA!F$1,FALSE)))),"-",IF(ISERROR(VLOOKUP(control!$B$4&amp;control!$H$37&amp;Scotland_LCA!$B31,Data_LCA!$A$5:$K$2171,Data_LCA!F$1,FALSE)),"-",VLOOKUP(control!$B$4&amp;control!$H$37&amp;Scotland_LCA!$B31,Data_LCA!$A$5:$K$2171,Data_LCA!F$1,FALSE)))</f>
        <v>7</v>
      </c>
      <c r="E31" s="89">
        <f>IF(OR(IF(ISERROR(VLOOKUP(control!$B$4&amp;control!$H$37&amp;Scotland_LCA!$B31,Data_LCA!$A$5:$K$2171,Data_LCA!G$1,FALSE)),"-",VLOOKUP(control!$B$4&amp;control!$H$37&amp;Scotland_LCA!$B31,Data_LCA!$A$5:$K$2171,Data_LCA!G$1,FALSE))=0,ISERROR(IF(ISERROR(VLOOKUP(control!$B$4&amp;control!$H$37&amp;Scotland_LCA!$B31,Data_LCA!$A$5:$K$2171,Data_LCA!G$1,FALSE)),"-",VLOOKUP(control!$B$4&amp;control!$H$37&amp;Scotland_LCA!$B31,Data_LCA!$A$5:$K$2171,Data_LCA!G$1,FALSE)))),"-",IF(ISERROR(VLOOKUP(control!$B$4&amp;control!$H$37&amp;Scotland_LCA!$B31,Data_LCA!$A$5:$K$2171,Data_LCA!G$1,FALSE)),"-",VLOOKUP(control!$B$4&amp;control!$H$37&amp;Scotland_LCA!$B31,Data_LCA!$A$5:$K$2171,Data_LCA!G$1,FALSE)))</f>
        <v>22</v>
      </c>
      <c r="F31" s="89">
        <f>IF(OR(IF(ISERROR(VLOOKUP(control!$B$4&amp;control!$H$37&amp;Scotland_LCA!$B31,Data_LCA!$A$5:$K$2171,Data_LCA!H$1,FALSE)),"-",VLOOKUP(control!$B$4&amp;control!$H$37&amp;Scotland_LCA!$B31,Data_LCA!$A$5:$K$2171,Data_LCA!H$1,FALSE))=0,ISERROR(IF(ISERROR(VLOOKUP(control!$B$4&amp;control!$H$37&amp;Scotland_LCA!$B31,Data_LCA!$A$5:$K$2171,Data_LCA!H$1,FALSE)),"-",VLOOKUP(control!$B$4&amp;control!$H$37&amp;Scotland_LCA!$B31,Data_LCA!$A$5:$K$2171,Data_LCA!H$1,FALSE)))),"-",IF(ISERROR(VLOOKUP(control!$B$4&amp;control!$H$37&amp;Scotland_LCA!$B31,Data_LCA!$A$5:$K$2171,Data_LCA!H$1,FALSE)),"-",VLOOKUP(control!$B$4&amp;control!$H$37&amp;Scotland_LCA!$B31,Data_LCA!$A$5:$K$2171,Data_LCA!H$1,FALSE)))</f>
        <v>34</v>
      </c>
      <c r="G31" s="89">
        <f>IF(OR(IF(ISERROR(VLOOKUP(control!$B$4&amp;control!$H$37&amp;Scotland_LCA!$B31,Data_LCA!$A$5:$K$2171,Data_LCA!I$1,FALSE)),"-",VLOOKUP(control!$B$4&amp;control!$H$37&amp;Scotland_LCA!$B31,Data_LCA!$A$5:$K$2171,Data_LCA!I$1,FALSE))=0,ISERROR(IF(ISERROR(VLOOKUP(control!$B$4&amp;control!$H$37&amp;Scotland_LCA!$B31,Data_LCA!$A$5:$K$2171,Data_LCA!I$1,FALSE)),"-",VLOOKUP(control!$B$4&amp;control!$H$37&amp;Scotland_LCA!$B31,Data_LCA!$A$5:$K$2171,Data_LCA!I$1,FALSE)))),"-",IF(ISERROR(VLOOKUP(control!$B$4&amp;control!$H$37&amp;Scotland_LCA!$B31,Data_LCA!$A$5:$K$2171,Data_LCA!I$1,FALSE)),"-",VLOOKUP(control!$B$4&amp;control!$H$37&amp;Scotland_LCA!$B31,Data_LCA!$A$5:$K$2171,Data_LCA!I$1,FALSE)))</f>
        <v>19</v>
      </c>
      <c r="H31" s="89">
        <f>IF(OR(IF(ISERROR(VLOOKUP(control!$B$4&amp;control!$H$37&amp;Scotland_LCA!$B31,Data_LCA!$A$5:$K$2171,Data_LCA!J$1,FALSE)),"-",VLOOKUP(control!$B$4&amp;control!$H$37&amp;Scotland_LCA!$B31,Data_LCA!$A$5:$K$2171,Data_LCA!J$1,FALSE))=0,ISERROR(IF(ISERROR(VLOOKUP(control!$B$4&amp;control!$H$37&amp;Scotland_LCA!$B31,Data_LCA!$A$5:$K$2171,Data_LCA!J$1,FALSE)),"-",VLOOKUP(control!$B$4&amp;control!$H$37&amp;Scotland_LCA!$B31,Data_LCA!$A$5:$K$2171,Data_LCA!J$1,FALSE)))),"-",IF(ISERROR(VLOOKUP(control!$B$4&amp;control!$H$37&amp;Scotland_LCA!$B31,Data_LCA!$A$5:$K$2171,Data_LCA!J$1,FALSE)),"-",VLOOKUP(control!$B$4&amp;control!$H$37&amp;Scotland_LCA!$B31,Data_LCA!$A$5:$K$2171,Data_LCA!J$1,FALSE)))</f>
        <v>7</v>
      </c>
      <c r="I31" s="90">
        <f>IF(OR(IF(ISERROR(VLOOKUP(control!$B$4&amp;control!$H$37&amp;Scotland_LCA!$B31,Data_LCA!$A$5:$K$2171,Data_LCA!K$1,FALSE)),"-",VLOOKUP(control!$B$4&amp;control!$H$37&amp;Scotland_LCA!$B31,Data_LCA!$A$5:$K$2171,Data_LCA!K$1,FALSE))=0,ISERROR(IF(ISERROR(VLOOKUP(control!$B$4&amp;control!$H$37&amp;Scotland_LCA!$B31,Data_LCA!$A$5:$K$2171,Data_LCA!K$1,FALSE)),"-",VLOOKUP(control!$B$4&amp;control!$H$37&amp;Scotland_LCA!$B31,Data_LCA!$A$5:$K$2171,Data_LCA!K$1,FALSE)))),"-",IF(ISERROR(VLOOKUP(control!$B$4&amp;control!$H$37&amp;Scotland_LCA!$B31,Data_LCA!$A$5:$K$2171,Data_LCA!K$1,FALSE)),"-",VLOOKUP(control!$B$4&amp;control!$H$37&amp;Scotland_LCA!$B31,Data_LCA!$A$5:$K$2171,Data_LCA!K$1,FALSE)))</f>
        <v>107</v>
      </c>
      <c r="J31" s="87"/>
      <c r="K31" s="88">
        <f>IF(OR(IF(ISERROR(VLOOKUP(control!$B$5&amp;control!$H$37&amp;Scotland_LCA!$B31,Data_LCA!$A$5:$K$2171,Data_LCA!E$1,FALSE)),"-",VLOOKUP(control!$B$5&amp;control!$H$37&amp;Scotland_LCA!$B31,Data_LCA!$A$5:$K$2171,Data_LCA!E$1,FALSE))=0,ISERROR(IF(ISERROR(VLOOKUP(control!$B$5&amp;control!$H$37&amp;Scotland_LCA!$B31,Data_LCA!$A$5:$K$2171,Data_LCA!E$1,FALSE)),"-",VLOOKUP(control!$B$5&amp;control!$H$37&amp;Scotland_LCA!$B31,Data_LCA!$A$5:$K$2171,Data_LCA!E$1,FALSE)))),"-",IF(ISERROR(VLOOKUP(control!$B$5&amp;control!$H$37&amp;Scotland_LCA!$B31,Data_LCA!$A$5:$K$2171,Data_LCA!E$1,FALSE)),"-",VLOOKUP(control!$B$5&amp;control!$H$37&amp;Scotland_LCA!$B31,Data_LCA!$A$5:$K$2171,Data_LCA!E$1,FALSE)))</f>
        <v>5</v>
      </c>
      <c r="L31" s="89">
        <f>IF(OR(IF(ISERROR(VLOOKUP(control!$B$5&amp;control!$H$37&amp;Scotland_LCA!$B31,Data_LCA!$A$5:$K$2171,Data_LCA!F$1,FALSE)),"-",VLOOKUP(control!$B$5&amp;control!$H$37&amp;Scotland_LCA!$B31,Data_LCA!$A$5:$K$2171,Data_LCA!F$1,FALSE))=0,ISERROR(IF(ISERROR(VLOOKUP(control!$B$5&amp;control!$H$37&amp;Scotland_LCA!$B34,Data_LCA!$A$5:$K$2171,Data_LCA!F$1,FALSE)),"-",VLOOKUP(control!$B$5&amp;control!$H$37&amp;Scotland_LCA!$B31,Data_LCA!$A$5:$K$2171,Data_LCA!F$1,FALSE)))),"-",IF(ISERROR(VLOOKUP(control!$B$5&amp;control!$H$37&amp;Scotland_LCA!$B31,Data_LCA!$A$5:$K$2171,Data_LCA!F$1,FALSE)),"-",VLOOKUP(control!$B$5&amp;control!$H$37&amp;Scotland_LCA!$B31,Data_LCA!$A$5:$K$2171,Data_LCA!F$1,FALSE)))</f>
        <v>6</v>
      </c>
      <c r="M31" s="89">
        <f>IF(OR(IF(ISERROR(VLOOKUP(control!$B$5&amp;control!$H$37&amp;Scotland_LCA!$B31,Data_LCA!$A$5:$K$2171,Data_LCA!G$1,FALSE)),"-",VLOOKUP(control!$B$5&amp;control!$H$37&amp;Scotland_LCA!$B31,Data_LCA!$A$5:$K$2171,Data_LCA!G$1,FALSE))=0,ISERROR(IF(ISERROR(VLOOKUP(control!$B$5&amp;control!$H$37&amp;Scotland_LCA!$B34,Data_LCA!$A$5:$K$2171,Data_LCA!G$1,FALSE)),"-",VLOOKUP(control!$B$5&amp;control!$H$37&amp;Scotland_LCA!$B31,Data_LCA!$A$5:$K$2171,Data_LCA!G$1,FALSE)))),"-",IF(ISERROR(VLOOKUP(control!$B$5&amp;control!$H$37&amp;Scotland_LCA!$B31,Data_LCA!$A$5:$K$2171,Data_LCA!G$1,FALSE)),"-",VLOOKUP(control!$B$5&amp;control!$H$37&amp;Scotland_LCA!$B31,Data_LCA!$A$5:$K$2171,Data_LCA!G$1,FALSE)))</f>
        <v>12</v>
      </c>
      <c r="N31" s="89">
        <f>IF(OR(IF(ISERROR(VLOOKUP(control!$B$5&amp;control!$H$37&amp;Scotland_LCA!$B31,Data_LCA!$A$5:$K$2171,Data_LCA!H$1,FALSE)),"-",VLOOKUP(control!$B$5&amp;control!$H$37&amp;Scotland_LCA!$B31,Data_LCA!$A$5:$K$2171,Data_LCA!H$1,FALSE))=0,ISERROR(IF(ISERROR(VLOOKUP(control!$B$5&amp;control!$H$37&amp;Scotland_LCA!$B34,Data_LCA!$A$5:$K$2171,Data_LCA!H$1,FALSE)),"-",VLOOKUP(control!$B$5&amp;control!$H$37&amp;Scotland_LCA!$B31,Data_LCA!$A$5:$K$2171,Data_LCA!H$1,FALSE)))),"-",IF(ISERROR(VLOOKUP(control!$B$5&amp;control!$H$37&amp;Scotland_LCA!$B31,Data_LCA!$A$5:$K$2171,Data_LCA!H$1,FALSE)),"-",VLOOKUP(control!$B$5&amp;control!$H$37&amp;Scotland_LCA!$B31,Data_LCA!$A$5:$K$2171,Data_LCA!H$1,FALSE)))</f>
        <v>13</v>
      </c>
      <c r="O31" s="89" t="str">
        <f>IF(OR(IF(ISERROR(VLOOKUP(control!$B$5&amp;control!$H$37&amp;Scotland_LCA!$B31,Data_LCA!$A$5:$K$2171,Data_LCA!I$1,FALSE)),"-",VLOOKUP(control!$B$5&amp;control!$H$37&amp;Scotland_LCA!$B31,Data_LCA!$A$5:$K$2171,Data_LCA!I$1,FALSE))=0,ISERROR(IF(ISERROR(VLOOKUP(control!$B$5&amp;control!$H$37&amp;Scotland_LCA!$B34,Data_LCA!$A$5:$K$2171,Data_LCA!I$1,FALSE)),"-",VLOOKUP(control!$B$5&amp;control!$H$37&amp;Scotland_LCA!$B31,Data_LCA!$A$5:$K$2171,Data_LCA!I$1,FALSE)))),"-",IF(ISERROR(VLOOKUP(control!$B$5&amp;control!$H$37&amp;Scotland_LCA!$B31,Data_LCA!$A$5:$K$2171,Data_LCA!I$1,FALSE)),"-",VLOOKUP(control!$B$5&amp;control!$H$37&amp;Scotland_LCA!$B31,Data_LCA!$A$5:$K$2171,Data_LCA!I$1,FALSE)))</f>
        <v>-</v>
      </c>
      <c r="P31" s="89" t="str">
        <f>IF(OR(IF(ISERROR(VLOOKUP(control!$B$5&amp;control!$H$37&amp;Scotland_LCA!$B31,Data_LCA!$A$5:$K$2171,Data_LCA!J$1,FALSE)),"-",VLOOKUP(control!$B$5&amp;control!$H$37&amp;Scotland_LCA!$B31,Data_LCA!$A$5:$K$2171,Data_LCA!J$1,FALSE))=0,ISERROR(IF(ISERROR(VLOOKUP(control!$B$5&amp;control!$H$37&amp;Scotland_LCA!$B34,Data_LCA!$A$5:$K$2171,Data_LCA!J$1,FALSE)),"-",VLOOKUP(control!$B$5&amp;control!$H$37&amp;Scotland_LCA!$B31,Data_LCA!$A$5:$K$2171,Data_LCA!J$1,FALSE)))),"-",IF(ISERROR(VLOOKUP(control!$B$5&amp;control!$H$37&amp;Scotland_LCA!$B31,Data_LCA!$A$5:$K$2171,Data_LCA!J$1,FALSE)),"-",VLOOKUP(control!$B$5&amp;control!$H$37&amp;Scotland_LCA!$B31,Data_LCA!$A$5:$K$2171,Data_LCA!J$1,FALSE)))</f>
        <v>-</v>
      </c>
      <c r="Q31" s="90">
        <f>IF(OR(IF(ISERROR(VLOOKUP(control!$B$5&amp;control!$H$37&amp;Scotland_LCA!$B31,Data_LCA!$A$5:$K$2171,Data_LCA!K$1,FALSE)),"-",VLOOKUP(control!$B$5&amp;control!$H$37&amp;Scotland_LCA!$B31,Data_LCA!$A$5:$K$2171,Data_LCA!K$1,FALSE))=0,ISERROR(IF(ISERROR(VLOOKUP(control!$B$5&amp;control!$H$37&amp;Scotland_LCA!$B34,Data_LCA!$A$5:$K$2171,Data_LCA!K$1,FALSE)),"-",VLOOKUP(control!$B$5&amp;control!$H$37&amp;Scotland_LCA!$B31,Data_LCA!$A$5:$K$2171,Data_LCA!K$1,FALSE)))),"-",IF(ISERROR(VLOOKUP(control!$B$5&amp;control!$H$37&amp;Scotland_LCA!$B31,Data_LCA!$A$5:$K$2171,Data_LCA!K$1,FALSE)),"-",VLOOKUP(control!$B$5&amp;control!$H$37&amp;Scotland_LCA!$B31,Data_LCA!$A$5:$K$2171,Data_LCA!K$1,FALSE)))</f>
        <v>36</v>
      </c>
      <c r="R31" s="87"/>
      <c r="S31" s="88">
        <f>IF(OR(IF(ISERROR(VLOOKUP("Persons"&amp;control!$H$37&amp;Scotland_LCA!$B31,Data_LCA!$A$5:$K$2171,Data_LCA!E$1,FALSE)),"-",VLOOKUP("Persons"&amp;control!$H$37&amp;Scotland_LCA!$B31,Data_LCA!$A$5:$K$2171,Data_LCA!E$1,FALSE))=0,ISERROR(IF(ISERROR(VLOOKUP("Persons"&amp;control!$H$37&amp;Scotland_LCA!$B31,Data_LCA!$A$5:$K$2171,Data_LCA!E$1,FALSE)),"-",VLOOKUP("Persons"&amp;control!$H$37&amp;Scotland_LCA!$B31,Data_LCA!$A$5:$K$2171,Data_LCA!E$1,FALSE)))),"-",IF(ISERROR(VLOOKUP("Persons"&amp;control!$H$37&amp;Scotland_LCA!$B31,Data_LCA!$A$5:$K$2171,Data_LCA!E$1,FALSE)),"-",VLOOKUP("Persons"&amp;control!$H$37&amp;Scotland_LCA!$B31,Data_LCA!$A$5:$K$2171,Data_LCA!E$1,FALSE)))</f>
        <v>23</v>
      </c>
      <c r="T31" s="89">
        <f>IF(OR(IF(ISERROR(VLOOKUP("Persons"&amp;control!$H$37&amp;Scotland_LCA!$B31,Data_LCA!$A$5:$K$2171,Data_LCA!F$1,FALSE)),"-",VLOOKUP("Persons"&amp;control!$H$37&amp;Scotland_LCA!$B31,Data_LCA!$A$5:$K$2171,Data_LCA!F$1,FALSE))=0,ISERROR(IF(ISERROR(VLOOKUP("Persons"&amp;control!$H$37&amp;Scotland_LCA!$B31,Data_LCA!$A$5:$K$2171,Data_LCA!F$1,FALSE)),"-",VLOOKUP("Persons"&amp;control!$H$37&amp;Scotland_LCA!$B31,Data_LCA!$A$5:$K$2171,Data_LCA!F$1,FALSE)))),"-",IF(ISERROR(VLOOKUP("Persons"&amp;control!$H$37&amp;Scotland_LCA!$B31,Data_LCA!$A$5:$K$2171,Data_LCA!F$1,FALSE)),"-",VLOOKUP("Persons"&amp;control!$H$37&amp;Scotland_LCA!$B31,Data_LCA!$A$5:$K$2171,Data_LCA!F$1,FALSE)))</f>
        <v>13</v>
      </c>
      <c r="U31" s="89">
        <f>IF(OR(IF(ISERROR(VLOOKUP("Persons"&amp;control!$H$37&amp;Scotland_LCA!$B31,Data_LCA!$A$5:$K$2171,Data_LCA!G$1,FALSE)),"-",VLOOKUP("Persons"&amp;control!$H$37&amp;Scotland_LCA!$B31,Data_LCA!$A$5:$K$2171,Data_LCA!G$1,FALSE))=0,ISERROR(IF(ISERROR(VLOOKUP("Persons"&amp;control!$H$37&amp;Scotland_LCA!$B31,Data_LCA!$A$5:$K$2171,Data_LCA!G$1,FALSE)),"-",VLOOKUP("Persons"&amp;control!$H$37&amp;Scotland_LCA!$B31,Data_LCA!$A$5:$K$2171,Data_LCA!G$1,FALSE)))),"-",IF(ISERROR(VLOOKUP("Persons"&amp;control!$H$37&amp;Scotland_LCA!$B31,Data_LCA!$A$5:$K$2171,Data_LCA!G$1,FALSE)),"-",VLOOKUP("Persons"&amp;control!$H$37&amp;Scotland_LCA!$B31,Data_LCA!$A$5:$K$2171,Data_LCA!G$1,FALSE)))</f>
        <v>34</v>
      </c>
      <c r="V31" s="89">
        <f>IF(OR(IF(ISERROR(VLOOKUP("Persons"&amp;control!$H$37&amp;Scotland_LCA!$B31,Data_LCA!$A$5:$K$2171,Data_LCA!H$1,FALSE)),"-",VLOOKUP("Persons"&amp;control!$H$37&amp;Scotland_LCA!$B31,Data_LCA!$A$5:$K$2171,Data_LCA!H$1,FALSE))=0,ISERROR(IF(ISERROR(VLOOKUP("Persons"&amp;control!$H$37&amp;Scotland_LCA!$B31,Data_LCA!$A$5:$K$2171,Data_LCA!H$1,FALSE)),"-",VLOOKUP("Persons"&amp;control!$H$37&amp;Scotland_LCA!$B31,Data_LCA!$A$5:$K$2171,Data_LCA!H$1,FALSE)))),"-",IF(ISERROR(VLOOKUP("Persons"&amp;control!$H$37&amp;Scotland_LCA!$B31,Data_LCA!$A$5:$K$2171,Data_LCA!H$1,FALSE)),"-",VLOOKUP("Persons"&amp;control!$H$37&amp;Scotland_LCA!$B31,Data_LCA!$A$5:$K$2171,Data_LCA!H$1,FALSE)))</f>
        <v>47</v>
      </c>
      <c r="W31" s="89">
        <f>IF(OR(IF(ISERROR(VLOOKUP("Persons"&amp;control!$H$37&amp;Scotland_LCA!$B31,Data_LCA!$A$5:$K$2171,Data_LCA!I$1,FALSE)),"-",VLOOKUP("Persons"&amp;control!$H$37&amp;Scotland_LCA!$B31,Data_LCA!$A$5:$K$2171,Data_LCA!I$1,FALSE))=0,ISERROR(IF(ISERROR(VLOOKUP("Persons"&amp;control!$H$37&amp;Scotland_LCA!$B31,Data_LCA!$A$5:$K$2171,Data_LCA!I$1,FALSE)),"-",VLOOKUP("Persons"&amp;control!$H$37&amp;Scotland_LCA!$B31,Data_LCA!$A$5:$K$2171,Data_LCA!I$1,FALSE)))),"-",IF(ISERROR(VLOOKUP("Persons"&amp;control!$H$37&amp;Scotland_LCA!$B31,Data_LCA!$A$5:$K$2171,Data_LCA!I$1,FALSE)),"-",VLOOKUP("Persons"&amp;control!$H$37&amp;Scotland_LCA!$B31,Data_LCA!$A$5:$K$2171,Data_LCA!I$1,FALSE)))</f>
        <v>19</v>
      </c>
      <c r="X31" s="89">
        <f>IF(OR(IF(ISERROR(VLOOKUP("Persons"&amp;control!$H$37&amp;Scotland_LCA!$B31,Data_LCA!$A$5:$K$2171,Data_LCA!J$1,FALSE)),"-",VLOOKUP("Persons"&amp;control!$H$37&amp;Scotland_LCA!$B31,Data_LCA!$A$5:$K$2171,Data_LCA!J$1,FALSE))=0,ISERROR(IF(ISERROR(VLOOKUP("Persons"&amp;control!$H$37&amp;Scotland_LCA!$B31,Data_LCA!$A$5:$K$2171,Data_LCA!J$1,FALSE)),"-",VLOOKUP("Persons"&amp;control!$H$37&amp;Scotland_LCA!$B31,Data_LCA!$A$5:$K$2171,Data_LCA!J$1,FALSE)))),"-",IF(ISERROR(VLOOKUP("Persons"&amp;control!$H$37&amp;Scotland_LCA!$B31,Data_LCA!$A$5:$K$2171,Data_LCA!J$1,FALSE)),"-",VLOOKUP("Persons"&amp;control!$H$37&amp;Scotland_LCA!$B31,Data_LCA!$A$5:$K$2171,Data_LCA!J$1,FALSE)))</f>
        <v>7</v>
      </c>
      <c r="Y31" s="90">
        <f>IF(OR(IF(ISERROR(VLOOKUP("Persons"&amp;control!$H$37&amp;Scotland_LCA!$B31,Data_LCA!$A$5:$K$2171,Data_LCA!K$1,FALSE)),"-",VLOOKUP("Persons"&amp;control!$H$37&amp;Scotland_LCA!$B31,Data_LCA!$A$5:$K$2171,Data_LCA!K$1,FALSE))=0,ISERROR(IF(ISERROR(VLOOKUP("Persons"&amp;control!$H$37&amp;Scotland_LCA!$B31,Data_LCA!$A$5:$K$2171,Data_LCA!K$1,FALSE)),"-",VLOOKUP("Persons"&amp;control!$H$37&amp;Scotland_LCA!$B31,Data_LCA!$A$5:$K$2171,Data_LCA!K$1,FALSE)))),"-",IF(ISERROR(VLOOKUP("Persons"&amp;control!$H$37&amp;Scotland_LCA!$B31,Data_LCA!$A$5:$K$2171,Data_LCA!K$1,FALSE)),"-",VLOOKUP("Persons"&amp;control!$H$37&amp;Scotland_LCA!$B31,Data_LCA!$A$5:$K$2171,Data_LCA!K$1,FALSE)))</f>
        <v>143</v>
      </c>
    </row>
    <row r="32" spans="2:25" thickBot="1">
      <c r="B32" s="16" t="s">
        <v>82</v>
      </c>
      <c r="C32" s="91">
        <f>IF(OR(IF(ISERROR(VLOOKUP(control!$B$4&amp;control!$H$37&amp;Scotland_LCA!$B32,Data_LCA!$A$5:$K$2171,Data_LCA!E$1,FALSE)),"-",VLOOKUP(control!$B$4&amp;control!$H$37&amp;Scotland_LCA!$B32,Data_LCA!$A$5:$K$2171,Data_LCA!E$1,FALSE))=0,ISERROR(IF(ISERROR(VLOOKUP(control!$B$4&amp;control!$H$37&amp;Scotland_LCA!$B32,Data_LCA!$A$5:$K$2171,Data_LCA!E$1,FALSE)),"-",VLOOKUP(control!$B$4&amp;control!$H$37&amp;Scotland_LCA!$B32,Data_LCA!$A$5:$K$2171,Data_LCA!E$1,FALSE)))),"-",IF(ISERROR(VLOOKUP(control!$B$4&amp;control!$H$37&amp;Scotland_LCA!$B32,Data_LCA!$A$5:$K$2171,Data_LCA!E$1,FALSE)),"-",VLOOKUP(control!$B$4&amp;control!$H$37&amp;Scotland_LCA!$B32,Data_LCA!$A$5:$K$2171,Data_LCA!E$1,FALSE)))</f>
        <v>5</v>
      </c>
      <c r="D32" s="92" t="str">
        <f>IF(OR(IF(ISERROR(VLOOKUP(control!$B$4&amp;control!$H$37&amp;Scotland_LCA!$B32,Data_LCA!$A$5:$K$2171,Data_LCA!F$1,FALSE)),"-",VLOOKUP(control!$B$4&amp;control!$H$37&amp;Scotland_LCA!$B32,Data_LCA!$A$5:$K$2171,Data_LCA!F$1,FALSE))=0,ISERROR(IF(ISERROR(VLOOKUP(control!$B$4&amp;control!$H$37&amp;Scotland_LCA!$B32,Data_LCA!$A$5:$K$2171,Data_LCA!F$1,FALSE)),"-",VLOOKUP(control!$B$4&amp;control!$H$37&amp;Scotland_LCA!$B32,Data_LCA!$A$5:$K$2171,Data_LCA!F$1,FALSE)))),"-",IF(ISERROR(VLOOKUP(control!$B$4&amp;control!$H$37&amp;Scotland_LCA!$B32,Data_LCA!$A$5:$K$2171,Data_LCA!F$1,FALSE)),"-",VLOOKUP(control!$B$4&amp;control!$H$37&amp;Scotland_LCA!$B32,Data_LCA!$A$5:$K$2171,Data_LCA!F$1,FALSE)))</f>
        <v>-</v>
      </c>
      <c r="E32" s="92" t="str">
        <f>IF(OR(IF(ISERROR(VLOOKUP(control!$B$4&amp;control!$H$37&amp;Scotland_LCA!$B32,Data_LCA!$A$5:$K$2171,Data_LCA!G$1,FALSE)),"-",VLOOKUP(control!$B$4&amp;control!$H$37&amp;Scotland_LCA!$B32,Data_LCA!$A$5:$K$2171,Data_LCA!G$1,FALSE))=0,ISERROR(IF(ISERROR(VLOOKUP(control!$B$4&amp;control!$H$37&amp;Scotland_LCA!$B32,Data_LCA!$A$5:$K$2171,Data_LCA!G$1,FALSE)),"-",VLOOKUP(control!$B$4&amp;control!$H$37&amp;Scotland_LCA!$B32,Data_LCA!$A$5:$K$2171,Data_LCA!G$1,FALSE)))),"-",IF(ISERROR(VLOOKUP(control!$B$4&amp;control!$H$37&amp;Scotland_LCA!$B32,Data_LCA!$A$5:$K$2171,Data_LCA!G$1,FALSE)),"-",VLOOKUP(control!$B$4&amp;control!$H$37&amp;Scotland_LCA!$B32,Data_LCA!$A$5:$K$2171,Data_LCA!G$1,FALSE)))</f>
        <v>-</v>
      </c>
      <c r="F32" s="92" t="str">
        <f>IF(OR(IF(ISERROR(VLOOKUP(control!$B$4&amp;control!$H$37&amp;Scotland_LCA!$B32,Data_LCA!$A$5:$K$2171,Data_LCA!H$1,FALSE)),"-",VLOOKUP(control!$B$4&amp;control!$H$37&amp;Scotland_LCA!$B32,Data_LCA!$A$5:$K$2171,Data_LCA!H$1,FALSE))=0,ISERROR(IF(ISERROR(VLOOKUP(control!$B$4&amp;control!$H$37&amp;Scotland_LCA!$B32,Data_LCA!$A$5:$K$2171,Data_LCA!H$1,FALSE)),"-",VLOOKUP(control!$B$4&amp;control!$H$37&amp;Scotland_LCA!$B32,Data_LCA!$A$5:$K$2171,Data_LCA!H$1,FALSE)))),"-",IF(ISERROR(VLOOKUP(control!$B$4&amp;control!$H$37&amp;Scotland_LCA!$B32,Data_LCA!$A$5:$K$2171,Data_LCA!H$1,FALSE)),"-",VLOOKUP(control!$B$4&amp;control!$H$37&amp;Scotland_LCA!$B32,Data_LCA!$A$5:$K$2171,Data_LCA!H$1,FALSE)))</f>
        <v>-</v>
      </c>
      <c r="G32" s="92" t="str">
        <f>IF(OR(IF(ISERROR(VLOOKUP(control!$B$4&amp;control!$H$37&amp;Scotland_LCA!$B32,Data_LCA!$A$5:$K$2171,Data_LCA!I$1,FALSE)),"-",VLOOKUP(control!$B$4&amp;control!$H$37&amp;Scotland_LCA!$B32,Data_LCA!$A$5:$K$2171,Data_LCA!I$1,FALSE))=0,ISERROR(IF(ISERROR(VLOOKUP(control!$B$4&amp;control!$H$37&amp;Scotland_LCA!$B32,Data_LCA!$A$5:$K$2171,Data_LCA!I$1,FALSE)),"-",VLOOKUP(control!$B$4&amp;control!$H$37&amp;Scotland_LCA!$B32,Data_LCA!$A$5:$K$2171,Data_LCA!I$1,FALSE)))),"-",IF(ISERROR(VLOOKUP(control!$B$4&amp;control!$H$37&amp;Scotland_LCA!$B32,Data_LCA!$A$5:$K$2171,Data_LCA!I$1,FALSE)),"-",VLOOKUP(control!$B$4&amp;control!$H$37&amp;Scotland_LCA!$B32,Data_LCA!$A$5:$K$2171,Data_LCA!I$1,FALSE)))</f>
        <v>-</v>
      </c>
      <c r="H32" s="92">
        <f>IF(OR(IF(ISERROR(VLOOKUP(control!$B$4&amp;control!$H$37&amp;Scotland_LCA!$B32,Data_LCA!$A$5:$K$2171,Data_LCA!J$1,FALSE)),"-",VLOOKUP(control!$B$4&amp;control!$H$37&amp;Scotland_LCA!$B32,Data_LCA!$A$5:$K$2171,Data_LCA!J$1,FALSE))=0,ISERROR(IF(ISERROR(VLOOKUP(control!$B$4&amp;control!$H$37&amp;Scotland_LCA!$B32,Data_LCA!$A$5:$K$2171,Data_LCA!J$1,FALSE)),"-",VLOOKUP(control!$B$4&amp;control!$H$37&amp;Scotland_LCA!$B32,Data_LCA!$A$5:$K$2171,Data_LCA!J$1,FALSE)))),"-",IF(ISERROR(VLOOKUP(control!$B$4&amp;control!$H$37&amp;Scotland_LCA!$B32,Data_LCA!$A$5:$K$2171,Data_LCA!J$1,FALSE)),"-",VLOOKUP(control!$B$4&amp;control!$H$37&amp;Scotland_LCA!$B32,Data_LCA!$A$5:$K$2171,Data_LCA!J$1,FALSE)))</f>
        <v>5</v>
      </c>
      <c r="I32" s="93">
        <f>IF(OR(IF(ISERROR(VLOOKUP(control!$B$4&amp;control!$H$37&amp;Scotland_LCA!$B32,Data_LCA!$A$5:$K$2171,Data_LCA!K$1,FALSE)),"-",VLOOKUP(control!$B$4&amp;control!$H$37&amp;Scotland_LCA!$B32,Data_LCA!$A$5:$K$2171,Data_LCA!K$1,FALSE))=0,ISERROR(IF(ISERROR(VLOOKUP(control!$B$4&amp;control!$H$37&amp;Scotland_LCA!$B32,Data_LCA!$A$5:$K$2171,Data_LCA!K$1,FALSE)),"-",VLOOKUP(control!$B$4&amp;control!$H$37&amp;Scotland_LCA!$B32,Data_LCA!$A$5:$K$2171,Data_LCA!K$1,FALSE)))),"-",IF(ISERROR(VLOOKUP(control!$B$4&amp;control!$H$37&amp;Scotland_LCA!$B32,Data_LCA!$A$5:$K$2171,Data_LCA!K$1,FALSE)),"-",VLOOKUP(control!$B$4&amp;control!$H$37&amp;Scotland_LCA!$B32,Data_LCA!$A$5:$K$2171,Data_LCA!K$1,FALSE)))</f>
        <v>10</v>
      </c>
      <c r="J32" s="87"/>
      <c r="K32" s="91">
        <f>IF(OR(IF(ISERROR(VLOOKUP(control!$B$5&amp;control!$H$37&amp;Scotland_LCA!$B32,Data_LCA!$A$5:$K$2171,Data_LCA!E$1,FALSE)),"-",VLOOKUP(control!$B$5&amp;control!$H$37&amp;Scotland_LCA!$B32,Data_LCA!$A$5:$K$2171,Data_LCA!E$1,FALSE))=0,ISERROR(IF(ISERROR(VLOOKUP(control!$B$5&amp;control!$H$37&amp;Scotland_LCA!$B32,Data_LCA!$A$5:$K$2171,Data_LCA!E$1,FALSE)),"-",VLOOKUP(control!$B$5&amp;control!$H$37&amp;Scotland_LCA!$B32,Data_LCA!$A$5:$K$2171,Data_LCA!E$1,FALSE)))),"-",IF(ISERROR(VLOOKUP(control!$B$5&amp;control!$H$37&amp;Scotland_LCA!$B32,Data_LCA!$A$5:$K$2171,Data_LCA!E$1,FALSE)),"-",VLOOKUP(control!$B$5&amp;control!$H$37&amp;Scotland_LCA!$B32,Data_LCA!$A$5:$K$2171,Data_LCA!E$1,FALSE)))</f>
        <v>5</v>
      </c>
      <c r="L32" s="92" t="str">
        <f>IF(OR(IF(ISERROR(VLOOKUP(control!$B$5&amp;control!$H$37&amp;Scotland_LCA!$B32,Data_LCA!$A$5:$K$2171,Data_LCA!F$1,FALSE)),"-",VLOOKUP(control!$B$5&amp;control!$H$37&amp;Scotland_LCA!$B32,Data_LCA!$A$5:$K$2171,Data_LCA!F$1,FALSE))=0,ISERROR(IF(ISERROR(VLOOKUP(control!$B$5&amp;control!$H$37&amp;Scotland_LCA!$B35,Data_LCA!$A$5:$K$2171,Data_LCA!F$1,FALSE)),"-",VLOOKUP(control!$B$5&amp;control!$H$37&amp;Scotland_LCA!$B32,Data_LCA!$A$5:$K$2171,Data_LCA!F$1,FALSE)))),"-",IF(ISERROR(VLOOKUP(control!$B$5&amp;control!$H$37&amp;Scotland_LCA!$B32,Data_LCA!$A$5:$K$2171,Data_LCA!F$1,FALSE)),"-",VLOOKUP(control!$B$5&amp;control!$H$37&amp;Scotland_LCA!$B32,Data_LCA!$A$5:$K$2171,Data_LCA!F$1,FALSE)))</f>
        <v>-</v>
      </c>
      <c r="M32" s="92" t="str">
        <f>IF(OR(IF(ISERROR(VLOOKUP(control!$B$5&amp;control!$H$37&amp;Scotland_LCA!$B32,Data_LCA!$A$5:$K$2171,Data_LCA!G$1,FALSE)),"-",VLOOKUP(control!$B$5&amp;control!$H$37&amp;Scotland_LCA!$B32,Data_LCA!$A$5:$K$2171,Data_LCA!G$1,FALSE))=0,ISERROR(IF(ISERROR(VLOOKUP(control!$B$5&amp;control!$H$37&amp;Scotland_LCA!$B35,Data_LCA!$A$5:$K$2171,Data_LCA!G$1,FALSE)),"-",VLOOKUP(control!$B$5&amp;control!$H$37&amp;Scotland_LCA!$B32,Data_LCA!$A$5:$K$2171,Data_LCA!G$1,FALSE)))),"-",IF(ISERROR(VLOOKUP(control!$B$5&amp;control!$H$37&amp;Scotland_LCA!$B32,Data_LCA!$A$5:$K$2171,Data_LCA!G$1,FALSE)),"-",VLOOKUP(control!$B$5&amp;control!$H$37&amp;Scotland_LCA!$B32,Data_LCA!$A$5:$K$2171,Data_LCA!G$1,FALSE)))</f>
        <v>-</v>
      </c>
      <c r="N32" s="92" t="str">
        <f>IF(OR(IF(ISERROR(VLOOKUP(control!$B$5&amp;control!$H$37&amp;Scotland_LCA!$B32,Data_LCA!$A$5:$K$2171,Data_LCA!H$1,FALSE)),"-",VLOOKUP(control!$B$5&amp;control!$H$37&amp;Scotland_LCA!$B32,Data_LCA!$A$5:$K$2171,Data_LCA!H$1,FALSE))=0,ISERROR(IF(ISERROR(VLOOKUP(control!$B$5&amp;control!$H$37&amp;Scotland_LCA!$B35,Data_LCA!$A$5:$K$2171,Data_LCA!H$1,FALSE)),"-",VLOOKUP(control!$B$5&amp;control!$H$37&amp;Scotland_LCA!$B32,Data_LCA!$A$5:$K$2171,Data_LCA!H$1,FALSE)))),"-",IF(ISERROR(VLOOKUP(control!$B$5&amp;control!$H$37&amp;Scotland_LCA!$B32,Data_LCA!$A$5:$K$2171,Data_LCA!H$1,FALSE)),"-",VLOOKUP(control!$B$5&amp;control!$H$37&amp;Scotland_LCA!$B32,Data_LCA!$A$5:$K$2171,Data_LCA!H$1,FALSE)))</f>
        <v>-</v>
      </c>
      <c r="O32" s="92">
        <f>IF(OR(IF(ISERROR(VLOOKUP(control!$B$5&amp;control!$H$37&amp;Scotland_LCA!$B32,Data_LCA!$A$5:$K$2171,Data_LCA!I$1,FALSE)),"-",VLOOKUP(control!$B$5&amp;control!$H$37&amp;Scotland_LCA!$B32,Data_LCA!$A$5:$K$2171,Data_LCA!I$1,FALSE))=0,ISERROR(IF(ISERROR(VLOOKUP(control!$B$5&amp;control!$H$37&amp;Scotland_LCA!$B35,Data_LCA!$A$5:$K$2171,Data_LCA!I$1,FALSE)),"-",VLOOKUP(control!$B$5&amp;control!$H$37&amp;Scotland_LCA!$B32,Data_LCA!$A$5:$K$2171,Data_LCA!I$1,FALSE)))),"-",IF(ISERROR(VLOOKUP(control!$B$5&amp;control!$H$37&amp;Scotland_LCA!$B32,Data_LCA!$A$5:$K$2171,Data_LCA!I$1,FALSE)),"-",VLOOKUP(control!$B$5&amp;control!$H$37&amp;Scotland_LCA!$B32,Data_LCA!$A$5:$K$2171,Data_LCA!I$1,FALSE)))</f>
        <v>5</v>
      </c>
      <c r="P32" s="92">
        <f>IF(OR(IF(ISERROR(VLOOKUP(control!$B$5&amp;control!$H$37&amp;Scotland_LCA!$B32,Data_LCA!$A$5:$K$2171,Data_LCA!J$1,FALSE)),"-",VLOOKUP(control!$B$5&amp;control!$H$37&amp;Scotland_LCA!$B32,Data_LCA!$A$5:$K$2171,Data_LCA!J$1,FALSE))=0,ISERROR(IF(ISERROR(VLOOKUP(control!$B$5&amp;control!$H$37&amp;Scotland_LCA!$B35,Data_LCA!$A$5:$K$2171,Data_LCA!J$1,FALSE)),"-",VLOOKUP(control!$B$5&amp;control!$H$37&amp;Scotland_LCA!$B32,Data_LCA!$A$5:$K$2171,Data_LCA!J$1,FALSE)))),"-",IF(ISERROR(VLOOKUP(control!$B$5&amp;control!$H$37&amp;Scotland_LCA!$B32,Data_LCA!$A$5:$K$2171,Data_LCA!J$1,FALSE)),"-",VLOOKUP(control!$B$5&amp;control!$H$37&amp;Scotland_LCA!$B32,Data_LCA!$A$5:$K$2171,Data_LCA!J$1,FALSE)))</f>
        <v>5</v>
      </c>
      <c r="Q32" s="93">
        <f>IF(OR(IF(ISERROR(VLOOKUP(control!$B$5&amp;control!$H$37&amp;Scotland_LCA!$B32,Data_LCA!$A$5:$K$2171,Data_LCA!K$1,FALSE)),"-",VLOOKUP(control!$B$5&amp;control!$H$37&amp;Scotland_LCA!$B32,Data_LCA!$A$5:$K$2171,Data_LCA!K$1,FALSE))=0,ISERROR(IF(ISERROR(VLOOKUP(control!$B$5&amp;control!$H$37&amp;Scotland_LCA!$B35,Data_LCA!$A$5:$K$2171,Data_LCA!K$1,FALSE)),"-",VLOOKUP(control!$B$5&amp;control!$H$37&amp;Scotland_LCA!$B32,Data_LCA!$A$5:$K$2171,Data_LCA!K$1,FALSE)))),"-",IF(ISERROR(VLOOKUP(control!$B$5&amp;control!$H$37&amp;Scotland_LCA!$B32,Data_LCA!$A$5:$K$2171,Data_LCA!K$1,FALSE)),"-",VLOOKUP(control!$B$5&amp;control!$H$37&amp;Scotland_LCA!$B32,Data_LCA!$A$5:$K$2171,Data_LCA!K$1,FALSE)))</f>
        <v>15</v>
      </c>
      <c r="R32" s="87"/>
      <c r="S32" s="91">
        <f>IF(OR(IF(ISERROR(VLOOKUP("Persons"&amp;control!$H$37&amp;Scotland_LCA!$B32,Data_LCA!$A$5:$K$2171,Data_LCA!E$1,FALSE)),"-",VLOOKUP("Persons"&amp;control!$H$37&amp;Scotland_LCA!$B32,Data_LCA!$A$5:$K$2171,Data_LCA!E$1,FALSE))=0,ISERROR(IF(ISERROR(VLOOKUP("Persons"&amp;control!$H$37&amp;Scotland_LCA!$B32,Data_LCA!$A$5:$K$2171,Data_LCA!E$1,FALSE)),"-",VLOOKUP("Persons"&amp;control!$H$37&amp;Scotland_LCA!$B32,Data_LCA!$A$5:$K$2171,Data_LCA!E$1,FALSE)))),"-",IF(ISERROR(VLOOKUP("Persons"&amp;control!$H$37&amp;Scotland_LCA!$B32,Data_LCA!$A$5:$K$2171,Data_LCA!E$1,FALSE)),"-",VLOOKUP("Persons"&amp;control!$H$37&amp;Scotland_LCA!$B32,Data_LCA!$A$5:$K$2171,Data_LCA!E$1,FALSE)))</f>
        <v>10</v>
      </c>
      <c r="T32" s="92" t="str">
        <f>IF(OR(IF(ISERROR(VLOOKUP("Persons"&amp;control!$H$37&amp;Scotland_LCA!$B32,Data_LCA!$A$5:$K$2171,Data_LCA!F$1,FALSE)),"-",VLOOKUP("Persons"&amp;control!$H$37&amp;Scotland_LCA!$B32,Data_LCA!$A$5:$K$2171,Data_LCA!F$1,FALSE))=0,ISERROR(IF(ISERROR(VLOOKUP("Persons"&amp;control!$H$37&amp;Scotland_LCA!$B32,Data_LCA!$A$5:$K$2171,Data_LCA!F$1,FALSE)),"-",VLOOKUP("Persons"&amp;control!$H$37&amp;Scotland_LCA!$B32,Data_LCA!$A$5:$K$2171,Data_LCA!F$1,FALSE)))),"-",IF(ISERROR(VLOOKUP("Persons"&amp;control!$H$37&amp;Scotland_LCA!$B32,Data_LCA!$A$5:$K$2171,Data_LCA!F$1,FALSE)),"-",VLOOKUP("Persons"&amp;control!$H$37&amp;Scotland_LCA!$B32,Data_LCA!$A$5:$K$2171,Data_LCA!F$1,FALSE)))</f>
        <v>-</v>
      </c>
      <c r="U32" s="92" t="str">
        <f>IF(OR(IF(ISERROR(VLOOKUP("Persons"&amp;control!$H$37&amp;Scotland_LCA!$B32,Data_LCA!$A$5:$K$2171,Data_LCA!G$1,FALSE)),"-",VLOOKUP("Persons"&amp;control!$H$37&amp;Scotland_LCA!$B32,Data_LCA!$A$5:$K$2171,Data_LCA!G$1,FALSE))=0,ISERROR(IF(ISERROR(VLOOKUP("Persons"&amp;control!$H$37&amp;Scotland_LCA!$B32,Data_LCA!$A$5:$K$2171,Data_LCA!G$1,FALSE)),"-",VLOOKUP("Persons"&amp;control!$H$37&amp;Scotland_LCA!$B32,Data_LCA!$A$5:$K$2171,Data_LCA!G$1,FALSE)))),"-",IF(ISERROR(VLOOKUP("Persons"&amp;control!$H$37&amp;Scotland_LCA!$B32,Data_LCA!$A$5:$K$2171,Data_LCA!G$1,FALSE)),"-",VLOOKUP("Persons"&amp;control!$H$37&amp;Scotland_LCA!$B32,Data_LCA!$A$5:$K$2171,Data_LCA!G$1,FALSE)))</f>
        <v>-</v>
      </c>
      <c r="V32" s="92" t="str">
        <f>IF(OR(IF(ISERROR(VLOOKUP("Persons"&amp;control!$H$37&amp;Scotland_LCA!$B32,Data_LCA!$A$5:$K$2171,Data_LCA!H$1,FALSE)),"-",VLOOKUP("Persons"&amp;control!$H$37&amp;Scotland_LCA!$B32,Data_LCA!$A$5:$K$2171,Data_LCA!H$1,FALSE))=0,ISERROR(IF(ISERROR(VLOOKUP("Persons"&amp;control!$H$37&amp;Scotland_LCA!$B32,Data_LCA!$A$5:$K$2171,Data_LCA!H$1,FALSE)),"-",VLOOKUP("Persons"&amp;control!$H$37&amp;Scotland_LCA!$B32,Data_LCA!$A$5:$K$2171,Data_LCA!H$1,FALSE)))),"-",IF(ISERROR(VLOOKUP("Persons"&amp;control!$H$37&amp;Scotland_LCA!$B32,Data_LCA!$A$5:$K$2171,Data_LCA!H$1,FALSE)),"-",VLOOKUP("Persons"&amp;control!$H$37&amp;Scotland_LCA!$B32,Data_LCA!$A$5:$K$2171,Data_LCA!H$1,FALSE)))</f>
        <v>-</v>
      </c>
      <c r="W32" s="92">
        <f>IF(OR(IF(ISERROR(VLOOKUP("Persons"&amp;control!$H$37&amp;Scotland_LCA!$B32,Data_LCA!$A$5:$K$2171,Data_LCA!I$1,FALSE)),"-",VLOOKUP("Persons"&amp;control!$H$37&amp;Scotland_LCA!$B32,Data_LCA!$A$5:$K$2171,Data_LCA!I$1,FALSE))=0,ISERROR(IF(ISERROR(VLOOKUP("Persons"&amp;control!$H$37&amp;Scotland_LCA!$B32,Data_LCA!$A$5:$K$2171,Data_LCA!I$1,FALSE)),"-",VLOOKUP("Persons"&amp;control!$H$37&amp;Scotland_LCA!$B32,Data_LCA!$A$5:$K$2171,Data_LCA!I$1,FALSE)))),"-",IF(ISERROR(VLOOKUP("Persons"&amp;control!$H$37&amp;Scotland_LCA!$B32,Data_LCA!$A$5:$K$2171,Data_LCA!I$1,FALSE)),"-",VLOOKUP("Persons"&amp;control!$H$37&amp;Scotland_LCA!$B32,Data_LCA!$A$5:$K$2171,Data_LCA!I$1,FALSE)))</f>
        <v>5</v>
      </c>
      <c r="X32" s="92">
        <f>IF(OR(IF(ISERROR(VLOOKUP("Persons"&amp;control!$H$37&amp;Scotland_LCA!$B32,Data_LCA!$A$5:$K$2171,Data_LCA!J$1,FALSE)),"-",VLOOKUP("Persons"&amp;control!$H$37&amp;Scotland_LCA!$B32,Data_LCA!$A$5:$K$2171,Data_LCA!J$1,FALSE))=0,ISERROR(IF(ISERROR(VLOOKUP("Persons"&amp;control!$H$37&amp;Scotland_LCA!$B32,Data_LCA!$A$5:$K$2171,Data_LCA!J$1,FALSE)),"-",VLOOKUP("Persons"&amp;control!$H$37&amp;Scotland_LCA!$B32,Data_LCA!$A$5:$K$2171,Data_LCA!J$1,FALSE)))),"-",IF(ISERROR(VLOOKUP("Persons"&amp;control!$H$37&amp;Scotland_LCA!$B32,Data_LCA!$A$5:$K$2171,Data_LCA!J$1,FALSE)),"-",VLOOKUP("Persons"&amp;control!$H$37&amp;Scotland_LCA!$B32,Data_LCA!$A$5:$K$2171,Data_LCA!J$1,FALSE)))</f>
        <v>10</v>
      </c>
      <c r="Y32" s="93">
        <f>IF(OR(IF(ISERROR(VLOOKUP("Persons"&amp;control!$H$37&amp;Scotland_LCA!$B32,Data_LCA!$A$5:$K$2171,Data_LCA!K$1,FALSE)),"-",VLOOKUP("Persons"&amp;control!$H$37&amp;Scotland_LCA!$B32,Data_LCA!$A$5:$K$2171,Data_LCA!K$1,FALSE))=0,ISERROR(IF(ISERROR(VLOOKUP("Persons"&amp;control!$H$37&amp;Scotland_LCA!$B32,Data_LCA!$A$5:$K$2171,Data_LCA!K$1,FALSE)),"-",VLOOKUP("Persons"&amp;control!$H$37&amp;Scotland_LCA!$B32,Data_LCA!$A$5:$K$2171,Data_LCA!K$1,FALSE)))),"-",IF(ISERROR(VLOOKUP("Persons"&amp;control!$H$37&amp;Scotland_LCA!$B32,Data_LCA!$A$5:$K$2171,Data_LCA!K$1,FALSE)),"-",VLOOKUP("Persons"&amp;control!$H$37&amp;Scotland_LCA!$B32,Data_LCA!$A$5:$K$2171,Data_LCA!K$1,FALSE)))</f>
        <v>25</v>
      </c>
    </row>
    <row r="33" spans="2:25" thickBot="1">
      <c r="B33" s="16" t="s">
        <v>201</v>
      </c>
      <c r="C33" s="88">
        <f>IF(OR(IF(ISERROR(VLOOKUP(control!$B$4&amp;control!$H$37&amp;Scotland_LCA!$B33,Data_LCA!$A$5:$K$2171,Data_LCA!E$1,FALSE)),"-",VLOOKUP(control!$B$4&amp;control!$H$37&amp;Scotland_LCA!$B33,Data_LCA!$A$5:$K$2171,Data_LCA!E$1,FALSE))=0,ISERROR(IF(ISERROR(VLOOKUP(control!$B$4&amp;control!$H$37&amp;Scotland_LCA!$B33,Data_LCA!$A$5:$K$2171,Data_LCA!E$1,FALSE)),"-",VLOOKUP(control!$B$4&amp;control!$H$37&amp;Scotland_LCA!$B33,Data_LCA!$A$5:$K$2171,Data_LCA!E$1,FALSE)))),"-",IF(ISERROR(VLOOKUP(control!$B$4&amp;control!$H$37&amp;Scotland_LCA!$B33,Data_LCA!$A$5:$K$2171,Data_LCA!E$1,FALSE)),"-",VLOOKUP(control!$B$4&amp;control!$H$37&amp;Scotland_LCA!$B33,Data_LCA!$A$5:$K$2171,Data_LCA!E$1,FALSE)))</f>
        <v>5</v>
      </c>
      <c r="D33" s="89">
        <f>IF(OR(IF(ISERROR(VLOOKUP(control!$B$4&amp;control!$H$37&amp;Scotland_LCA!$B33,Data_LCA!$A$5:$K$2171,Data_LCA!F$1,FALSE)),"-",VLOOKUP(control!$B$4&amp;control!$H$37&amp;Scotland_LCA!$B33,Data_LCA!$A$5:$K$2171,Data_LCA!F$1,FALSE))=0,ISERROR(IF(ISERROR(VLOOKUP(control!$B$4&amp;control!$H$37&amp;Scotland_LCA!$B33,Data_LCA!$A$5:$K$2171,Data_LCA!F$1,FALSE)),"-",VLOOKUP(control!$B$4&amp;control!$H$37&amp;Scotland_LCA!$B33,Data_LCA!$A$5:$K$2171,Data_LCA!F$1,FALSE)))),"-",IF(ISERROR(VLOOKUP(control!$B$4&amp;control!$H$37&amp;Scotland_LCA!$B33,Data_LCA!$A$5:$K$2171,Data_LCA!F$1,FALSE)),"-",VLOOKUP(control!$B$4&amp;control!$H$37&amp;Scotland_LCA!$B33,Data_LCA!$A$5:$K$2171,Data_LCA!F$1,FALSE)))</f>
        <v>5</v>
      </c>
      <c r="E33" s="89">
        <f>IF(OR(IF(ISERROR(VLOOKUP(control!$B$4&amp;control!$H$37&amp;Scotland_LCA!$B33,Data_LCA!$A$5:$K$2171,Data_LCA!G$1,FALSE)),"-",VLOOKUP(control!$B$4&amp;control!$H$37&amp;Scotland_LCA!$B33,Data_LCA!$A$5:$K$2171,Data_LCA!G$1,FALSE))=0,ISERROR(IF(ISERROR(VLOOKUP(control!$B$4&amp;control!$H$37&amp;Scotland_LCA!$B33,Data_LCA!$A$5:$K$2171,Data_LCA!G$1,FALSE)),"-",VLOOKUP(control!$B$4&amp;control!$H$37&amp;Scotland_LCA!$B33,Data_LCA!$A$5:$K$2171,Data_LCA!G$1,FALSE)))),"-",IF(ISERROR(VLOOKUP(control!$B$4&amp;control!$H$37&amp;Scotland_LCA!$B33,Data_LCA!$A$5:$K$2171,Data_LCA!G$1,FALSE)),"-",VLOOKUP(control!$B$4&amp;control!$H$37&amp;Scotland_LCA!$B33,Data_LCA!$A$5:$K$2171,Data_LCA!G$1,FALSE)))</f>
        <v>8</v>
      </c>
      <c r="F33" s="89">
        <f>IF(OR(IF(ISERROR(VLOOKUP(control!$B$4&amp;control!$H$37&amp;Scotland_LCA!$B33,Data_LCA!$A$5:$K$2171,Data_LCA!H$1,FALSE)),"-",VLOOKUP(control!$B$4&amp;control!$H$37&amp;Scotland_LCA!$B33,Data_LCA!$A$5:$K$2171,Data_LCA!H$1,FALSE))=0,ISERROR(IF(ISERROR(VLOOKUP(control!$B$4&amp;control!$H$37&amp;Scotland_LCA!$B33,Data_LCA!$A$5:$K$2171,Data_LCA!H$1,FALSE)),"-",VLOOKUP(control!$B$4&amp;control!$H$37&amp;Scotland_LCA!$B33,Data_LCA!$A$5:$K$2171,Data_LCA!H$1,FALSE)))),"-",IF(ISERROR(VLOOKUP(control!$B$4&amp;control!$H$37&amp;Scotland_LCA!$B33,Data_LCA!$A$5:$K$2171,Data_LCA!H$1,FALSE)),"-",VLOOKUP(control!$B$4&amp;control!$H$37&amp;Scotland_LCA!$B33,Data_LCA!$A$5:$K$2171,Data_LCA!H$1,FALSE)))</f>
        <v>5</v>
      </c>
      <c r="G33" s="89">
        <f>IF(OR(IF(ISERROR(VLOOKUP(control!$B$4&amp;control!$H$37&amp;Scotland_LCA!$B33,Data_LCA!$A$5:$K$2171,Data_LCA!I$1,FALSE)),"-",VLOOKUP(control!$B$4&amp;control!$H$37&amp;Scotland_LCA!$B33,Data_LCA!$A$5:$K$2171,Data_LCA!I$1,FALSE))=0,ISERROR(IF(ISERROR(VLOOKUP(control!$B$4&amp;control!$H$37&amp;Scotland_LCA!$B33,Data_LCA!$A$5:$K$2171,Data_LCA!I$1,FALSE)),"-",VLOOKUP(control!$B$4&amp;control!$H$37&amp;Scotland_LCA!$B33,Data_LCA!$A$5:$K$2171,Data_LCA!I$1,FALSE)))),"-",IF(ISERROR(VLOOKUP(control!$B$4&amp;control!$H$37&amp;Scotland_LCA!$B33,Data_LCA!$A$5:$K$2171,Data_LCA!I$1,FALSE)),"-",VLOOKUP(control!$B$4&amp;control!$H$37&amp;Scotland_LCA!$B33,Data_LCA!$A$5:$K$2171,Data_LCA!I$1,FALSE)))</f>
        <v>6</v>
      </c>
      <c r="H33" s="89" t="str">
        <f>IF(OR(IF(ISERROR(VLOOKUP(control!$B$4&amp;control!$H$37&amp;Scotland_LCA!$B33,Data_LCA!$A$5:$K$2171,Data_LCA!J$1,FALSE)),"-",VLOOKUP(control!$B$4&amp;control!$H$37&amp;Scotland_LCA!$B33,Data_LCA!$A$5:$K$2171,Data_LCA!J$1,FALSE))=0,ISERROR(IF(ISERROR(VLOOKUP(control!$B$4&amp;control!$H$37&amp;Scotland_LCA!$B33,Data_LCA!$A$5:$K$2171,Data_LCA!J$1,FALSE)),"-",VLOOKUP(control!$B$4&amp;control!$H$37&amp;Scotland_LCA!$B33,Data_LCA!$A$5:$K$2171,Data_LCA!J$1,FALSE)))),"-",IF(ISERROR(VLOOKUP(control!$B$4&amp;control!$H$37&amp;Scotland_LCA!$B33,Data_LCA!$A$5:$K$2171,Data_LCA!J$1,FALSE)),"-",VLOOKUP(control!$B$4&amp;control!$H$37&amp;Scotland_LCA!$B33,Data_LCA!$A$5:$K$2171,Data_LCA!J$1,FALSE)))</f>
        <v>-</v>
      </c>
      <c r="I33" s="90">
        <f>IF(OR(IF(ISERROR(VLOOKUP(control!$B$4&amp;control!$H$37&amp;Scotland_LCA!$B33,Data_LCA!$A$5:$K$2171,Data_LCA!K$1,FALSE)),"-",VLOOKUP(control!$B$4&amp;control!$H$37&amp;Scotland_LCA!$B33,Data_LCA!$A$5:$K$2171,Data_LCA!K$1,FALSE))=0,ISERROR(IF(ISERROR(VLOOKUP(control!$B$4&amp;control!$H$37&amp;Scotland_LCA!$B33,Data_LCA!$A$5:$K$2171,Data_LCA!K$1,FALSE)),"-",VLOOKUP(control!$B$4&amp;control!$H$37&amp;Scotland_LCA!$B33,Data_LCA!$A$5:$K$2171,Data_LCA!K$1,FALSE)))),"-",IF(ISERROR(VLOOKUP(control!$B$4&amp;control!$H$37&amp;Scotland_LCA!$B33,Data_LCA!$A$5:$K$2171,Data_LCA!K$1,FALSE)),"-",VLOOKUP(control!$B$4&amp;control!$H$37&amp;Scotland_LCA!$B33,Data_LCA!$A$5:$K$2171,Data_LCA!K$1,FALSE)))</f>
        <v>29</v>
      </c>
      <c r="J33" s="87"/>
      <c r="K33" s="88">
        <f>IF(OR(IF(ISERROR(VLOOKUP(control!$B$5&amp;control!$H$37&amp;Scotland_LCA!$B33,Data_LCA!$A$5:$K$2171,Data_LCA!E$1,FALSE)),"-",VLOOKUP(control!$B$5&amp;control!$H$37&amp;Scotland_LCA!$B33,Data_LCA!$A$5:$K$2171,Data_LCA!E$1,FALSE))=0,ISERROR(IF(ISERROR(VLOOKUP(control!$B$5&amp;control!$H$37&amp;Scotland_LCA!$B33,Data_LCA!$A$5:$K$2171,Data_LCA!E$1,FALSE)),"-",VLOOKUP(control!$B$5&amp;control!$H$37&amp;Scotland_LCA!$B33,Data_LCA!$A$5:$K$2171,Data_LCA!E$1,FALSE)))),"-",IF(ISERROR(VLOOKUP(control!$B$5&amp;control!$H$37&amp;Scotland_LCA!$B33,Data_LCA!$A$5:$K$2171,Data_LCA!E$1,FALSE)),"-",VLOOKUP(control!$B$5&amp;control!$H$37&amp;Scotland_LCA!$B33,Data_LCA!$A$5:$K$2171,Data_LCA!E$1,FALSE)))</f>
        <v>5</v>
      </c>
      <c r="L33" s="89" t="str">
        <f>IF(OR(IF(ISERROR(VLOOKUP(control!$B$5&amp;control!$H$37&amp;Scotland_LCA!$B33,Data_LCA!$A$5:$K$2171,Data_LCA!F$1,FALSE)),"-",VLOOKUP(control!$B$5&amp;control!$H$37&amp;Scotland_LCA!$B33,Data_LCA!$A$5:$K$2171,Data_LCA!F$1,FALSE))=0,ISERROR(IF(ISERROR(VLOOKUP(control!$B$5&amp;control!$H$37&amp;Scotland_LCA!$B36,Data_LCA!$A$5:$K$2171,Data_LCA!F$1,FALSE)),"-",VLOOKUP(control!$B$5&amp;control!$H$37&amp;Scotland_LCA!$B33,Data_LCA!$A$5:$K$2171,Data_LCA!F$1,FALSE)))),"-",IF(ISERROR(VLOOKUP(control!$B$5&amp;control!$H$37&amp;Scotland_LCA!$B33,Data_LCA!$A$5:$K$2171,Data_LCA!F$1,FALSE)),"-",VLOOKUP(control!$B$5&amp;control!$H$37&amp;Scotland_LCA!$B33,Data_LCA!$A$5:$K$2171,Data_LCA!F$1,FALSE)))</f>
        <v>-</v>
      </c>
      <c r="M33" s="89">
        <f>IF(OR(IF(ISERROR(VLOOKUP(control!$B$5&amp;control!$H$37&amp;Scotland_LCA!$B33,Data_LCA!$A$5:$K$2171,Data_LCA!G$1,FALSE)),"-",VLOOKUP(control!$B$5&amp;control!$H$37&amp;Scotland_LCA!$B33,Data_LCA!$A$5:$K$2171,Data_LCA!G$1,FALSE))=0,ISERROR(IF(ISERROR(VLOOKUP(control!$B$5&amp;control!$H$37&amp;Scotland_LCA!$B36,Data_LCA!$A$5:$K$2171,Data_LCA!G$1,FALSE)),"-",VLOOKUP(control!$B$5&amp;control!$H$37&amp;Scotland_LCA!$B33,Data_LCA!$A$5:$K$2171,Data_LCA!G$1,FALSE)))),"-",IF(ISERROR(VLOOKUP(control!$B$5&amp;control!$H$37&amp;Scotland_LCA!$B33,Data_LCA!$A$5:$K$2171,Data_LCA!G$1,FALSE)),"-",VLOOKUP(control!$B$5&amp;control!$H$37&amp;Scotland_LCA!$B33,Data_LCA!$A$5:$K$2171,Data_LCA!G$1,FALSE)))</f>
        <v>8</v>
      </c>
      <c r="N33" s="89">
        <f>IF(OR(IF(ISERROR(VLOOKUP(control!$B$5&amp;control!$H$37&amp;Scotland_LCA!$B33,Data_LCA!$A$5:$K$2171,Data_LCA!H$1,FALSE)),"-",VLOOKUP(control!$B$5&amp;control!$H$37&amp;Scotland_LCA!$B33,Data_LCA!$A$5:$K$2171,Data_LCA!H$1,FALSE))=0,ISERROR(IF(ISERROR(VLOOKUP(control!$B$5&amp;control!$H$37&amp;Scotland_LCA!$B36,Data_LCA!$A$5:$K$2171,Data_LCA!H$1,FALSE)),"-",VLOOKUP(control!$B$5&amp;control!$H$37&amp;Scotland_LCA!$B33,Data_LCA!$A$5:$K$2171,Data_LCA!H$1,FALSE)))),"-",IF(ISERROR(VLOOKUP(control!$B$5&amp;control!$H$37&amp;Scotland_LCA!$B33,Data_LCA!$A$5:$K$2171,Data_LCA!H$1,FALSE)),"-",VLOOKUP(control!$B$5&amp;control!$H$37&amp;Scotland_LCA!$B33,Data_LCA!$A$5:$K$2171,Data_LCA!H$1,FALSE)))</f>
        <v>11</v>
      </c>
      <c r="O33" s="89">
        <f>IF(OR(IF(ISERROR(VLOOKUP(control!$B$5&amp;control!$H$37&amp;Scotland_LCA!$B33,Data_LCA!$A$5:$K$2171,Data_LCA!I$1,FALSE)),"-",VLOOKUP(control!$B$5&amp;control!$H$37&amp;Scotland_LCA!$B33,Data_LCA!$A$5:$K$2171,Data_LCA!I$1,FALSE))=0,ISERROR(IF(ISERROR(VLOOKUP(control!$B$5&amp;control!$H$37&amp;Scotland_LCA!$B36,Data_LCA!$A$5:$K$2171,Data_LCA!I$1,FALSE)),"-",VLOOKUP(control!$B$5&amp;control!$H$37&amp;Scotland_LCA!$B33,Data_LCA!$A$5:$K$2171,Data_LCA!I$1,FALSE)))),"-",IF(ISERROR(VLOOKUP(control!$B$5&amp;control!$H$37&amp;Scotland_LCA!$B33,Data_LCA!$A$5:$K$2171,Data_LCA!I$1,FALSE)),"-",VLOOKUP(control!$B$5&amp;control!$H$37&amp;Scotland_LCA!$B33,Data_LCA!$A$5:$K$2171,Data_LCA!I$1,FALSE)))</f>
        <v>5</v>
      </c>
      <c r="P33" s="89" t="str">
        <f>IF(OR(IF(ISERROR(VLOOKUP(control!$B$5&amp;control!$H$37&amp;Scotland_LCA!$B33,Data_LCA!$A$5:$K$2171,Data_LCA!J$1,FALSE)),"-",VLOOKUP(control!$B$5&amp;control!$H$37&amp;Scotland_LCA!$B33,Data_LCA!$A$5:$K$2171,Data_LCA!J$1,FALSE))=0,ISERROR(IF(ISERROR(VLOOKUP(control!$B$5&amp;control!$H$37&amp;Scotland_LCA!$B36,Data_LCA!$A$5:$K$2171,Data_LCA!J$1,FALSE)),"-",VLOOKUP(control!$B$5&amp;control!$H$37&amp;Scotland_LCA!$B33,Data_LCA!$A$5:$K$2171,Data_LCA!J$1,FALSE)))),"-",IF(ISERROR(VLOOKUP(control!$B$5&amp;control!$H$37&amp;Scotland_LCA!$B33,Data_LCA!$A$5:$K$2171,Data_LCA!J$1,FALSE)),"-",VLOOKUP(control!$B$5&amp;control!$H$37&amp;Scotland_LCA!$B33,Data_LCA!$A$5:$K$2171,Data_LCA!J$1,FALSE)))</f>
        <v>-</v>
      </c>
      <c r="Q33" s="90">
        <f>IF(OR(IF(ISERROR(VLOOKUP(control!$B$5&amp;control!$H$37&amp;Scotland_LCA!$B33,Data_LCA!$A$5:$K$2171,Data_LCA!K$1,FALSE)),"-",VLOOKUP(control!$B$5&amp;control!$H$37&amp;Scotland_LCA!$B33,Data_LCA!$A$5:$K$2171,Data_LCA!K$1,FALSE))=0,ISERROR(IF(ISERROR(VLOOKUP(control!$B$5&amp;control!$H$37&amp;Scotland_LCA!$B36,Data_LCA!$A$5:$K$2171,Data_LCA!K$1,FALSE)),"-",VLOOKUP(control!$B$5&amp;control!$H$37&amp;Scotland_LCA!$B33,Data_LCA!$A$5:$K$2171,Data_LCA!K$1,FALSE)))),"-",IF(ISERROR(VLOOKUP(control!$B$5&amp;control!$H$37&amp;Scotland_LCA!$B33,Data_LCA!$A$5:$K$2171,Data_LCA!K$1,FALSE)),"-",VLOOKUP(control!$B$5&amp;control!$H$37&amp;Scotland_LCA!$B33,Data_LCA!$A$5:$K$2171,Data_LCA!K$1,FALSE)))</f>
        <v>29</v>
      </c>
      <c r="R33" s="87"/>
      <c r="S33" s="88">
        <f>IF(OR(IF(ISERROR(VLOOKUP("Persons"&amp;control!$H$37&amp;Scotland_LCA!$B33,Data_LCA!$A$5:$K$2171,Data_LCA!E$1,FALSE)),"-",VLOOKUP("Persons"&amp;control!$H$37&amp;Scotland_LCA!$B33,Data_LCA!$A$5:$K$2171,Data_LCA!E$1,FALSE))=0,ISERROR(IF(ISERROR(VLOOKUP("Persons"&amp;control!$H$37&amp;Scotland_LCA!$B33,Data_LCA!$A$5:$K$2171,Data_LCA!E$1,FALSE)),"-",VLOOKUP("Persons"&amp;control!$H$37&amp;Scotland_LCA!$B33,Data_LCA!$A$5:$K$2171,Data_LCA!E$1,FALSE)))),"-",IF(ISERROR(VLOOKUP("Persons"&amp;control!$H$37&amp;Scotland_LCA!$B33,Data_LCA!$A$5:$K$2171,Data_LCA!E$1,FALSE)),"-",VLOOKUP("Persons"&amp;control!$H$37&amp;Scotland_LCA!$B33,Data_LCA!$A$5:$K$2171,Data_LCA!E$1,FALSE)))</f>
        <v>10</v>
      </c>
      <c r="T33" s="89">
        <f>IF(OR(IF(ISERROR(VLOOKUP("Persons"&amp;control!$H$37&amp;Scotland_LCA!$B33,Data_LCA!$A$5:$K$2171,Data_LCA!F$1,FALSE)),"-",VLOOKUP("Persons"&amp;control!$H$37&amp;Scotland_LCA!$B33,Data_LCA!$A$5:$K$2171,Data_LCA!F$1,FALSE))=0,ISERROR(IF(ISERROR(VLOOKUP("Persons"&amp;control!$H$37&amp;Scotland_LCA!$B33,Data_LCA!$A$5:$K$2171,Data_LCA!F$1,FALSE)),"-",VLOOKUP("Persons"&amp;control!$H$37&amp;Scotland_LCA!$B33,Data_LCA!$A$5:$K$2171,Data_LCA!F$1,FALSE)))),"-",IF(ISERROR(VLOOKUP("Persons"&amp;control!$H$37&amp;Scotland_LCA!$B33,Data_LCA!$A$5:$K$2171,Data_LCA!F$1,FALSE)),"-",VLOOKUP("Persons"&amp;control!$H$37&amp;Scotland_LCA!$B33,Data_LCA!$A$5:$K$2171,Data_LCA!F$1,FALSE)))</f>
        <v>5</v>
      </c>
      <c r="U33" s="89">
        <f>IF(OR(IF(ISERROR(VLOOKUP("Persons"&amp;control!$H$37&amp;Scotland_LCA!$B33,Data_LCA!$A$5:$K$2171,Data_LCA!G$1,FALSE)),"-",VLOOKUP("Persons"&amp;control!$H$37&amp;Scotland_LCA!$B33,Data_LCA!$A$5:$K$2171,Data_LCA!G$1,FALSE))=0,ISERROR(IF(ISERROR(VLOOKUP("Persons"&amp;control!$H$37&amp;Scotland_LCA!$B33,Data_LCA!$A$5:$K$2171,Data_LCA!G$1,FALSE)),"-",VLOOKUP("Persons"&amp;control!$H$37&amp;Scotland_LCA!$B33,Data_LCA!$A$5:$K$2171,Data_LCA!G$1,FALSE)))),"-",IF(ISERROR(VLOOKUP("Persons"&amp;control!$H$37&amp;Scotland_LCA!$B33,Data_LCA!$A$5:$K$2171,Data_LCA!G$1,FALSE)),"-",VLOOKUP("Persons"&amp;control!$H$37&amp;Scotland_LCA!$B33,Data_LCA!$A$5:$K$2171,Data_LCA!G$1,FALSE)))</f>
        <v>16</v>
      </c>
      <c r="V33" s="89">
        <f>IF(OR(IF(ISERROR(VLOOKUP("Persons"&amp;control!$H$37&amp;Scotland_LCA!$B33,Data_LCA!$A$5:$K$2171,Data_LCA!H$1,FALSE)),"-",VLOOKUP("Persons"&amp;control!$H$37&amp;Scotland_LCA!$B33,Data_LCA!$A$5:$K$2171,Data_LCA!H$1,FALSE))=0,ISERROR(IF(ISERROR(VLOOKUP("Persons"&amp;control!$H$37&amp;Scotland_LCA!$B33,Data_LCA!$A$5:$K$2171,Data_LCA!H$1,FALSE)),"-",VLOOKUP("Persons"&amp;control!$H$37&amp;Scotland_LCA!$B33,Data_LCA!$A$5:$K$2171,Data_LCA!H$1,FALSE)))),"-",IF(ISERROR(VLOOKUP("Persons"&amp;control!$H$37&amp;Scotland_LCA!$B33,Data_LCA!$A$5:$K$2171,Data_LCA!H$1,FALSE)),"-",VLOOKUP("Persons"&amp;control!$H$37&amp;Scotland_LCA!$B33,Data_LCA!$A$5:$K$2171,Data_LCA!H$1,FALSE)))</f>
        <v>16</v>
      </c>
      <c r="W33" s="89">
        <f>IF(OR(IF(ISERROR(VLOOKUP("Persons"&amp;control!$H$37&amp;Scotland_LCA!$B33,Data_LCA!$A$5:$K$2171,Data_LCA!I$1,FALSE)),"-",VLOOKUP("Persons"&amp;control!$H$37&amp;Scotland_LCA!$B33,Data_LCA!$A$5:$K$2171,Data_LCA!I$1,FALSE))=0,ISERROR(IF(ISERROR(VLOOKUP("Persons"&amp;control!$H$37&amp;Scotland_LCA!$B33,Data_LCA!$A$5:$K$2171,Data_LCA!I$1,FALSE)),"-",VLOOKUP("Persons"&amp;control!$H$37&amp;Scotland_LCA!$B33,Data_LCA!$A$5:$K$2171,Data_LCA!I$1,FALSE)))),"-",IF(ISERROR(VLOOKUP("Persons"&amp;control!$H$37&amp;Scotland_LCA!$B33,Data_LCA!$A$5:$K$2171,Data_LCA!I$1,FALSE)),"-",VLOOKUP("Persons"&amp;control!$H$37&amp;Scotland_LCA!$B33,Data_LCA!$A$5:$K$2171,Data_LCA!I$1,FALSE)))</f>
        <v>11</v>
      </c>
      <c r="X33" s="89" t="str">
        <f>IF(OR(IF(ISERROR(VLOOKUP("Persons"&amp;control!$H$37&amp;Scotland_LCA!$B33,Data_LCA!$A$5:$K$2171,Data_LCA!J$1,FALSE)),"-",VLOOKUP("Persons"&amp;control!$H$37&amp;Scotland_LCA!$B33,Data_LCA!$A$5:$K$2171,Data_LCA!J$1,FALSE))=0,ISERROR(IF(ISERROR(VLOOKUP("Persons"&amp;control!$H$37&amp;Scotland_LCA!$B33,Data_LCA!$A$5:$K$2171,Data_LCA!J$1,FALSE)),"-",VLOOKUP("Persons"&amp;control!$H$37&amp;Scotland_LCA!$B33,Data_LCA!$A$5:$K$2171,Data_LCA!J$1,FALSE)))),"-",IF(ISERROR(VLOOKUP("Persons"&amp;control!$H$37&amp;Scotland_LCA!$B33,Data_LCA!$A$5:$K$2171,Data_LCA!J$1,FALSE)),"-",VLOOKUP("Persons"&amp;control!$H$37&amp;Scotland_LCA!$B33,Data_LCA!$A$5:$K$2171,Data_LCA!J$1,FALSE)))</f>
        <v>-</v>
      </c>
      <c r="Y33" s="90">
        <f>IF(OR(IF(ISERROR(VLOOKUP("Persons"&amp;control!$H$37&amp;Scotland_LCA!$B33,Data_LCA!$A$5:$K$2171,Data_LCA!K$1,FALSE)),"-",VLOOKUP("Persons"&amp;control!$H$37&amp;Scotland_LCA!$B33,Data_LCA!$A$5:$K$2171,Data_LCA!K$1,FALSE))=0,ISERROR(IF(ISERROR(VLOOKUP("Persons"&amp;control!$H$37&amp;Scotland_LCA!$B33,Data_LCA!$A$5:$K$2171,Data_LCA!K$1,FALSE)),"-",VLOOKUP("Persons"&amp;control!$H$37&amp;Scotland_LCA!$B33,Data_LCA!$A$5:$K$2171,Data_LCA!K$1,FALSE)))),"-",IF(ISERROR(VLOOKUP("Persons"&amp;control!$H$37&amp;Scotland_LCA!$B33,Data_LCA!$A$5:$K$2171,Data_LCA!K$1,FALSE)),"-",VLOOKUP("Persons"&amp;control!$H$37&amp;Scotland_LCA!$B33,Data_LCA!$A$5:$K$2171,Data_LCA!K$1,FALSE)))</f>
        <v>58</v>
      </c>
    </row>
    <row r="34" spans="2:25" thickBot="1">
      <c r="B34" s="16" t="s">
        <v>150</v>
      </c>
      <c r="C34" s="91" t="str">
        <f>IF(OR(IF(ISERROR(VLOOKUP(control!$B$4&amp;control!$H$37&amp;Scotland_LCA!$B34,Data_LCA!$A$5:$K$2171,Data_LCA!E$1,FALSE)),"-",VLOOKUP(control!$B$4&amp;control!$H$37&amp;Scotland_LCA!$B34,Data_LCA!$A$5:$K$2171,Data_LCA!E$1,FALSE))=0,ISERROR(IF(ISERROR(VLOOKUP(control!$B$4&amp;control!$H$37&amp;Scotland_LCA!$B34,Data_LCA!$A$5:$K$2171,Data_LCA!E$1,FALSE)),"-",VLOOKUP(control!$B$4&amp;control!$H$37&amp;Scotland_LCA!$B34,Data_LCA!$A$5:$K$2171,Data_LCA!E$1,FALSE)))),"-",IF(ISERROR(VLOOKUP(control!$B$4&amp;control!$H$37&amp;Scotland_LCA!$B34,Data_LCA!$A$5:$K$2171,Data_LCA!E$1,FALSE)),"-",VLOOKUP(control!$B$4&amp;control!$H$37&amp;Scotland_LCA!$B34,Data_LCA!$A$5:$K$2171,Data_LCA!E$1,FALSE)))</f>
        <v>-</v>
      </c>
      <c r="D34" s="92" t="str">
        <f>IF(OR(IF(ISERROR(VLOOKUP(control!$B$4&amp;control!$H$37&amp;Scotland_LCA!$B34,Data_LCA!$A$5:$K$2171,Data_LCA!F$1,FALSE)),"-",VLOOKUP(control!$B$4&amp;control!$H$37&amp;Scotland_LCA!$B34,Data_LCA!$A$5:$K$2171,Data_LCA!F$1,FALSE))=0,ISERROR(IF(ISERROR(VLOOKUP(control!$B$4&amp;control!$H$37&amp;Scotland_LCA!$B34,Data_LCA!$A$5:$K$2171,Data_LCA!F$1,FALSE)),"-",VLOOKUP(control!$B$4&amp;control!$H$37&amp;Scotland_LCA!$B34,Data_LCA!$A$5:$K$2171,Data_LCA!F$1,FALSE)))),"-",IF(ISERROR(VLOOKUP(control!$B$4&amp;control!$H$37&amp;Scotland_LCA!$B34,Data_LCA!$A$5:$K$2171,Data_LCA!F$1,FALSE)),"-",VLOOKUP(control!$B$4&amp;control!$H$37&amp;Scotland_LCA!$B34,Data_LCA!$A$5:$K$2171,Data_LCA!F$1,FALSE)))</f>
        <v>-</v>
      </c>
      <c r="E34" s="92" t="str">
        <f>IF(OR(IF(ISERROR(VLOOKUP(control!$B$4&amp;control!$H$37&amp;Scotland_LCA!$B34,Data_LCA!$A$5:$K$2171,Data_LCA!G$1,FALSE)),"-",VLOOKUP(control!$B$4&amp;control!$H$37&amp;Scotland_LCA!$B34,Data_LCA!$A$5:$K$2171,Data_LCA!G$1,FALSE))=0,ISERROR(IF(ISERROR(VLOOKUP(control!$B$4&amp;control!$H$37&amp;Scotland_LCA!$B34,Data_LCA!$A$5:$K$2171,Data_LCA!G$1,FALSE)),"-",VLOOKUP(control!$B$4&amp;control!$H$37&amp;Scotland_LCA!$B34,Data_LCA!$A$5:$K$2171,Data_LCA!G$1,FALSE)))),"-",IF(ISERROR(VLOOKUP(control!$B$4&amp;control!$H$37&amp;Scotland_LCA!$B34,Data_LCA!$A$5:$K$2171,Data_LCA!G$1,FALSE)),"-",VLOOKUP(control!$B$4&amp;control!$H$37&amp;Scotland_LCA!$B34,Data_LCA!$A$5:$K$2171,Data_LCA!G$1,FALSE)))</f>
        <v>-</v>
      </c>
      <c r="F34" s="92" t="str">
        <f>IF(OR(IF(ISERROR(VLOOKUP(control!$B$4&amp;control!$H$37&amp;Scotland_LCA!$B34,Data_LCA!$A$5:$K$2171,Data_LCA!H$1,FALSE)),"-",VLOOKUP(control!$B$4&amp;control!$H$37&amp;Scotland_LCA!$B34,Data_LCA!$A$5:$K$2171,Data_LCA!H$1,FALSE))=0,ISERROR(IF(ISERROR(VLOOKUP(control!$B$4&amp;control!$H$37&amp;Scotland_LCA!$B34,Data_LCA!$A$5:$K$2171,Data_LCA!H$1,FALSE)),"-",VLOOKUP(control!$B$4&amp;control!$H$37&amp;Scotland_LCA!$B34,Data_LCA!$A$5:$K$2171,Data_LCA!H$1,FALSE)))),"-",IF(ISERROR(VLOOKUP(control!$B$4&amp;control!$H$37&amp;Scotland_LCA!$B34,Data_LCA!$A$5:$K$2171,Data_LCA!H$1,FALSE)),"-",VLOOKUP(control!$B$4&amp;control!$H$37&amp;Scotland_LCA!$B34,Data_LCA!$A$5:$K$2171,Data_LCA!H$1,FALSE)))</f>
        <v>-</v>
      </c>
      <c r="G34" s="92" t="str">
        <f>IF(OR(IF(ISERROR(VLOOKUP(control!$B$4&amp;control!$H$37&amp;Scotland_LCA!$B34,Data_LCA!$A$5:$K$2171,Data_LCA!I$1,FALSE)),"-",VLOOKUP(control!$B$4&amp;control!$H$37&amp;Scotland_LCA!$B34,Data_LCA!$A$5:$K$2171,Data_LCA!I$1,FALSE))=0,ISERROR(IF(ISERROR(VLOOKUP(control!$B$4&amp;control!$H$37&amp;Scotland_LCA!$B34,Data_LCA!$A$5:$K$2171,Data_LCA!I$1,FALSE)),"-",VLOOKUP(control!$B$4&amp;control!$H$37&amp;Scotland_LCA!$B34,Data_LCA!$A$5:$K$2171,Data_LCA!I$1,FALSE)))),"-",IF(ISERROR(VLOOKUP(control!$B$4&amp;control!$H$37&amp;Scotland_LCA!$B34,Data_LCA!$A$5:$K$2171,Data_LCA!I$1,FALSE)),"-",VLOOKUP(control!$B$4&amp;control!$H$37&amp;Scotland_LCA!$B34,Data_LCA!$A$5:$K$2171,Data_LCA!I$1,FALSE)))</f>
        <v>-</v>
      </c>
      <c r="H34" s="92" t="str">
        <f>IF(OR(IF(ISERROR(VLOOKUP(control!$B$4&amp;control!$H$37&amp;Scotland_LCA!$B34,Data_LCA!$A$5:$K$2171,Data_LCA!J$1,FALSE)),"-",VLOOKUP(control!$B$4&amp;control!$H$37&amp;Scotland_LCA!$B34,Data_LCA!$A$5:$K$2171,Data_LCA!J$1,FALSE))=0,ISERROR(IF(ISERROR(VLOOKUP(control!$B$4&amp;control!$H$37&amp;Scotland_LCA!$B34,Data_LCA!$A$5:$K$2171,Data_LCA!J$1,FALSE)),"-",VLOOKUP(control!$B$4&amp;control!$H$37&amp;Scotland_LCA!$B34,Data_LCA!$A$5:$K$2171,Data_LCA!J$1,FALSE)))),"-",IF(ISERROR(VLOOKUP(control!$B$4&amp;control!$H$37&amp;Scotland_LCA!$B34,Data_LCA!$A$5:$K$2171,Data_LCA!J$1,FALSE)),"-",VLOOKUP(control!$B$4&amp;control!$H$37&amp;Scotland_LCA!$B34,Data_LCA!$A$5:$K$2171,Data_LCA!J$1,FALSE)))</f>
        <v>-</v>
      </c>
      <c r="I34" s="93" t="str">
        <f>IF(OR(IF(ISERROR(VLOOKUP(control!$B$4&amp;control!$H$37&amp;Scotland_LCA!$B34,Data_LCA!$A$5:$K$2171,Data_LCA!K$1,FALSE)),"-",VLOOKUP(control!$B$4&amp;control!$H$37&amp;Scotland_LCA!$B34,Data_LCA!$A$5:$K$2171,Data_LCA!K$1,FALSE))=0,ISERROR(IF(ISERROR(VLOOKUP(control!$B$4&amp;control!$H$37&amp;Scotland_LCA!$B34,Data_LCA!$A$5:$K$2171,Data_LCA!K$1,FALSE)),"-",VLOOKUP(control!$B$4&amp;control!$H$37&amp;Scotland_LCA!$B34,Data_LCA!$A$5:$K$2171,Data_LCA!K$1,FALSE)))),"-",IF(ISERROR(VLOOKUP(control!$B$4&amp;control!$H$37&amp;Scotland_LCA!$B34,Data_LCA!$A$5:$K$2171,Data_LCA!K$1,FALSE)),"-",VLOOKUP(control!$B$4&amp;control!$H$37&amp;Scotland_LCA!$B34,Data_LCA!$A$5:$K$2171,Data_LCA!K$1,FALSE)))</f>
        <v>-</v>
      </c>
      <c r="J34" s="87"/>
      <c r="K34" s="91" t="str">
        <f>IF(OR(IF(ISERROR(VLOOKUP(control!$B$5&amp;control!$H$37&amp;Scotland_LCA!$B34,Data_LCA!$A$5:$K$2171,Data_LCA!E$1,FALSE)),"-",VLOOKUP(control!$B$5&amp;control!$H$37&amp;Scotland_LCA!$B34,Data_LCA!$A$5:$K$2171,Data_LCA!E$1,FALSE))=0,ISERROR(IF(ISERROR(VLOOKUP(control!$B$5&amp;control!$H$37&amp;Scotland_LCA!$B34,Data_LCA!$A$5:$K$2171,Data_LCA!E$1,FALSE)),"-",VLOOKUP(control!$B$5&amp;control!$H$37&amp;Scotland_LCA!$B34,Data_LCA!$A$5:$K$2171,Data_LCA!E$1,FALSE)))),"-",IF(ISERROR(VLOOKUP(control!$B$5&amp;control!$H$37&amp;Scotland_LCA!$B34,Data_LCA!$A$5:$K$2171,Data_LCA!E$1,FALSE)),"-",VLOOKUP(control!$B$5&amp;control!$H$37&amp;Scotland_LCA!$B34,Data_LCA!$A$5:$K$2171,Data_LCA!E$1,FALSE)))</f>
        <v>-</v>
      </c>
      <c r="L34" s="92" t="str">
        <f>IF(OR(IF(ISERROR(VLOOKUP(control!$B$5&amp;control!$H$37&amp;Scotland_LCA!$B34,Data_LCA!$A$5:$K$2171,Data_LCA!F$1,FALSE)),"-",VLOOKUP(control!$B$5&amp;control!$H$37&amp;Scotland_LCA!$B34,Data_LCA!$A$5:$K$2171,Data_LCA!F$1,FALSE))=0,ISERROR(IF(ISERROR(VLOOKUP(control!$B$5&amp;control!$H$37&amp;Scotland_LCA!$B37,Data_LCA!$A$5:$K$2171,Data_LCA!F$1,FALSE)),"-",VLOOKUP(control!$B$5&amp;control!$H$37&amp;Scotland_LCA!$B34,Data_LCA!$A$5:$K$2171,Data_LCA!F$1,FALSE)))),"-",IF(ISERROR(VLOOKUP(control!$B$5&amp;control!$H$37&amp;Scotland_LCA!$B34,Data_LCA!$A$5:$K$2171,Data_LCA!F$1,FALSE)),"-",VLOOKUP(control!$B$5&amp;control!$H$37&amp;Scotland_LCA!$B34,Data_LCA!$A$5:$K$2171,Data_LCA!F$1,FALSE)))</f>
        <v>-</v>
      </c>
      <c r="M34" s="92" t="str">
        <f>IF(OR(IF(ISERROR(VLOOKUP(control!$B$5&amp;control!$H$37&amp;Scotland_LCA!$B34,Data_LCA!$A$5:$K$2171,Data_LCA!G$1,FALSE)),"-",VLOOKUP(control!$B$5&amp;control!$H$37&amp;Scotland_LCA!$B34,Data_LCA!$A$5:$K$2171,Data_LCA!G$1,FALSE))=0,ISERROR(IF(ISERROR(VLOOKUP(control!$B$5&amp;control!$H$37&amp;Scotland_LCA!$B37,Data_LCA!$A$5:$K$2171,Data_LCA!G$1,FALSE)),"-",VLOOKUP(control!$B$5&amp;control!$H$37&amp;Scotland_LCA!$B34,Data_LCA!$A$5:$K$2171,Data_LCA!G$1,FALSE)))),"-",IF(ISERROR(VLOOKUP(control!$B$5&amp;control!$H$37&amp;Scotland_LCA!$B34,Data_LCA!$A$5:$K$2171,Data_LCA!G$1,FALSE)),"-",VLOOKUP(control!$B$5&amp;control!$H$37&amp;Scotland_LCA!$B34,Data_LCA!$A$5:$K$2171,Data_LCA!G$1,FALSE)))</f>
        <v>-</v>
      </c>
      <c r="N34" s="92" t="str">
        <f>IF(OR(IF(ISERROR(VLOOKUP(control!$B$5&amp;control!$H$37&amp;Scotland_LCA!$B34,Data_LCA!$A$5:$K$2171,Data_LCA!H$1,FALSE)),"-",VLOOKUP(control!$B$5&amp;control!$H$37&amp;Scotland_LCA!$B34,Data_LCA!$A$5:$K$2171,Data_LCA!H$1,FALSE))=0,ISERROR(IF(ISERROR(VLOOKUP(control!$B$5&amp;control!$H$37&amp;Scotland_LCA!$B37,Data_LCA!$A$5:$K$2171,Data_LCA!H$1,FALSE)),"-",VLOOKUP(control!$B$5&amp;control!$H$37&amp;Scotland_LCA!$B34,Data_LCA!$A$5:$K$2171,Data_LCA!H$1,FALSE)))),"-",IF(ISERROR(VLOOKUP(control!$B$5&amp;control!$H$37&amp;Scotland_LCA!$B34,Data_LCA!$A$5:$K$2171,Data_LCA!H$1,FALSE)),"-",VLOOKUP(control!$B$5&amp;control!$H$37&amp;Scotland_LCA!$B34,Data_LCA!$A$5:$K$2171,Data_LCA!H$1,FALSE)))</f>
        <v>-</v>
      </c>
      <c r="O34" s="92" t="str">
        <f>IF(OR(IF(ISERROR(VLOOKUP(control!$B$5&amp;control!$H$37&amp;Scotland_LCA!$B34,Data_LCA!$A$5:$K$2171,Data_LCA!I$1,FALSE)),"-",VLOOKUP(control!$B$5&amp;control!$H$37&amp;Scotland_LCA!$B34,Data_LCA!$A$5:$K$2171,Data_LCA!I$1,FALSE))=0,ISERROR(IF(ISERROR(VLOOKUP(control!$B$5&amp;control!$H$37&amp;Scotland_LCA!$B37,Data_LCA!$A$5:$K$2171,Data_LCA!I$1,FALSE)),"-",VLOOKUP(control!$B$5&amp;control!$H$37&amp;Scotland_LCA!$B34,Data_LCA!$A$5:$K$2171,Data_LCA!I$1,FALSE)))),"-",IF(ISERROR(VLOOKUP(control!$B$5&amp;control!$H$37&amp;Scotland_LCA!$B34,Data_LCA!$A$5:$K$2171,Data_LCA!I$1,FALSE)),"-",VLOOKUP(control!$B$5&amp;control!$H$37&amp;Scotland_LCA!$B34,Data_LCA!$A$5:$K$2171,Data_LCA!I$1,FALSE)))</f>
        <v>-</v>
      </c>
      <c r="P34" s="92" t="str">
        <f>IF(OR(IF(ISERROR(VLOOKUP(control!$B$5&amp;control!$H$37&amp;Scotland_LCA!$B34,Data_LCA!$A$5:$K$2171,Data_LCA!J$1,FALSE)),"-",VLOOKUP(control!$B$5&amp;control!$H$37&amp;Scotland_LCA!$B34,Data_LCA!$A$5:$K$2171,Data_LCA!J$1,FALSE))=0,ISERROR(IF(ISERROR(VLOOKUP(control!$B$5&amp;control!$H$37&amp;Scotland_LCA!$B37,Data_LCA!$A$5:$K$2171,Data_LCA!J$1,FALSE)),"-",VLOOKUP(control!$B$5&amp;control!$H$37&amp;Scotland_LCA!$B34,Data_LCA!$A$5:$K$2171,Data_LCA!J$1,FALSE)))),"-",IF(ISERROR(VLOOKUP(control!$B$5&amp;control!$H$37&amp;Scotland_LCA!$B34,Data_LCA!$A$5:$K$2171,Data_LCA!J$1,FALSE)),"-",VLOOKUP(control!$B$5&amp;control!$H$37&amp;Scotland_LCA!$B34,Data_LCA!$A$5:$K$2171,Data_LCA!J$1,FALSE)))</f>
        <v>-</v>
      </c>
      <c r="Q34" s="93" t="str">
        <f>IF(OR(IF(ISERROR(VLOOKUP(control!$B$5&amp;control!$H$37&amp;Scotland_LCA!$B34,Data_LCA!$A$5:$K$2171,Data_LCA!K$1,FALSE)),"-",VLOOKUP(control!$B$5&amp;control!$H$37&amp;Scotland_LCA!$B34,Data_LCA!$A$5:$K$2171,Data_LCA!K$1,FALSE))=0,ISERROR(IF(ISERROR(VLOOKUP(control!$B$5&amp;control!$H$37&amp;Scotland_LCA!$B37,Data_LCA!$A$5:$K$2171,Data_LCA!K$1,FALSE)),"-",VLOOKUP(control!$B$5&amp;control!$H$37&amp;Scotland_LCA!$B34,Data_LCA!$A$5:$K$2171,Data_LCA!K$1,FALSE)))),"-",IF(ISERROR(VLOOKUP(control!$B$5&amp;control!$H$37&amp;Scotland_LCA!$B34,Data_LCA!$A$5:$K$2171,Data_LCA!K$1,FALSE)),"-",VLOOKUP(control!$B$5&amp;control!$H$37&amp;Scotland_LCA!$B34,Data_LCA!$A$5:$K$2171,Data_LCA!K$1,FALSE)))</f>
        <v>-</v>
      </c>
      <c r="R34" s="87"/>
      <c r="S34" s="91" t="str">
        <f>IF(OR(IF(ISERROR(VLOOKUP("Persons"&amp;control!$H$37&amp;Scotland_LCA!$B34,Data_LCA!$A$5:$K$2171,Data_LCA!E$1,FALSE)),"-",VLOOKUP("Persons"&amp;control!$H$37&amp;Scotland_LCA!$B34,Data_LCA!$A$5:$K$2171,Data_LCA!E$1,FALSE))=0,ISERROR(IF(ISERROR(VLOOKUP("Persons"&amp;control!$H$37&amp;Scotland_LCA!$B34,Data_LCA!$A$5:$K$2171,Data_LCA!E$1,FALSE)),"-",VLOOKUP("Persons"&amp;control!$H$37&amp;Scotland_LCA!$B34,Data_LCA!$A$5:$K$2171,Data_LCA!E$1,FALSE)))),"-",IF(ISERROR(VLOOKUP("Persons"&amp;control!$H$37&amp;Scotland_LCA!$B34,Data_LCA!$A$5:$K$2171,Data_LCA!E$1,FALSE)),"-",VLOOKUP("Persons"&amp;control!$H$37&amp;Scotland_LCA!$B34,Data_LCA!$A$5:$K$2171,Data_LCA!E$1,FALSE)))</f>
        <v>-</v>
      </c>
      <c r="T34" s="92" t="str">
        <f>IF(OR(IF(ISERROR(VLOOKUP("Persons"&amp;control!$H$37&amp;Scotland_LCA!$B34,Data_LCA!$A$5:$K$2171,Data_LCA!F$1,FALSE)),"-",VLOOKUP("Persons"&amp;control!$H$37&amp;Scotland_LCA!$B34,Data_LCA!$A$5:$K$2171,Data_LCA!F$1,FALSE))=0,ISERROR(IF(ISERROR(VLOOKUP("Persons"&amp;control!$H$37&amp;Scotland_LCA!$B34,Data_LCA!$A$5:$K$2171,Data_LCA!F$1,FALSE)),"-",VLOOKUP("Persons"&amp;control!$H$37&amp;Scotland_LCA!$B34,Data_LCA!$A$5:$K$2171,Data_LCA!F$1,FALSE)))),"-",IF(ISERROR(VLOOKUP("Persons"&amp;control!$H$37&amp;Scotland_LCA!$B34,Data_LCA!$A$5:$K$2171,Data_LCA!F$1,FALSE)),"-",VLOOKUP("Persons"&amp;control!$H$37&amp;Scotland_LCA!$B34,Data_LCA!$A$5:$K$2171,Data_LCA!F$1,FALSE)))</f>
        <v>-</v>
      </c>
      <c r="U34" s="92" t="str">
        <f>IF(OR(IF(ISERROR(VLOOKUP("Persons"&amp;control!$H$37&amp;Scotland_LCA!$B34,Data_LCA!$A$5:$K$2171,Data_LCA!G$1,FALSE)),"-",VLOOKUP("Persons"&amp;control!$H$37&amp;Scotland_LCA!$B34,Data_LCA!$A$5:$K$2171,Data_LCA!G$1,FALSE))=0,ISERROR(IF(ISERROR(VLOOKUP("Persons"&amp;control!$H$37&amp;Scotland_LCA!$B34,Data_LCA!$A$5:$K$2171,Data_LCA!G$1,FALSE)),"-",VLOOKUP("Persons"&amp;control!$H$37&amp;Scotland_LCA!$B34,Data_LCA!$A$5:$K$2171,Data_LCA!G$1,FALSE)))),"-",IF(ISERROR(VLOOKUP("Persons"&amp;control!$H$37&amp;Scotland_LCA!$B34,Data_LCA!$A$5:$K$2171,Data_LCA!G$1,FALSE)),"-",VLOOKUP("Persons"&amp;control!$H$37&amp;Scotland_LCA!$B34,Data_LCA!$A$5:$K$2171,Data_LCA!G$1,FALSE)))</f>
        <v>-</v>
      </c>
      <c r="V34" s="92" t="str">
        <f>IF(OR(IF(ISERROR(VLOOKUP("Persons"&amp;control!$H$37&amp;Scotland_LCA!$B34,Data_LCA!$A$5:$K$2171,Data_LCA!H$1,FALSE)),"-",VLOOKUP("Persons"&amp;control!$H$37&amp;Scotland_LCA!$B34,Data_LCA!$A$5:$K$2171,Data_LCA!H$1,FALSE))=0,ISERROR(IF(ISERROR(VLOOKUP("Persons"&amp;control!$H$37&amp;Scotland_LCA!$B34,Data_LCA!$A$5:$K$2171,Data_LCA!H$1,FALSE)),"-",VLOOKUP("Persons"&amp;control!$H$37&amp;Scotland_LCA!$B34,Data_LCA!$A$5:$K$2171,Data_LCA!H$1,FALSE)))),"-",IF(ISERROR(VLOOKUP("Persons"&amp;control!$H$37&amp;Scotland_LCA!$B34,Data_LCA!$A$5:$K$2171,Data_LCA!H$1,FALSE)),"-",VLOOKUP("Persons"&amp;control!$H$37&amp;Scotland_LCA!$B34,Data_LCA!$A$5:$K$2171,Data_LCA!H$1,FALSE)))</f>
        <v>-</v>
      </c>
      <c r="W34" s="92" t="str">
        <f>IF(OR(IF(ISERROR(VLOOKUP("Persons"&amp;control!$H$37&amp;Scotland_LCA!$B34,Data_LCA!$A$5:$K$2171,Data_LCA!I$1,FALSE)),"-",VLOOKUP("Persons"&amp;control!$H$37&amp;Scotland_LCA!$B34,Data_LCA!$A$5:$K$2171,Data_LCA!I$1,FALSE))=0,ISERROR(IF(ISERROR(VLOOKUP("Persons"&amp;control!$H$37&amp;Scotland_LCA!$B34,Data_LCA!$A$5:$K$2171,Data_LCA!I$1,FALSE)),"-",VLOOKUP("Persons"&amp;control!$H$37&amp;Scotland_LCA!$B34,Data_LCA!$A$5:$K$2171,Data_LCA!I$1,FALSE)))),"-",IF(ISERROR(VLOOKUP("Persons"&amp;control!$H$37&amp;Scotland_LCA!$B34,Data_LCA!$A$5:$K$2171,Data_LCA!I$1,FALSE)),"-",VLOOKUP("Persons"&amp;control!$H$37&amp;Scotland_LCA!$B34,Data_LCA!$A$5:$K$2171,Data_LCA!I$1,FALSE)))</f>
        <v>-</v>
      </c>
      <c r="X34" s="92" t="str">
        <f>IF(OR(IF(ISERROR(VLOOKUP("Persons"&amp;control!$H$37&amp;Scotland_LCA!$B34,Data_LCA!$A$5:$K$2171,Data_LCA!J$1,FALSE)),"-",VLOOKUP("Persons"&amp;control!$H$37&amp;Scotland_LCA!$B34,Data_LCA!$A$5:$K$2171,Data_LCA!J$1,FALSE))=0,ISERROR(IF(ISERROR(VLOOKUP("Persons"&amp;control!$H$37&amp;Scotland_LCA!$B34,Data_LCA!$A$5:$K$2171,Data_LCA!J$1,FALSE)),"-",VLOOKUP("Persons"&amp;control!$H$37&amp;Scotland_LCA!$B34,Data_LCA!$A$5:$K$2171,Data_LCA!J$1,FALSE)))),"-",IF(ISERROR(VLOOKUP("Persons"&amp;control!$H$37&amp;Scotland_LCA!$B34,Data_LCA!$A$5:$K$2171,Data_LCA!J$1,FALSE)),"-",VLOOKUP("Persons"&amp;control!$H$37&amp;Scotland_LCA!$B34,Data_LCA!$A$5:$K$2171,Data_LCA!J$1,FALSE)))</f>
        <v>-</v>
      </c>
      <c r="Y34" s="93" t="str">
        <f>IF(OR(IF(ISERROR(VLOOKUP("Persons"&amp;control!$H$37&amp;Scotland_LCA!$B34,Data_LCA!$A$5:$K$2171,Data_LCA!K$1,FALSE)),"-",VLOOKUP("Persons"&amp;control!$H$37&amp;Scotland_LCA!$B34,Data_LCA!$A$5:$K$2171,Data_LCA!K$1,FALSE))=0,ISERROR(IF(ISERROR(VLOOKUP("Persons"&amp;control!$H$37&amp;Scotland_LCA!$B34,Data_LCA!$A$5:$K$2171,Data_LCA!K$1,FALSE)),"-",VLOOKUP("Persons"&amp;control!$H$37&amp;Scotland_LCA!$B34,Data_LCA!$A$5:$K$2171,Data_LCA!K$1,FALSE)))),"-",IF(ISERROR(VLOOKUP("Persons"&amp;control!$H$37&amp;Scotland_LCA!$B34,Data_LCA!$A$5:$K$2171,Data_LCA!K$1,FALSE)),"-",VLOOKUP("Persons"&amp;control!$H$37&amp;Scotland_LCA!$B34,Data_LCA!$A$5:$K$2171,Data_LCA!K$1,FALSE)))</f>
        <v>-</v>
      </c>
    </row>
    <row r="35" spans="2:25" thickBot="1">
      <c r="B35" s="16" t="s">
        <v>94</v>
      </c>
      <c r="C35" s="88" t="str">
        <f>IF(OR(IF(ISERROR(VLOOKUP(control!$B$4&amp;control!$H$37&amp;Scotland_LCA!$B35,Data_LCA!$A$5:$K$2171,Data_LCA!E$1,FALSE)),"-",VLOOKUP(control!$B$4&amp;control!$H$37&amp;Scotland_LCA!$B35,Data_LCA!$A$5:$K$2171,Data_LCA!E$1,FALSE))=0,ISERROR(IF(ISERROR(VLOOKUP(control!$B$4&amp;control!$H$37&amp;Scotland_LCA!$B35,Data_LCA!$A$5:$K$2171,Data_LCA!E$1,FALSE)),"-",VLOOKUP(control!$B$4&amp;control!$H$37&amp;Scotland_LCA!$B35,Data_LCA!$A$5:$K$2171,Data_LCA!E$1,FALSE)))),"-",IF(ISERROR(VLOOKUP(control!$B$4&amp;control!$H$37&amp;Scotland_LCA!$B35,Data_LCA!$A$5:$K$2171,Data_LCA!E$1,FALSE)),"-",VLOOKUP(control!$B$4&amp;control!$H$37&amp;Scotland_LCA!$B35,Data_LCA!$A$5:$K$2171,Data_LCA!E$1,FALSE)))</f>
        <v>-</v>
      </c>
      <c r="D35" s="89" t="str">
        <f>IF(OR(IF(ISERROR(VLOOKUP(control!$B$4&amp;control!$H$37&amp;Scotland_LCA!$B35,Data_LCA!$A$5:$K$2171,Data_LCA!F$1,FALSE)),"-",VLOOKUP(control!$B$4&amp;control!$H$37&amp;Scotland_LCA!$B35,Data_LCA!$A$5:$K$2171,Data_LCA!F$1,FALSE))=0,ISERROR(IF(ISERROR(VLOOKUP(control!$B$4&amp;control!$H$37&amp;Scotland_LCA!$B35,Data_LCA!$A$5:$K$2171,Data_LCA!F$1,FALSE)),"-",VLOOKUP(control!$B$4&amp;control!$H$37&amp;Scotland_LCA!$B35,Data_LCA!$A$5:$K$2171,Data_LCA!F$1,FALSE)))),"-",IF(ISERROR(VLOOKUP(control!$B$4&amp;control!$H$37&amp;Scotland_LCA!$B35,Data_LCA!$A$5:$K$2171,Data_LCA!F$1,FALSE)),"-",VLOOKUP(control!$B$4&amp;control!$H$37&amp;Scotland_LCA!$B35,Data_LCA!$A$5:$K$2171,Data_LCA!F$1,FALSE)))</f>
        <v>-</v>
      </c>
      <c r="E35" s="89">
        <f>IF(OR(IF(ISERROR(VLOOKUP(control!$B$4&amp;control!$H$37&amp;Scotland_LCA!$B35,Data_LCA!$A$5:$K$2171,Data_LCA!G$1,FALSE)),"-",VLOOKUP(control!$B$4&amp;control!$H$37&amp;Scotland_LCA!$B35,Data_LCA!$A$5:$K$2171,Data_LCA!G$1,FALSE))=0,ISERROR(IF(ISERROR(VLOOKUP(control!$B$4&amp;control!$H$37&amp;Scotland_LCA!$B35,Data_LCA!$A$5:$K$2171,Data_LCA!G$1,FALSE)),"-",VLOOKUP(control!$B$4&amp;control!$H$37&amp;Scotland_LCA!$B35,Data_LCA!$A$5:$K$2171,Data_LCA!G$1,FALSE)))),"-",IF(ISERROR(VLOOKUP(control!$B$4&amp;control!$H$37&amp;Scotland_LCA!$B35,Data_LCA!$A$5:$K$2171,Data_LCA!G$1,FALSE)),"-",VLOOKUP(control!$B$4&amp;control!$H$37&amp;Scotland_LCA!$B35,Data_LCA!$A$5:$K$2171,Data_LCA!G$1,FALSE)))</f>
        <v>9</v>
      </c>
      <c r="F35" s="89">
        <f>IF(OR(IF(ISERROR(VLOOKUP(control!$B$4&amp;control!$H$37&amp;Scotland_LCA!$B35,Data_LCA!$A$5:$K$2171,Data_LCA!H$1,FALSE)),"-",VLOOKUP(control!$B$4&amp;control!$H$37&amp;Scotland_LCA!$B35,Data_LCA!$A$5:$K$2171,Data_LCA!H$1,FALSE))=0,ISERROR(IF(ISERROR(VLOOKUP(control!$B$4&amp;control!$H$37&amp;Scotland_LCA!$B35,Data_LCA!$A$5:$K$2171,Data_LCA!H$1,FALSE)),"-",VLOOKUP(control!$B$4&amp;control!$H$37&amp;Scotland_LCA!$B35,Data_LCA!$A$5:$K$2171,Data_LCA!H$1,FALSE)))),"-",IF(ISERROR(VLOOKUP(control!$B$4&amp;control!$H$37&amp;Scotland_LCA!$B35,Data_LCA!$A$5:$K$2171,Data_LCA!H$1,FALSE)),"-",VLOOKUP(control!$B$4&amp;control!$H$37&amp;Scotland_LCA!$B35,Data_LCA!$A$5:$K$2171,Data_LCA!H$1,FALSE)))</f>
        <v>14</v>
      </c>
      <c r="G35" s="89">
        <f>IF(OR(IF(ISERROR(VLOOKUP(control!$B$4&amp;control!$H$37&amp;Scotland_LCA!$B35,Data_LCA!$A$5:$K$2171,Data_LCA!I$1,FALSE)),"-",VLOOKUP(control!$B$4&amp;control!$H$37&amp;Scotland_LCA!$B35,Data_LCA!$A$5:$K$2171,Data_LCA!I$1,FALSE))=0,ISERROR(IF(ISERROR(VLOOKUP(control!$B$4&amp;control!$H$37&amp;Scotland_LCA!$B35,Data_LCA!$A$5:$K$2171,Data_LCA!I$1,FALSE)),"-",VLOOKUP(control!$B$4&amp;control!$H$37&amp;Scotland_LCA!$B35,Data_LCA!$A$5:$K$2171,Data_LCA!I$1,FALSE)))),"-",IF(ISERROR(VLOOKUP(control!$B$4&amp;control!$H$37&amp;Scotland_LCA!$B35,Data_LCA!$A$5:$K$2171,Data_LCA!I$1,FALSE)),"-",VLOOKUP(control!$B$4&amp;control!$H$37&amp;Scotland_LCA!$B35,Data_LCA!$A$5:$K$2171,Data_LCA!I$1,FALSE)))</f>
        <v>8</v>
      </c>
      <c r="H35" s="89">
        <f>IF(OR(IF(ISERROR(VLOOKUP(control!$B$4&amp;control!$H$37&amp;Scotland_LCA!$B35,Data_LCA!$A$5:$K$2171,Data_LCA!J$1,FALSE)),"-",VLOOKUP(control!$B$4&amp;control!$H$37&amp;Scotland_LCA!$B35,Data_LCA!$A$5:$K$2171,Data_LCA!J$1,FALSE))=0,ISERROR(IF(ISERROR(VLOOKUP(control!$B$4&amp;control!$H$37&amp;Scotland_LCA!$B35,Data_LCA!$A$5:$K$2171,Data_LCA!J$1,FALSE)),"-",VLOOKUP(control!$B$4&amp;control!$H$37&amp;Scotland_LCA!$B35,Data_LCA!$A$5:$K$2171,Data_LCA!J$1,FALSE)))),"-",IF(ISERROR(VLOOKUP(control!$B$4&amp;control!$H$37&amp;Scotland_LCA!$B35,Data_LCA!$A$5:$K$2171,Data_LCA!J$1,FALSE)),"-",VLOOKUP(control!$B$4&amp;control!$H$37&amp;Scotland_LCA!$B35,Data_LCA!$A$5:$K$2171,Data_LCA!J$1,FALSE)))</f>
        <v>5</v>
      </c>
      <c r="I35" s="90">
        <f>IF(OR(IF(ISERROR(VLOOKUP(control!$B$4&amp;control!$H$37&amp;Scotland_LCA!$B35,Data_LCA!$A$5:$K$2171,Data_LCA!K$1,FALSE)),"-",VLOOKUP(control!$B$4&amp;control!$H$37&amp;Scotland_LCA!$B35,Data_LCA!$A$5:$K$2171,Data_LCA!K$1,FALSE))=0,ISERROR(IF(ISERROR(VLOOKUP(control!$B$4&amp;control!$H$37&amp;Scotland_LCA!$B35,Data_LCA!$A$5:$K$2171,Data_LCA!K$1,FALSE)),"-",VLOOKUP(control!$B$4&amp;control!$H$37&amp;Scotland_LCA!$B35,Data_LCA!$A$5:$K$2171,Data_LCA!K$1,FALSE)))),"-",IF(ISERROR(VLOOKUP(control!$B$4&amp;control!$H$37&amp;Scotland_LCA!$B35,Data_LCA!$A$5:$K$2171,Data_LCA!K$1,FALSE)),"-",VLOOKUP(control!$B$4&amp;control!$H$37&amp;Scotland_LCA!$B35,Data_LCA!$A$5:$K$2171,Data_LCA!K$1,FALSE)))</f>
        <v>36</v>
      </c>
      <c r="J35" s="87"/>
      <c r="K35" s="88" t="str">
        <f>IF(OR(IF(ISERROR(VLOOKUP(control!$B$5&amp;control!$H$37&amp;Scotland_LCA!$B35,Data_LCA!$A$5:$K$2171,Data_LCA!E$1,FALSE)),"-",VLOOKUP(control!$B$5&amp;control!$H$37&amp;Scotland_LCA!$B35,Data_LCA!$A$5:$K$2171,Data_LCA!E$1,FALSE))=0,ISERROR(IF(ISERROR(VLOOKUP(control!$B$5&amp;control!$H$37&amp;Scotland_LCA!$B35,Data_LCA!$A$5:$K$2171,Data_LCA!E$1,FALSE)),"-",VLOOKUP(control!$B$5&amp;control!$H$37&amp;Scotland_LCA!$B35,Data_LCA!$A$5:$K$2171,Data_LCA!E$1,FALSE)))),"-",IF(ISERROR(VLOOKUP(control!$B$5&amp;control!$H$37&amp;Scotland_LCA!$B35,Data_LCA!$A$5:$K$2171,Data_LCA!E$1,FALSE)),"-",VLOOKUP(control!$B$5&amp;control!$H$37&amp;Scotland_LCA!$B35,Data_LCA!$A$5:$K$2171,Data_LCA!E$1,FALSE)))</f>
        <v>-</v>
      </c>
      <c r="L35" s="89">
        <f>IF(OR(IF(ISERROR(VLOOKUP(control!$B$5&amp;control!$H$37&amp;Scotland_LCA!$B35,Data_LCA!$A$5:$K$2171,Data_LCA!F$1,FALSE)),"-",VLOOKUP(control!$B$5&amp;control!$H$37&amp;Scotland_LCA!$B35,Data_LCA!$A$5:$K$2171,Data_LCA!F$1,FALSE))=0,ISERROR(IF(ISERROR(VLOOKUP(control!$B$5&amp;control!$H$37&amp;Scotland_LCA!$B38,Data_LCA!$A$5:$K$2171,Data_LCA!F$1,FALSE)),"-",VLOOKUP(control!$B$5&amp;control!$H$37&amp;Scotland_LCA!$B35,Data_LCA!$A$5:$K$2171,Data_LCA!F$1,FALSE)))),"-",IF(ISERROR(VLOOKUP(control!$B$5&amp;control!$H$37&amp;Scotland_LCA!$B35,Data_LCA!$A$5:$K$2171,Data_LCA!F$1,FALSE)),"-",VLOOKUP(control!$B$5&amp;control!$H$37&amp;Scotland_LCA!$B35,Data_LCA!$A$5:$K$2171,Data_LCA!F$1,FALSE)))</f>
        <v>5</v>
      </c>
      <c r="M35" s="89" t="str">
        <f>IF(OR(IF(ISERROR(VLOOKUP(control!$B$5&amp;control!$H$37&amp;Scotland_LCA!$B35,Data_LCA!$A$5:$K$2171,Data_LCA!G$1,FALSE)),"-",VLOOKUP(control!$B$5&amp;control!$H$37&amp;Scotland_LCA!$B35,Data_LCA!$A$5:$K$2171,Data_LCA!G$1,FALSE))=0,ISERROR(IF(ISERROR(VLOOKUP(control!$B$5&amp;control!$H$37&amp;Scotland_LCA!$B38,Data_LCA!$A$5:$K$2171,Data_LCA!G$1,FALSE)),"-",VLOOKUP(control!$B$5&amp;control!$H$37&amp;Scotland_LCA!$B35,Data_LCA!$A$5:$K$2171,Data_LCA!G$1,FALSE)))),"-",IF(ISERROR(VLOOKUP(control!$B$5&amp;control!$H$37&amp;Scotland_LCA!$B35,Data_LCA!$A$5:$K$2171,Data_LCA!G$1,FALSE)),"-",VLOOKUP(control!$B$5&amp;control!$H$37&amp;Scotland_LCA!$B35,Data_LCA!$A$5:$K$2171,Data_LCA!G$1,FALSE)))</f>
        <v>-</v>
      </c>
      <c r="N35" s="89">
        <f>IF(OR(IF(ISERROR(VLOOKUP(control!$B$5&amp;control!$H$37&amp;Scotland_LCA!$B35,Data_LCA!$A$5:$K$2171,Data_LCA!H$1,FALSE)),"-",VLOOKUP(control!$B$5&amp;control!$H$37&amp;Scotland_LCA!$B35,Data_LCA!$A$5:$K$2171,Data_LCA!H$1,FALSE))=0,ISERROR(IF(ISERROR(VLOOKUP(control!$B$5&amp;control!$H$37&amp;Scotland_LCA!$B38,Data_LCA!$A$5:$K$2171,Data_LCA!H$1,FALSE)),"-",VLOOKUP(control!$B$5&amp;control!$H$37&amp;Scotland_LCA!$B35,Data_LCA!$A$5:$K$2171,Data_LCA!H$1,FALSE)))),"-",IF(ISERROR(VLOOKUP(control!$B$5&amp;control!$H$37&amp;Scotland_LCA!$B35,Data_LCA!$A$5:$K$2171,Data_LCA!H$1,FALSE)),"-",VLOOKUP(control!$B$5&amp;control!$H$37&amp;Scotland_LCA!$B35,Data_LCA!$A$5:$K$2171,Data_LCA!H$1,FALSE)))</f>
        <v>18</v>
      </c>
      <c r="O35" s="89">
        <f>IF(OR(IF(ISERROR(VLOOKUP(control!$B$5&amp;control!$H$37&amp;Scotland_LCA!$B35,Data_LCA!$A$5:$K$2171,Data_LCA!I$1,FALSE)),"-",VLOOKUP(control!$B$5&amp;control!$H$37&amp;Scotland_LCA!$B35,Data_LCA!$A$5:$K$2171,Data_LCA!I$1,FALSE))=0,ISERROR(IF(ISERROR(VLOOKUP(control!$B$5&amp;control!$H$37&amp;Scotland_LCA!$B38,Data_LCA!$A$5:$K$2171,Data_LCA!I$1,FALSE)),"-",VLOOKUP(control!$B$5&amp;control!$H$37&amp;Scotland_LCA!$B35,Data_LCA!$A$5:$K$2171,Data_LCA!I$1,FALSE)))),"-",IF(ISERROR(VLOOKUP(control!$B$5&amp;control!$H$37&amp;Scotland_LCA!$B35,Data_LCA!$A$5:$K$2171,Data_LCA!I$1,FALSE)),"-",VLOOKUP(control!$B$5&amp;control!$H$37&amp;Scotland_LCA!$B35,Data_LCA!$A$5:$K$2171,Data_LCA!I$1,FALSE)))</f>
        <v>5</v>
      </c>
      <c r="P35" s="89">
        <f>IF(OR(IF(ISERROR(VLOOKUP(control!$B$5&amp;control!$H$37&amp;Scotland_LCA!$B35,Data_LCA!$A$5:$K$2171,Data_LCA!J$1,FALSE)),"-",VLOOKUP(control!$B$5&amp;control!$H$37&amp;Scotland_LCA!$B35,Data_LCA!$A$5:$K$2171,Data_LCA!J$1,FALSE))=0,ISERROR(IF(ISERROR(VLOOKUP(control!$B$5&amp;control!$H$37&amp;Scotland_LCA!$B38,Data_LCA!$A$5:$K$2171,Data_LCA!J$1,FALSE)),"-",VLOOKUP(control!$B$5&amp;control!$H$37&amp;Scotland_LCA!$B35,Data_LCA!$A$5:$K$2171,Data_LCA!J$1,FALSE)))),"-",IF(ISERROR(VLOOKUP(control!$B$5&amp;control!$H$37&amp;Scotland_LCA!$B35,Data_LCA!$A$5:$K$2171,Data_LCA!J$1,FALSE)),"-",VLOOKUP(control!$B$5&amp;control!$H$37&amp;Scotland_LCA!$B35,Data_LCA!$A$5:$K$2171,Data_LCA!J$1,FALSE)))</f>
        <v>5</v>
      </c>
      <c r="Q35" s="90">
        <f>IF(OR(IF(ISERROR(VLOOKUP(control!$B$5&amp;control!$H$37&amp;Scotland_LCA!$B35,Data_LCA!$A$5:$K$2171,Data_LCA!K$1,FALSE)),"-",VLOOKUP(control!$B$5&amp;control!$H$37&amp;Scotland_LCA!$B35,Data_LCA!$A$5:$K$2171,Data_LCA!K$1,FALSE))=0,ISERROR(IF(ISERROR(VLOOKUP(control!$B$5&amp;control!$H$37&amp;Scotland_LCA!$B38,Data_LCA!$A$5:$K$2171,Data_LCA!K$1,FALSE)),"-",VLOOKUP(control!$B$5&amp;control!$H$37&amp;Scotland_LCA!$B35,Data_LCA!$A$5:$K$2171,Data_LCA!K$1,FALSE)))),"-",IF(ISERROR(VLOOKUP(control!$B$5&amp;control!$H$37&amp;Scotland_LCA!$B35,Data_LCA!$A$5:$K$2171,Data_LCA!K$1,FALSE)),"-",VLOOKUP(control!$B$5&amp;control!$H$37&amp;Scotland_LCA!$B35,Data_LCA!$A$5:$K$2171,Data_LCA!K$1,FALSE)))</f>
        <v>33</v>
      </c>
      <c r="R35" s="87"/>
      <c r="S35" s="88" t="str">
        <f>IF(OR(IF(ISERROR(VLOOKUP("Persons"&amp;control!$H$37&amp;Scotland_LCA!$B35,Data_LCA!$A$5:$K$2171,Data_LCA!E$1,FALSE)),"-",VLOOKUP("Persons"&amp;control!$H$37&amp;Scotland_LCA!$B35,Data_LCA!$A$5:$K$2171,Data_LCA!E$1,FALSE))=0,ISERROR(IF(ISERROR(VLOOKUP("Persons"&amp;control!$H$37&amp;Scotland_LCA!$B35,Data_LCA!$A$5:$K$2171,Data_LCA!E$1,FALSE)),"-",VLOOKUP("Persons"&amp;control!$H$37&amp;Scotland_LCA!$B35,Data_LCA!$A$5:$K$2171,Data_LCA!E$1,FALSE)))),"-",IF(ISERROR(VLOOKUP("Persons"&amp;control!$H$37&amp;Scotland_LCA!$B35,Data_LCA!$A$5:$K$2171,Data_LCA!E$1,FALSE)),"-",VLOOKUP("Persons"&amp;control!$H$37&amp;Scotland_LCA!$B35,Data_LCA!$A$5:$K$2171,Data_LCA!E$1,FALSE)))</f>
        <v>-</v>
      </c>
      <c r="T35" s="89">
        <f>IF(OR(IF(ISERROR(VLOOKUP("Persons"&amp;control!$H$37&amp;Scotland_LCA!$B35,Data_LCA!$A$5:$K$2171,Data_LCA!F$1,FALSE)),"-",VLOOKUP("Persons"&amp;control!$H$37&amp;Scotland_LCA!$B35,Data_LCA!$A$5:$K$2171,Data_LCA!F$1,FALSE))=0,ISERROR(IF(ISERROR(VLOOKUP("Persons"&amp;control!$H$37&amp;Scotland_LCA!$B35,Data_LCA!$A$5:$K$2171,Data_LCA!F$1,FALSE)),"-",VLOOKUP("Persons"&amp;control!$H$37&amp;Scotland_LCA!$B35,Data_LCA!$A$5:$K$2171,Data_LCA!F$1,FALSE)))),"-",IF(ISERROR(VLOOKUP("Persons"&amp;control!$H$37&amp;Scotland_LCA!$B35,Data_LCA!$A$5:$K$2171,Data_LCA!F$1,FALSE)),"-",VLOOKUP("Persons"&amp;control!$H$37&amp;Scotland_LCA!$B35,Data_LCA!$A$5:$K$2171,Data_LCA!F$1,FALSE)))</f>
        <v>5</v>
      </c>
      <c r="U35" s="89">
        <f>IF(OR(IF(ISERROR(VLOOKUP("Persons"&amp;control!$H$37&amp;Scotland_LCA!$B35,Data_LCA!$A$5:$K$2171,Data_LCA!G$1,FALSE)),"-",VLOOKUP("Persons"&amp;control!$H$37&amp;Scotland_LCA!$B35,Data_LCA!$A$5:$K$2171,Data_LCA!G$1,FALSE))=0,ISERROR(IF(ISERROR(VLOOKUP("Persons"&amp;control!$H$37&amp;Scotland_LCA!$B35,Data_LCA!$A$5:$K$2171,Data_LCA!G$1,FALSE)),"-",VLOOKUP("Persons"&amp;control!$H$37&amp;Scotland_LCA!$B35,Data_LCA!$A$5:$K$2171,Data_LCA!G$1,FALSE)))),"-",IF(ISERROR(VLOOKUP("Persons"&amp;control!$H$37&amp;Scotland_LCA!$B35,Data_LCA!$A$5:$K$2171,Data_LCA!G$1,FALSE)),"-",VLOOKUP("Persons"&amp;control!$H$37&amp;Scotland_LCA!$B35,Data_LCA!$A$5:$K$2171,Data_LCA!G$1,FALSE)))</f>
        <v>9</v>
      </c>
      <c r="V35" s="89">
        <f>IF(OR(IF(ISERROR(VLOOKUP("Persons"&amp;control!$H$37&amp;Scotland_LCA!$B35,Data_LCA!$A$5:$K$2171,Data_LCA!H$1,FALSE)),"-",VLOOKUP("Persons"&amp;control!$H$37&amp;Scotland_LCA!$B35,Data_LCA!$A$5:$K$2171,Data_LCA!H$1,FALSE))=0,ISERROR(IF(ISERROR(VLOOKUP("Persons"&amp;control!$H$37&amp;Scotland_LCA!$B35,Data_LCA!$A$5:$K$2171,Data_LCA!H$1,FALSE)),"-",VLOOKUP("Persons"&amp;control!$H$37&amp;Scotland_LCA!$B35,Data_LCA!$A$5:$K$2171,Data_LCA!H$1,FALSE)))),"-",IF(ISERROR(VLOOKUP("Persons"&amp;control!$H$37&amp;Scotland_LCA!$B35,Data_LCA!$A$5:$K$2171,Data_LCA!H$1,FALSE)),"-",VLOOKUP("Persons"&amp;control!$H$37&amp;Scotland_LCA!$B35,Data_LCA!$A$5:$K$2171,Data_LCA!H$1,FALSE)))</f>
        <v>32</v>
      </c>
      <c r="W35" s="89">
        <f>IF(OR(IF(ISERROR(VLOOKUP("Persons"&amp;control!$H$37&amp;Scotland_LCA!$B35,Data_LCA!$A$5:$K$2171,Data_LCA!I$1,FALSE)),"-",VLOOKUP("Persons"&amp;control!$H$37&amp;Scotland_LCA!$B35,Data_LCA!$A$5:$K$2171,Data_LCA!I$1,FALSE))=0,ISERROR(IF(ISERROR(VLOOKUP("Persons"&amp;control!$H$37&amp;Scotland_LCA!$B35,Data_LCA!$A$5:$K$2171,Data_LCA!I$1,FALSE)),"-",VLOOKUP("Persons"&amp;control!$H$37&amp;Scotland_LCA!$B35,Data_LCA!$A$5:$K$2171,Data_LCA!I$1,FALSE)))),"-",IF(ISERROR(VLOOKUP("Persons"&amp;control!$H$37&amp;Scotland_LCA!$B35,Data_LCA!$A$5:$K$2171,Data_LCA!I$1,FALSE)),"-",VLOOKUP("Persons"&amp;control!$H$37&amp;Scotland_LCA!$B35,Data_LCA!$A$5:$K$2171,Data_LCA!I$1,FALSE)))</f>
        <v>13</v>
      </c>
      <c r="X35" s="89">
        <f>IF(OR(IF(ISERROR(VLOOKUP("Persons"&amp;control!$H$37&amp;Scotland_LCA!$B35,Data_LCA!$A$5:$K$2171,Data_LCA!J$1,FALSE)),"-",VLOOKUP("Persons"&amp;control!$H$37&amp;Scotland_LCA!$B35,Data_LCA!$A$5:$K$2171,Data_LCA!J$1,FALSE))=0,ISERROR(IF(ISERROR(VLOOKUP("Persons"&amp;control!$H$37&amp;Scotland_LCA!$B35,Data_LCA!$A$5:$K$2171,Data_LCA!J$1,FALSE)),"-",VLOOKUP("Persons"&amp;control!$H$37&amp;Scotland_LCA!$B35,Data_LCA!$A$5:$K$2171,Data_LCA!J$1,FALSE)))),"-",IF(ISERROR(VLOOKUP("Persons"&amp;control!$H$37&amp;Scotland_LCA!$B35,Data_LCA!$A$5:$K$2171,Data_LCA!J$1,FALSE)),"-",VLOOKUP("Persons"&amp;control!$H$37&amp;Scotland_LCA!$B35,Data_LCA!$A$5:$K$2171,Data_LCA!J$1,FALSE)))</f>
        <v>10</v>
      </c>
      <c r="Y35" s="90">
        <f>IF(OR(IF(ISERROR(VLOOKUP("Persons"&amp;control!$H$37&amp;Scotland_LCA!$B35,Data_LCA!$A$5:$K$2171,Data_LCA!K$1,FALSE)),"-",VLOOKUP("Persons"&amp;control!$H$37&amp;Scotland_LCA!$B35,Data_LCA!$A$5:$K$2171,Data_LCA!K$1,FALSE))=0,ISERROR(IF(ISERROR(VLOOKUP("Persons"&amp;control!$H$37&amp;Scotland_LCA!$B35,Data_LCA!$A$5:$K$2171,Data_LCA!K$1,FALSE)),"-",VLOOKUP("Persons"&amp;control!$H$37&amp;Scotland_LCA!$B35,Data_LCA!$A$5:$K$2171,Data_LCA!K$1,FALSE)))),"-",IF(ISERROR(VLOOKUP("Persons"&amp;control!$H$37&amp;Scotland_LCA!$B35,Data_LCA!$A$5:$K$2171,Data_LCA!K$1,FALSE)),"-",VLOOKUP("Persons"&amp;control!$H$37&amp;Scotland_LCA!$B35,Data_LCA!$A$5:$K$2171,Data_LCA!K$1,FALSE)))</f>
        <v>69</v>
      </c>
    </row>
    <row r="36" spans="2:25" thickBot="1">
      <c r="B36" s="16" t="s">
        <v>153</v>
      </c>
      <c r="C36" s="91" t="str">
        <f>IF(OR(IF(ISERROR(VLOOKUP(control!$B$4&amp;control!$H$37&amp;Scotland_LCA!$B36,Data_LCA!$A$5:$K$2171,Data_LCA!E$1,FALSE)),"-",VLOOKUP(control!$B$4&amp;control!$H$37&amp;Scotland_LCA!$B36,Data_LCA!$A$5:$K$2171,Data_LCA!E$1,FALSE))=0,ISERROR(IF(ISERROR(VLOOKUP(control!$B$4&amp;control!$H$37&amp;Scotland_LCA!$B36,Data_LCA!$A$5:$K$2171,Data_LCA!E$1,FALSE)),"-",VLOOKUP(control!$B$4&amp;control!$H$37&amp;Scotland_LCA!$B36,Data_LCA!$A$5:$K$2171,Data_LCA!E$1,FALSE)))),"-",IF(ISERROR(VLOOKUP(control!$B$4&amp;control!$H$37&amp;Scotland_LCA!$B36,Data_LCA!$A$5:$K$2171,Data_LCA!E$1,FALSE)),"-",VLOOKUP(control!$B$4&amp;control!$H$37&amp;Scotland_LCA!$B36,Data_LCA!$A$5:$K$2171,Data_LCA!E$1,FALSE)))</f>
        <v>-</v>
      </c>
      <c r="D36" s="92" t="str">
        <f>IF(OR(IF(ISERROR(VLOOKUP(control!$B$4&amp;control!$H$37&amp;Scotland_LCA!$B36,Data_LCA!$A$5:$K$2171,Data_LCA!F$1,FALSE)),"-",VLOOKUP(control!$B$4&amp;control!$H$37&amp;Scotland_LCA!$B36,Data_LCA!$A$5:$K$2171,Data_LCA!F$1,FALSE))=0,ISERROR(IF(ISERROR(VLOOKUP(control!$B$4&amp;control!$H$37&amp;Scotland_LCA!$B36,Data_LCA!$A$5:$K$2171,Data_LCA!F$1,FALSE)),"-",VLOOKUP(control!$B$4&amp;control!$H$37&amp;Scotland_LCA!$B36,Data_LCA!$A$5:$K$2171,Data_LCA!F$1,FALSE)))),"-",IF(ISERROR(VLOOKUP(control!$B$4&amp;control!$H$37&amp;Scotland_LCA!$B36,Data_LCA!$A$5:$K$2171,Data_LCA!F$1,FALSE)),"-",VLOOKUP(control!$B$4&amp;control!$H$37&amp;Scotland_LCA!$B36,Data_LCA!$A$5:$K$2171,Data_LCA!F$1,FALSE)))</f>
        <v>-</v>
      </c>
      <c r="E36" s="92" t="str">
        <f>IF(OR(IF(ISERROR(VLOOKUP(control!$B$4&amp;control!$H$37&amp;Scotland_LCA!$B36,Data_LCA!$A$5:$K$2171,Data_LCA!G$1,FALSE)),"-",VLOOKUP(control!$B$4&amp;control!$H$37&amp;Scotland_LCA!$B36,Data_LCA!$A$5:$K$2171,Data_LCA!G$1,FALSE))=0,ISERROR(IF(ISERROR(VLOOKUP(control!$B$4&amp;control!$H$37&amp;Scotland_LCA!$B36,Data_LCA!$A$5:$K$2171,Data_LCA!G$1,FALSE)),"-",VLOOKUP(control!$B$4&amp;control!$H$37&amp;Scotland_LCA!$B36,Data_LCA!$A$5:$K$2171,Data_LCA!G$1,FALSE)))),"-",IF(ISERROR(VLOOKUP(control!$B$4&amp;control!$H$37&amp;Scotland_LCA!$B36,Data_LCA!$A$5:$K$2171,Data_LCA!G$1,FALSE)),"-",VLOOKUP(control!$B$4&amp;control!$H$37&amp;Scotland_LCA!$B36,Data_LCA!$A$5:$K$2171,Data_LCA!G$1,FALSE)))</f>
        <v>-</v>
      </c>
      <c r="F36" s="92" t="str">
        <f>IF(OR(IF(ISERROR(VLOOKUP(control!$B$4&amp;control!$H$37&amp;Scotland_LCA!$B36,Data_LCA!$A$5:$K$2171,Data_LCA!H$1,FALSE)),"-",VLOOKUP(control!$B$4&amp;control!$H$37&amp;Scotland_LCA!$B36,Data_LCA!$A$5:$K$2171,Data_LCA!H$1,FALSE))=0,ISERROR(IF(ISERROR(VLOOKUP(control!$B$4&amp;control!$H$37&amp;Scotland_LCA!$B36,Data_LCA!$A$5:$K$2171,Data_LCA!H$1,FALSE)),"-",VLOOKUP(control!$B$4&amp;control!$H$37&amp;Scotland_LCA!$B36,Data_LCA!$A$5:$K$2171,Data_LCA!H$1,FALSE)))),"-",IF(ISERROR(VLOOKUP(control!$B$4&amp;control!$H$37&amp;Scotland_LCA!$B36,Data_LCA!$A$5:$K$2171,Data_LCA!H$1,FALSE)),"-",VLOOKUP(control!$B$4&amp;control!$H$37&amp;Scotland_LCA!$B36,Data_LCA!$A$5:$K$2171,Data_LCA!H$1,FALSE)))</f>
        <v>-</v>
      </c>
      <c r="G36" s="92" t="str">
        <f>IF(OR(IF(ISERROR(VLOOKUP(control!$B$4&amp;control!$H$37&amp;Scotland_LCA!$B36,Data_LCA!$A$5:$K$2171,Data_LCA!I$1,FALSE)),"-",VLOOKUP(control!$B$4&amp;control!$H$37&amp;Scotland_LCA!$B36,Data_LCA!$A$5:$K$2171,Data_LCA!I$1,FALSE))=0,ISERROR(IF(ISERROR(VLOOKUP(control!$B$4&amp;control!$H$37&amp;Scotland_LCA!$B36,Data_LCA!$A$5:$K$2171,Data_LCA!I$1,FALSE)),"-",VLOOKUP(control!$B$4&amp;control!$H$37&amp;Scotland_LCA!$B36,Data_LCA!$A$5:$K$2171,Data_LCA!I$1,FALSE)))),"-",IF(ISERROR(VLOOKUP(control!$B$4&amp;control!$H$37&amp;Scotland_LCA!$B36,Data_LCA!$A$5:$K$2171,Data_LCA!I$1,FALSE)),"-",VLOOKUP(control!$B$4&amp;control!$H$37&amp;Scotland_LCA!$B36,Data_LCA!$A$5:$K$2171,Data_LCA!I$1,FALSE)))</f>
        <v>-</v>
      </c>
      <c r="H36" s="92" t="str">
        <f>IF(OR(IF(ISERROR(VLOOKUP(control!$B$4&amp;control!$H$37&amp;Scotland_LCA!$B36,Data_LCA!$A$5:$K$2171,Data_LCA!J$1,FALSE)),"-",VLOOKUP(control!$B$4&amp;control!$H$37&amp;Scotland_LCA!$B36,Data_LCA!$A$5:$K$2171,Data_LCA!J$1,FALSE))=0,ISERROR(IF(ISERROR(VLOOKUP(control!$B$4&amp;control!$H$37&amp;Scotland_LCA!$B36,Data_LCA!$A$5:$K$2171,Data_LCA!J$1,FALSE)),"-",VLOOKUP(control!$B$4&amp;control!$H$37&amp;Scotland_LCA!$B36,Data_LCA!$A$5:$K$2171,Data_LCA!J$1,FALSE)))),"-",IF(ISERROR(VLOOKUP(control!$B$4&amp;control!$H$37&amp;Scotland_LCA!$B36,Data_LCA!$A$5:$K$2171,Data_LCA!J$1,FALSE)),"-",VLOOKUP(control!$B$4&amp;control!$H$37&amp;Scotland_LCA!$B36,Data_LCA!$A$5:$K$2171,Data_LCA!J$1,FALSE)))</f>
        <v>-</v>
      </c>
      <c r="I36" s="93" t="str">
        <f>IF(OR(IF(ISERROR(VLOOKUP(control!$B$4&amp;control!$H$37&amp;Scotland_LCA!$B36,Data_LCA!$A$5:$K$2171,Data_LCA!K$1,FALSE)),"-",VLOOKUP(control!$B$4&amp;control!$H$37&amp;Scotland_LCA!$B36,Data_LCA!$A$5:$K$2171,Data_LCA!K$1,FALSE))=0,ISERROR(IF(ISERROR(VLOOKUP(control!$B$4&amp;control!$H$37&amp;Scotland_LCA!$B36,Data_LCA!$A$5:$K$2171,Data_LCA!K$1,FALSE)),"-",VLOOKUP(control!$B$4&amp;control!$H$37&amp;Scotland_LCA!$B36,Data_LCA!$A$5:$K$2171,Data_LCA!K$1,FALSE)))),"-",IF(ISERROR(VLOOKUP(control!$B$4&amp;control!$H$37&amp;Scotland_LCA!$B36,Data_LCA!$A$5:$K$2171,Data_LCA!K$1,FALSE)),"-",VLOOKUP(control!$B$4&amp;control!$H$37&amp;Scotland_LCA!$B36,Data_LCA!$A$5:$K$2171,Data_LCA!K$1,FALSE)))</f>
        <v>-</v>
      </c>
      <c r="J36" s="87"/>
      <c r="K36" s="91" t="str">
        <f>IF(OR(IF(ISERROR(VLOOKUP(control!$B$5&amp;control!$H$37&amp;Scotland_LCA!$B36,Data_LCA!$A$5:$K$2171,Data_LCA!E$1,FALSE)),"-",VLOOKUP(control!$B$5&amp;control!$H$37&amp;Scotland_LCA!$B36,Data_LCA!$A$5:$K$2171,Data_LCA!E$1,FALSE))=0,ISERROR(IF(ISERROR(VLOOKUP(control!$B$5&amp;control!$H$37&amp;Scotland_LCA!$B36,Data_LCA!$A$5:$K$2171,Data_LCA!E$1,FALSE)),"-",VLOOKUP(control!$B$5&amp;control!$H$37&amp;Scotland_LCA!$B36,Data_LCA!$A$5:$K$2171,Data_LCA!E$1,FALSE)))),"-",IF(ISERROR(VLOOKUP(control!$B$5&amp;control!$H$37&amp;Scotland_LCA!$B36,Data_LCA!$A$5:$K$2171,Data_LCA!E$1,FALSE)),"-",VLOOKUP(control!$B$5&amp;control!$H$37&amp;Scotland_LCA!$B36,Data_LCA!$A$5:$K$2171,Data_LCA!E$1,FALSE)))</f>
        <v>-</v>
      </c>
      <c r="L36" s="92" t="str">
        <f>IF(OR(IF(ISERROR(VLOOKUP(control!$B$5&amp;control!$H$37&amp;Scotland_LCA!$B36,Data_LCA!$A$5:$K$2171,Data_LCA!F$1,FALSE)),"-",VLOOKUP(control!$B$5&amp;control!$H$37&amp;Scotland_LCA!$B36,Data_LCA!$A$5:$K$2171,Data_LCA!F$1,FALSE))=0,ISERROR(IF(ISERROR(VLOOKUP(control!$B$5&amp;control!$H$37&amp;Scotland_LCA!$B39,Data_LCA!$A$5:$K$2171,Data_LCA!F$1,FALSE)),"-",VLOOKUP(control!$B$5&amp;control!$H$37&amp;Scotland_LCA!$B36,Data_LCA!$A$5:$K$2171,Data_LCA!F$1,FALSE)))),"-",IF(ISERROR(VLOOKUP(control!$B$5&amp;control!$H$37&amp;Scotland_LCA!$B36,Data_LCA!$A$5:$K$2171,Data_LCA!F$1,FALSE)),"-",VLOOKUP(control!$B$5&amp;control!$H$37&amp;Scotland_LCA!$B36,Data_LCA!$A$5:$K$2171,Data_LCA!F$1,FALSE)))</f>
        <v>-</v>
      </c>
      <c r="M36" s="92" t="str">
        <f>IF(OR(IF(ISERROR(VLOOKUP(control!$B$5&amp;control!$H$37&amp;Scotland_LCA!$B36,Data_LCA!$A$5:$K$2171,Data_LCA!G$1,FALSE)),"-",VLOOKUP(control!$B$5&amp;control!$H$37&amp;Scotland_LCA!$B36,Data_LCA!$A$5:$K$2171,Data_LCA!G$1,FALSE))=0,ISERROR(IF(ISERROR(VLOOKUP(control!$B$5&amp;control!$H$37&amp;Scotland_LCA!$B39,Data_LCA!$A$5:$K$2171,Data_LCA!G$1,FALSE)),"-",VLOOKUP(control!$B$5&amp;control!$H$37&amp;Scotland_LCA!$B36,Data_LCA!$A$5:$K$2171,Data_LCA!G$1,FALSE)))),"-",IF(ISERROR(VLOOKUP(control!$B$5&amp;control!$H$37&amp;Scotland_LCA!$B36,Data_LCA!$A$5:$K$2171,Data_LCA!G$1,FALSE)),"-",VLOOKUP(control!$B$5&amp;control!$H$37&amp;Scotland_LCA!$B36,Data_LCA!$A$5:$K$2171,Data_LCA!G$1,FALSE)))</f>
        <v>-</v>
      </c>
      <c r="N36" s="92" t="str">
        <f>IF(OR(IF(ISERROR(VLOOKUP(control!$B$5&amp;control!$H$37&amp;Scotland_LCA!$B36,Data_LCA!$A$5:$K$2171,Data_LCA!H$1,FALSE)),"-",VLOOKUP(control!$B$5&amp;control!$H$37&amp;Scotland_LCA!$B36,Data_LCA!$A$5:$K$2171,Data_LCA!H$1,FALSE))=0,ISERROR(IF(ISERROR(VLOOKUP(control!$B$5&amp;control!$H$37&amp;Scotland_LCA!$B39,Data_LCA!$A$5:$K$2171,Data_LCA!H$1,FALSE)),"-",VLOOKUP(control!$B$5&amp;control!$H$37&amp;Scotland_LCA!$B36,Data_LCA!$A$5:$K$2171,Data_LCA!H$1,FALSE)))),"-",IF(ISERROR(VLOOKUP(control!$B$5&amp;control!$H$37&amp;Scotland_LCA!$B36,Data_LCA!$A$5:$K$2171,Data_LCA!H$1,FALSE)),"-",VLOOKUP(control!$B$5&amp;control!$H$37&amp;Scotland_LCA!$B36,Data_LCA!$A$5:$K$2171,Data_LCA!H$1,FALSE)))</f>
        <v>-</v>
      </c>
      <c r="O36" s="92" t="str">
        <f>IF(OR(IF(ISERROR(VLOOKUP(control!$B$5&amp;control!$H$37&amp;Scotland_LCA!$B36,Data_LCA!$A$5:$K$2171,Data_LCA!I$1,FALSE)),"-",VLOOKUP(control!$B$5&amp;control!$H$37&amp;Scotland_LCA!$B36,Data_LCA!$A$5:$K$2171,Data_LCA!I$1,FALSE))=0,ISERROR(IF(ISERROR(VLOOKUP(control!$B$5&amp;control!$H$37&amp;Scotland_LCA!$B39,Data_LCA!$A$5:$K$2171,Data_LCA!I$1,FALSE)),"-",VLOOKUP(control!$B$5&amp;control!$H$37&amp;Scotland_LCA!$B36,Data_LCA!$A$5:$K$2171,Data_LCA!I$1,FALSE)))),"-",IF(ISERROR(VLOOKUP(control!$B$5&amp;control!$H$37&amp;Scotland_LCA!$B36,Data_LCA!$A$5:$K$2171,Data_LCA!I$1,FALSE)),"-",VLOOKUP(control!$B$5&amp;control!$H$37&amp;Scotland_LCA!$B36,Data_LCA!$A$5:$K$2171,Data_LCA!I$1,FALSE)))</f>
        <v>-</v>
      </c>
      <c r="P36" s="92" t="str">
        <f>IF(OR(IF(ISERROR(VLOOKUP(control!$B$5&amp;control!$H$37&amp;Scotland_LCA!$B36,Data_LCA!$A$5:$K$2171,Data_LCA!J$1,FALSE)),"-",VLOOKUP(control!$B$5&amp;control!$H$37&amp;Scotland_LCA!$B36,Data_LCA!$A$5:$K$2171,Data_LCA!J$1,FALSE))=0,ISERROR(IF(ISERROR(VLOOKUP(control!$B$5&amp;control!$H$37&amp;Scotland_LCA!$B39,Data_LCA!$A$5:$K$2171,Data_LCA!J$1,FALSE)),"-",VLOOKUP(control!$B$5&amp;control!$H$37&amp;Scotland_LCA!$B36,Data_LCA!$A$5:$K$2171,Data_LCA!J$1,FALSE)))),"-",IF(ISERROR(VLOOKUP(control!$B$5&amp;control!$H$37&amp;Scotland_LCA!$B36,Data_LCA!$A$5:$K$2171,Data_LCA!J$1,FALSE)),"-",VLOOKUP(control!$B$5&amp;control!$H$37&amp;Scotland_LCA!$B36,Data_LCA!$A$5:$K$2171,Data_LCA!J$1,FALSE)))</f>
        <v>-</v>
      </c>
      <c r="Q36" s="93" t="str">
        <f>IF(OR(IF(ISERROR(VLOOKUP(control!$B$5&amp;control!$H$37&amp;Scotland_LCA!$B36,Data_LCA!$A$5:$K$2171,Data_LCA!K$1,FALSE)),"-",VLOOKUP(control!$B$5&amp;control!$H$37&amp;Scotland_LCA!$B36,Data_LCA!$A$5:$K$2171,Data_LCA!K$1,FALSE))=0,ISERROR(IF(ISERROR(VLOOKUP(control!$B$5&amp;control!$H$37&amp;Scotland_LCA!$B39,Data_LCA!$A$5:$K$2171,Data_LCA!K$1,FALSE)),"-",VLOOKUP(control!$B$5&amp;control!$H$37&amp;Scotland_LCA!$B36,Data_LCA!$A$5:$K$2171,Data_LCA!K$1,FALSE)))),"-",IF(ISERROR(VLOOKUP(control!$B$5&amp;control!$H$37&amp;Scotland_LCA!$B36,Data_LCA!$A$5:$K$2171,Data_LCA!K$1,FALSE)),"-",VLOOKUP(control!$B$5&amp;control!$H$37&amp;Scotland_LCA!$B36,Data_LCA!$A$5:$K$2171,Data_LCA!K$1,FALSE)))</f>
        <v>-</v>
      </c>
      <c r="R36" s="87"/>
      <c r="S36" s="91" t="str">
        <f>IF(OR(IF(ISERROR(VLOOKUP("Persons"&amp;control!$H$37&amp;Scotland_LCA!$B36,Data_LCA!$A$5:$K$2171,Data_LCA!E$1,FALSE)),"-",VLOOKUP("Persons"&amp;control!$H$37&amp;Scotland_LCA!$B36,Data_LCA!$A$5:$K$2171,Data_LCA!E$1,FALSE))=0,ISERROR(IF(ISERROR(VLOOKUP("Persons"&amp;control!$H$37&amp;Scotland_LCA!$B36,Data_LCA!$A$5:$K$2171,Data_LCA!E$1,FALSE)),"-",VLOOKUP("Persons"&amp;control!$H$37&amp;Scotland_LCA!$B36,Data_LCA!$A$5:$K$2171,Data_LCA!E$1,FALSE)))),"-",IF(ISERROR(VLOOKUP("Persons"&amp;control!$H$37&amp;Scotland_LCA!$B36,Data_LCA!$A$5:$K$2171,Data_LCA!E$1,FALSE)),"-",VLOOKUP("Persons"&amp;control!$H$37&amp;Scotland_LCA!$B36,Data_LCA!$A$5:$K$2171,Data_LCA!E$1,FALSE)))</f>
        <v>-</v>
      </c>
      <c r="T36" s="92" t="str">
        <f>IF(OR(IF(ISERROR(VLOOKUP("Persons"&amp;control!$H$37&amp;Scotland_LCA!$B36,Data_LCA!$A$5:$K$2171,Data_LCA!F$1,FALSE)),"-",VLOOKUP("Persons"&amp;control!$H$37&amp;Scotland_LCA!$B36,Data_LCA!$A$5:$K$2171,Data_LCA!F$1,FALSE))=0,ISERROR(IF(ISERROR(VLOOKUP("Persons"&amp;control!$H$37&amp;Scotland_LCA!$B36,Data_LCA!$A$5:$K$2171,Data_LCA!F$1,FALSE)),"-",VLOOKUP("Persons"&amp;control!$H$37&amp;Scotland_LCA!$B36,Data_LCA!$A$5:$K$2171,Data_LCA!F$1,FALSE)))),"-",IF(ISERROR(VLOOKUP("Persons"&amp;control!$H$37&amp;Scotland_LCA!$B36,Data_LCA!$A$5:$K$2171,Data_LCA!F$1,FALSE)),"-",VLOOKUP("Persons"&amp;control!$H$37&amp;Scotland_LCA!$B36,Data_LCA!$A$5:$K$2171,Data_LCA!F$1,FALSE)))</f>
        <v>-</v>
      </c>
      <c r="U36" s="92" t="str">
        <f>IF(OR(IF(ISERROR(VLOOKUP("Persons"&amp;control!$H$37&amp;Scotland_LCA!$B36,Data_LCA!$A$5:$K$2171,Data_LCA!G$1,FALSE)),"-",VLOOKUP("Persons"&amp;control!$H$37&amp;Scotland_LCA!$B36,Data_LCA!$A$5:$K$2171,Data_LCA!G$1,FALSE))=0,ISERROR(IF(ISERROR(VLOOKUP("Persons"&amp;control!$H$37&amp;Scotland_LCA!$B36,Data_LCA!$A$5:$K$2171,Data_LCA!G$1,FALSE)),"-",VLOOKUP("Persons"&amp;control!$H$37&amp;Scotland_LCA!$B36,Data_LCA!$A$5:$K$2171,Data_LCA!G$1,FALSE)))),"-",IF(ISERROR(VLOOKUP("Persons"&amp;control!$H$37&amp;Scotland_LCA!$B36,Data_LCA!$A$5:$K$2171,Data_LCA!G$1,FALSE)),"-",VLOOKUP("Persons"&amp;control!$H$37&amp;Scotland_LCA!$B36,Data_LCA!$A$5:$K$2171,Data_LCA!G$1,FALSE)))</f>
        <v>-</v>
      </c>
      <c r="V36" s="92" t="str">
        <f>IF(OR(IF(ISERROR(VLOOKUP("Persons"&amp;control!$H$37&amp;Scotland_LCA!$B36,Data_LCA!$A$5:$K$2171,Data_LCA!H$1,FALSE)),"-",VLOOKUP("Persons"&amp;control!$H$37&amp;Scotland_LCA!$B36,Data_LCA!$A$5:$K$2171,Data_LCA!H$1,FALSE))=0,ISERROR(IF(ISERROR(VLOOKUP("Persons"&amp;control!$H$37&amp;Scotland_LCA!$B36,Data_LCA!$A$5:$K$2171,Data_LCA!H$1,FALSE)),"-",VLOOKUP("Persons"&amp;control!$H$37&amp;Scotland_LCA!$B36,Data_LCA!$A$5:$K$2171,Data_LCA!H$1,FALSE)))),"-",IF(ISERROR(VLOOKUP("Persons"&amp;control!$H$37&amp;Scotland_LCA!$B36,Data_LCA!$A$5:$K$2171,Data_LCA!H$1,FALSE)),"-",VLOOKUP("Persons"&amp;control!$H$37&amp;Scotland_LCA!$B36,Data_LCA!$A$5:$K$2171,Data_LCA!H$1,FALSE)))</f>
        <v>-</v>
      </c>
      <c r="W36" s="92" t="str">
        <f>IF(OR(IF(ISERROR(VLOOKUP("Persons"&amp;control!$H$37&amp;Scotland_LCA!$B36,Data_LCA!$A$5:$K$2171,Data_LCA!I$1,FALSE)),"-",VLOOKUP("Persons"&amp;control!$H$37&amp;Scotland_LCA!$B36,Data_LCA!$A$5:$K$2171,Data_LCA!I$1,FALSE))=0,ISERROR(IF(ISERROR(VLOOKUP("Persons"&amp;control!$H$37&amp;Scotland_LCA!$B36,Data_LCA!$A$5:$K$2171,Data_LCA!I$1,FALSE)),"-",VLOOKUP("Persons"&amp;control!$H$37&amp;Scotland_LCA!$B36,Data_LCA!$A$5:$K$2171,Data_LCA!I$1,FALSE)))),"-",IF(ISERROR(VLOOKUP("Persons"&amp;control!$H$37&amp;Scotland_LCA!$B36,Data_LCA!$A$5:$K$2171,Data_LCA!I$1,FALSE)),"-",VLOOKUP("Persons"&amp;control!$H$37&amp;Scotland_LCA!$B36,Data_LCA!$A$5:$K$2171,Data_LCA!I$1,FALSE)))</f>
        <v>-</v>
      </c>
      <c r="X36" s="92" t="str">
        <f>IF(OR(IF(ISERROR(VLOOKUP("Persons"&amp;control!$H$37&amp;Scotland_LCA!$B36,Data_LCA!$A$5:$K$2171,Data_LCA!J$1,FALSE)),"-",VLOOKUP("Persons"&amp;control!$H$37&amp;Scotland_LCA!$B36,Data_LCA!$A$5:$K$2171,Data_LCA!J$1,FALSE))=0,ISERROR(IF(ISERROR(VLOOKUP("Persons"&amp;control!$H$37&amp;Scotland_LCA!$B36,Data_LCA!$A$5:$K$2171,Data_LCA!J$1,FALSE)),"-",VLOOKUP("Persons"&amp;control!$H$37&amp;Scotland_LCA!$B36,Data_LCA!$A$5:$K$2171,Data_LCA!J$1,FALSE)))),"-",IF(ISERROR(VLOOKUP("Persons"&amp;control!$H$37&amp;Scotland_LCA!$B36,Data_LCA!$A$5:$K$2171,Data_LCA!J$1,FALSE)),"-",VLOOKUP("Persons"&amp;control!$H$37&amp;Scotland_LCA!$B36,Data_LCA!$A$5:$K$2171,Data_LCA!J$1,FALSE)))</f>
        <v>-</v>
      </c>
      <c r="Y36" s="93" t="str">
        <f>IF(OR(IF(ISERROR(VLOOKUP("Persons"&amp;control!$H$37&amp;Scotland_LCA!$B36,Data_LCA!$A$5:$K$2171,Data_LCA!K$1,FALSE)),"-",VLOOKUP("Persons"&amp;control!$H$37&amp;Scotland_LCA!$B36,Data_LCA!$A$5:$K$2171,Data_LCA!K$1,FALSE))=0,ISERROR(IF(ISERROR(VLOOKUP("Persons"&amp;control!$H$37&amp;Scotland_LCA!$B36,Data_LCA!$A$5:$K$2171,Data_LCA!K$1,FALSE)),"-",VLOOKUP("Persons"&amp;control!$H$37&amp;Scotland_LCA!$B36,Data_LCA!$A$5:$K$2171,Data_LCA!K$1,FALSE)))),"-",IF(ISERROR(VLOOKUP("Persons"&amp;control!$H$37&amp;Scotland_LCA!$B36,Data_LCA!$A$5:$K$2171,Data_LCA!K$1,FALSE)),"-",VLOOKUP("Persons"&amp;control!$H$37&amp;Scotland_LCA!$B36,Data_LCA!$A$5:$K$2171,Data_LCA!K$1,FALSE)))</f>
        <v>-</v>
      </c>
    </row>
    <row r="37" spans="2:25" thickBot="1">
      <c r="B37" s="16" t="s">
        <v>154</v>
      </c>
      <c r="C37" s="88">
        <f>IF(OR(IF(ISERROR(VLOOKUP(control!$B$4&amp;control!$H$37&amp;Scotland_LCA!$B37,Data_LCA!$A$5:$K$2171,Data_LCA!E$1,FALSE)),"-",VLOOKUP(control!$B$4&amp;control!$H$37&amp;Scotland_LCA!$B37,Data_LCA!$A$5:$K$2171,Data_LCA!E$1,FALSE))=0,ISERROR(IF(ISERROR(VLOOKUP(control!$B$4&amp;control!$H$37&amp;Scotland_LCA!$B37,Data_LCA!$A$5:$K$2171,Data_LCA!E$1,FALSE)),"-",VLOOKUP(control!$B$4&amp;control!$H$37&amp;Scotland_LCA!$B37,Data_LCA!$A$5:$K$2171,Data_LCA!E$1,FALSE)))),"-",IF(ISERROR(VLOOKUP(control!$B$4&amp;control!$H$37&amp;Scotland_LCA!$B37,Data_LCA!$A$5:$K$2171,Data_LCA!E$1,FALSE)),"-",VLOOKUP(control!$B$4&amp;control!$H$37&amp;Scotland_LCA!$B37,Data_LCA!$A$5:$K$2171,Data_LCA!E$1,FALSE)))</f>
        <v>22</v>
      </c>
      <c r="D37" s="89">
        <f>IF(OR(IF(ISERROR(VLOOKUP(control!$B$4&amp;control!$H$37&amp;Scotland_LCA!$B37,Data_LCA!$A$5:$K$2171,Data_LCA!F$1,FALSE)),"-",VLOOKUP(control!$B$4&amp;control!$H$37&amp;Scotland_LCA!$B37,Data_LCA!$A$5:$K$2171,Data_LCA!F$1,FALSE))=0,ISERROR(IF(ISERROR(VLOOKUP(control!$B$4&amp;control!$H$37&amp;Scotland_LCA!$B37,Data_LCA!$A$5:$K$2171,Data_LCA!F$1,FALSE)),"-",VLOOKUP(control!$B$4&amp;control!$H$37&amp;Scotland_LCA!$B37,Data_LCA!$A$5:$K$2171,Data_LCA!F$1,FALSE)))),"-",IF(ISERROR(VLOOKUP(control!$B$4&amp;control!$H$37&amp;Scotland_LCA!$B37,Data_LCA!$A$5:$K$2171,Data_LCA!F$1,FALSE)),"-",VLOOKUP(control!$B$4&amp;control!$H$37&amp;Scotland_LCA!$B37,Data_LCA!$A$5:$K$2171,Data_LCA!F$1,FALSE)))</f>
        <v>5</v>
      </c>
      <c r="E37" s="89">
        <f>IF(OR(IF(ISERROR(VLOOKUP(control!$B$4&amp;control!$H$37&amp;Scotland_LCA!$B37,Data_LCA!$A$5:$K$2171,Data_LCA!G$1,FALSE)),"-",VLOOKUP(control!$B$4&amp;control!$H$37&amp;Scotland_LCA!$B37,Data_LCA!$A$5:$K$2171,Data_LCA!G$1,FALSE))=0,ISERROR(IF(ISERROR(VLOOKUP(control!$B$4&amp;control!$H$37&amp;Scotland_LCA!$B37,Data_LCA!$A$5:$K$2171,Data_LCA!G$1,FALSE)),"-",VLOOKUP(control!$B$4&amp;control!$H$37&amp;Scotland_LCA!$B37,Data_LCA!$A$5:$K$2171,Data_LCA!G$1,FALSE)))),"-",IF(ISERROR(VLOOKUP(control!$B$4&amp;control!$H$37&amp;Scotland_LCA!$B37,Data_LCA!$A$5:$K$2171,Data_LCA!G$1,FALSE)),"-",VLOOKUP(control!$B$4&amp;control!$H$37&amp;Scotland_LCA!$B37,Data_LCA!$A$5:$K$2171,Data_LCA!G$1,FALSE)))</f>
        <v>12</v>
      </c>
      <c r="F37" s="89">
        <f>IF(OR(IF(ISERROR(VLOOKUP(control!$B$4&amp;control!$H$37&amp;Scotland_LCA!$B37,Data_LCA!$A$5:$K$2171,Data_LCA!H$1,FALSE)),"-",VLOOKUP(control!$B$4&amp;control!$H$37&amp;Scotland_LCA!$B37,Data_LCA!$A$5:$K$2171,Data_LCA!H$1,FALSE))=0,ISERROR(IF(ISERROR(VLOOKUP(control!$B$4&amp;control!$H$37&amp;Scotland_LCA!$B37,Data_LCA!$A$5:$K$2171,Data_LCA!H$1,FALSE)),"-",VLOOKUP(control!$B$4&amp;control!$H$37&amp;Scotland_LCA!$B37,Data_LCA!$A$5:$K$2171,Data_LCA!H$1,FALSE)))),"-",IF(ISERROR(VLOOKUP(control!$B$4&amp;control!$H$37&amp;Scotland_LCA!$B37,Data_LCA!$A$5:$K$2171,Data_LCA!H$1,FALSE)),"-",VLOOKUP(control!$B$4&amp;control!$H$37&amp;Scotland_LCA!$B37,Data_LCA!$A$5:$K$2171,Data_LCA!H$1,FALSE)))</f>
        <v>9</v>
      </c>
      <c r="G37" s="89">
        <f>IF(OR(IF(ISERROR(VLOOKUP(control!$B$4&amp;control!$H$37&amp;Scotland_LCA!$B37,Data_LCA!$A$5:$K$2171,Data_LCA!I$1,FALSE)),"-",VLOOKUP(control!$B$4&amp;control!$H$37&amp;Scotland_LCA!$B37,Data_LCA!$A$5:$K$2171,Data_LCA!I$1,FALSE))=0,ISERROR(IF(ISERROR(VLOOKUP(control!$B$4&amp;control!$H$37&amp;Scotland_LCA!$B37,Data_LCA!$A$5:$K$2171,Data_LCA!I$1,FALSE)),"-",VLOOKUP(control!$B$4&amp;control!$H$37&amp;Scotland_LCA!$B37,Data_LCA!$A$5:$K$2171,Data_LCA!I$1,FALSE)))),"-",IF(ISERROR(VLOOKUP(control!$B$4&amp;control!$H$37&amp;Scotland_LCA!$B37,Data_LCA!$A$5:$K$2171,Data_LCA!I$1,FALSE)),"-",VLOOKUP(control!$B$4&amp;control!$H$37&amp;Scotland_LCA!$B37,Data_LCA!$A$5:$K$2171,Data_LCA!I$1,FALSE)))</f>
        <v>12</v>
      </c>
      <c r="H37" s="89">
        <f>IF(OR(IF(ISERROR(VLOOKUP(control!$B$4&amp;control!$H$37&amp;Scotland_LCA!$B37,Data_LCA!$A$5:$K$2171,Data_LCA!J$1,FALSE)),"-",VLOOKUP(control!$B$4&amp;control!$H$37&amp;Scotland_LCA!$B37,Data_LCA!$A$5:$K$2171,Data_LCA!J$1,FALSE))=0,ISERROR(IF(ISERROR(VLOOKUP(control!$B$4&amp;control!$H$37&amp;Scotland_LCA!$B37,Data_LCA!$A$5:$K$2171,Data_LCA!J$1,FALSE)),"-",VLOOKUP(control!$B$4&amp;control!$H$37&amp;Scotland_LCA!$B37,Data_LCA!$A$5:$K$2171,Data_LCA!J$1,FALSE)))),"-",IF(ISERROR(VLOOKUP(control!$B$4&amp;control!$H$37&amp;Scotland_LCA!$B37,Data_LCA!$A$5:$K$2171,Data_LCA!J$1,FALSE)),"-",VLOOKUP(control!$B$4&amp;control!$H$37&amp;Scotland_LCA!$B37,Data_LCA!$A$5:$K$2171,Data_LCA!J$1,FALSE)))</f>
        <v>5</v>
      </c>
      <c r="I37" s="90">
        <f>IF(OR(IF(ISERROR(VLOOKUP(control!$B$4&amp;control!$H$37&amp;Scotland_LCA!$B37,Data_LCA!$A$5:$K$2171,Data_LCA!K$1,FALSE)),"-",VLOOKUP(control!$B$4&amp;control!$H$37&amp;Scotland_LCA!$B37,Data_LCA!$A$5:$K$2171,Data_LCA!K$1,FALSE))=0,ISERROR(IF(ISERROR(VLOOKUP(control!$B$4&amp;control!$H$37&amp;Scotland_LCA!$B37,Data_LCA!$A$5:$K$2171,Data_LCA!K$1,FALSE)),"-",VLOOKUP(control!$B$4&amp;control!$H$37&amp;Scotland_LCA!$B37,Data_LCA!$A$5:$K$2171,Data_LCA!K$1,FALSE)))),"-",IF(ISERROR(VLOOKUP(control!$B$4&amp;control!$H$37&amp;Scotland_LCA!$B37,Data_LCA!$A$5:$K$2171,Data_LCA!K$1,FALSE)),"-",VLOOKUP(control!$B$4&amp;control!$H$37&amp;Scotland_LCA!$B37,Data_LCA!$A$5:$K$2171,Data_LCA!K$1,FALSE)))</f>
        <v>65</v>
      </c>
      <c r="J37" s="87"/>
      <c r="K37" s="88">
        <f>IF(OR(IF(ISERROR(VLOOKUP(control!$B$5&amp;control!$H$37&amp;Scotland_LCA!$B37,Data_LCA!$A$5:$K$2171,Data_LCA!E$1,FALSE)),"-",VLOOKUP(control!$B$5&amp;control!$H$37&amp;Scotland_LCA!$B37,Data_LCA!$A$5:$K$2171,Data_LCA!E$1,FALSE))=0,ISERROR(IF(ISERROR(VLOOKUP(control!$B$5&amp;control!$H$37&amp;Scotland_LCA!$B37,Data_LCA!$A$5:$K$2171,Data_LCA!E$1,FALSE)),"-",VLOOKUP(control!$B$5&amp;control!$H$37&amp;Scotland_LCA!$B37,Data_LCA!$A$5:$K$2171,Data_LCA!E$1,FALSE)))),"-",IF(ISERROR(VLOOKUP(control!$B$5&amp;control!$H$37&amp;Scotland_LCA!$B37,Data_LCA!$A$5:$K$2171,Data_LCA!E$1,FALSE)),"-",VLOOKUP(control!$B$5&amp;control!$H$37&amp;Scotland_LCA!$B37,Data_LCA!$A$5:$K$2171,Data_LCA!E$1,FALSE)))</f>
        <v>26</v>
      </c>
      <c r="L37" s="89">
        <f>IF(OR(IF(ISERROR(VLOOKUP(control!$B$5&amp;control!$H$37&amp;Scotland_LCA!$B37,Data_LCA!$A$5:$K$2171,Data_LCA!F$1,FALSE)),"-",VLOOKUP(control!$B$5&amp;control!$H$37&amp;Scotland_LCA!$B37,Data_LCA!$A$5:$K$2171,Data_LCA!F$1,FALSE))=0,ISERROR(IF(ISERROR(VLOOKUP(control!$B$5&amp;control!$H$37&amp;Scotland_LCA!$B40,Data_LCA!$A$5:$K$2171,Data_LCA!F$1,FALSE)),"-",VLOOKUP(control!$B$5&amp;control!$H$37&amp;Scotland_LCA!$B37,Data_LCA!$A$5:$K$2171,Data_LCA!F$1,FALSE)))),"-",IF(ISERROR(VLOOKUP(control!$B$5&amp;control!$H$37&amp;Scotland_LCA!$B37,Data_LCA!$A$5:$K$2171,Data_LCA!F$1,FALSE)),"-",VLOOKUP(control!$B$5&amp;control!$H$37&amp;Scotland_LCA!$B37,Data_LCA!$A$5:$K$2171,Data_LCA!F$1,FALSE)))</f>
        <v>11</v>
      </c>
      <c r="M37" s="89">
        <f>IF(OR(IF(ISERROR(VLOOKUP(control!$B$5&amp;control!$H$37&amp;Scotland_LCA!$B37,Data_LCA!$A$5:$K$2171,Data_LCA!G$1,FALSE)),"-",VLOOKUP(control!$B$5&amp;control!$H$37&amp;Scotland_LCA!$B37,Data_LCA!$A$5:$K$2171,Data_LCA!G$1,FALSE))=0,ISERROR(IF(ISERROR(VLOOKUP(control!$B$5&amp;control!$H$37&amp;Scotland_LCA!$B40,Data_LCA!$A$5:$K$2171,Data_LCA!G$1,FALSE)),"-",VLOOKUP(control!$B$5&amp;control!$H$37&amp;Scotland_LCA!$B37,Data_LCA!$A$5:$K$2171,Data_LCA!G$1,FALSE)))),"-",IF(ISERROR(VLOOKUP(control!$B$5&amp;control!$H$37&amp;Scotland_LCA!$B37,Data_LCA!$A$5:$K$2171,Data_LCA!G$1,FALSE)),"-",VLOOKUP(control!$B$5&amp;control!$H$37&amp;Scotland_LCA!$B37,Data_LCA!$A$5:$K$2171,Data_LCA!G$1,FALSE)))</f>
        <v>8</v>
      </c>
      <c r="N37" s="89">
        <f>IF(OR(IF(ISERROR(VLOOKUP(control!$B$5&amp;control!$H$37&amp;Scotland_LCA!$B37,Data_LCA!$A$5:$K$2171,Data_LCA!H$1,FALSE)),"-",VLOOKUP(control!$B$5&amp;control!$H$37&amp;Scotland_LCA!$B37,Data_LCA!$A$5:$K$2171,Data_LCA!H$1,FALSE))=0,ISERROR(IF(ISERROR(VLOOKUP(control!$B$5&amp;control!$H$37&amp;Scotland_LCA!$B40,Data_LCA!$A$5:$K$2171,Data_LCA!H$1,FALSE)),"-",VLOOKUP(control!$B$5&amp;control!$H$37&amp;Scotland_LCA!$B37,Data_LCA!$A$5:$K$2171,Data_LCA!H$1,FALSE)))),"-",IF(ISERROR(VLOOKUP(control!$B$5&amp;control!$H$37&amp;Scotland_LCA!$B37,Data_LCA!$A$5:$K$2171,Data_LCA!H$1,FALSE)),"-",VLOOKUP(control!$B$5&amp;control!$H$37&amp;Scotland_LCA!$B37,Data_LCA!$A$5:$K$2171,Data_LCA!H$1,FALSE)))</f>
        <v>6</v>
      </c>
      <c r="O37" s="89" t="str">
        <f>IF(OR(IF(ISERROR(VLOOKUP(control!$B$5&amp;control!$H$37&amp;Scotland_LCA!$B37,Data_LCA!$A$5:$K$2171,Data_LCA!I$1,FALSE)),"-",VLOOKUP(control!$B$5&amp;control!$H$37&amp;Scotland_LCA!$B37,Data_LCA!$A$5:$K$2171,Data_LCA!I$1,FALSE))=0,ISERROR(IF(ISERROR(VLOOKUP(control!$B$5&amp;control!$H$37&amp;Scotland_LCA!$B40,Data_LCA!$A$5:$K$2171,Data_LCA!I$1,FALSE)),"-",VLOOKUP(control!$B$5&amp;control!$H$37&amp;Scotland_LCA!$B37,Data_LCA!$A$5:$K$2171,Data_LCA!I$1,FALSE)))),"-",IF(ISERROR(VLOOKUP(control!$B$5&amp;control!$H$37&amp;Scotland_LCA!$B37,Data_LCA!$A$5:$K$2171,Data_LCA!I$1,FALSE)),"-",VLOOKUP(control!$B$5&amp;control!$H$37&amp;Scotland_LCA!$B37,Data_LCA!$A$5:$K$2171,Data_LCA!I$1,FALSE)))</f>
        <v>-</v>
      </c>
      <c r="P37" s="89" t="str">
        <f>IF(OR(IF(ISERROR(VLOOKUP(control!$B$5&amp;control!$H$37&amp;Scotland_LCA!$B37,Data_LCA!$A$5:$K$2171,Data_LCA!J$1,FALSE)),"-",VLOOKUP(control!$B$5&amp;control!$H$37&amp;Scotland_LCA!$B37,Data_LCA!$A$5:$K$2171,Data_LCA!J$1,FALSE))=0,ISERROR(IF(ISERROR(VLOOKUP(control!$B$5&amp;control!$H$37&amp;Scotland_LCA!$B40,Data_LCA!$A$5:$K$2171,Data_LCA!J$1,FALSE)),"-",VLOOKUP(control!$B$5&amp;control!$H$37&amp;Scotland_LCA!$B37,Data_LCA!$A$5:$K$2171,Data_LCA!J$1,FALSE)))),"-",IF(ISERROR(VLOOKUP(control!$B$5&amp;control!$H$37&amp;Scotland_LCA!$B37,Data_LCA!$A$5:$K$2171,Data_LCA!J$1,FALSE)),"-",VLOOKUP(control!$B$5&amp;control!$H$37&amp;Scotland_LCA!$B37,Data_LCA!$A$5:$K$2171,Data_LCA!J$1,FALSE)))</f>
        <v>-</v>
      </c>
      <c r="Q37" s="90">
        <f>IF(OR(IF(ISERROR(VLOOKUP(control!$B$5&amp;control!$H$37&amp;Scotland_LCA!$B37,Data_LCA!$A$5:$K$2171,Data_LCA!K$1,FALSE)),"-",VLOOKUP(control!$B$5&amp;control!$H$37&amp;Scotland_LCA!$B37,Data_LCA!$A$5:$K$2171,Data_LCA!K$1,FALSE))=0,ISERROR(IF(ISERROR(VLOOKUP(control!$B$5&amp;control!$H$37&amp;Scotland_LCA!$B40,Data_LCA!$A$5:$K$2171,Data_LCA!K$1,FALSE)),"-",VLOOKUP(control!$B$5&amp;control!$H$37&amp;Scotland_LCA!$B37,Data_LCA!$A$5:$K$2171,Data_LCA!K$1,FALSE)))),"-",IF(ISERROR(VLOOKUP(control!$B$5&amp;control!$H$37&amp;Scotland_LCA!$B37,Data_LCA!$A$5:$K$2171,Data_LCA!K$1,FALSE)),"-",VLOOKUP(control!$B$5&amp;control!$H$37&amp;Scotland_LCA!$B37,Data_LCA!$A$5:$K$2171,Data_LCA!K$1,FALSE)))</f>
        <v>51</v>
      </c>
      <c r="R37" s="87"/>
      <c r="S37" s="88">
        <f>IF(OR(IF(ISERROR(VLOOKUP("Persons"&amp;control!$H$37&amp;Scotland_LCA!$B37,Data_LCA!$A$5:$K$2171,Data_LCA!E$1,FALSE)),"-",VLOOKUP("Persons"&amp;control!$H$37&amp;Scotland_LCA!$B37,Data_LCA!$A$5:$K$2171,Data_LCA!E$1,FALSE))=0,ISERROR(IF(ISERROR(VLOOKUP("Persons"&amp;control!$H$37&amp;Scotland_LCA!$B37,Data_LCA!$A$5:$K$2171,Data_LCA!E$1,FALSE)),"-",VLOOKUP("Persons"&amp;control!$H$37&amp;Scotland_LCA!$B37,Data_LCA!$A$5:$K$2171,Data_LCA!E$1,FALSE)))),"-",IF(ISERROR(VLOOKUP("Persons"&amp;control!$H$37&amp;Scotland_LCA!$B37,Data_LCA!$A$5:$K$2171,Data_LCA!E$1,FALSE)),"-",VLOOKUP("Persons"&amp;control!$H$37&amp;Scotland_LCA!$B37,Data_LCA!$A$5:$K$2171,Data_LCA!E$1,FALSE)))</f>
        <v>48</v>
      </c>
      <c r="T37" s="89">
        <f>IF(OR(IF(ISERROR(VLOOKUP("Persons"&amp;control!$H$37&amp;Scotland_LCA!$B37,Data_LCA!$A$5:$K$2171,Data_LCA!F$1,FALSE)),"-",VLOOKUP("Persons"&amp;control!$H$37&amp;Scotland_LCA!$B37,Data_LCA!$A$5:$K$2171,Data_LCA!F$1,FALSE))=0,ISERROR(IF(ISERROR(VLOOKUP("Persons"&amp;control!$H$37&amp;Scotland_LCA!$B37,Data_LCA!$A$5:$K$2171,Data_LCA!F$1,FALSE)),"-",VLOOKUP("Persons"&amp;control!$H$37&amp;Scotland_LCA!$B37,Data_LCA!$A$5:$K$2171,Data_LCA!F$1,FALSE)))),"-",IF(ISERROR(VLOOKUP("Persons"&amp;control!$H$37&amp;Scotland_LCA!$B37,Data_LCA!$A$5:$K$2171,Data_LCA!F$1,FALSE)),"-",VLOOKUP("Persons"&amp;control!$H$37&amp;Scotland_LCA!$B37,Data_LCA!$A$5:$K$2171,Data_LCA!F$1,FALSE)))</f>
        <v>16</v>
      </c>
      <c r="U37" s="89">
        <f>IF(OR(IF(ISERROR(VLOOKUP("Persons"&amp;control!$H$37&amp;Scotland_LCA!$B37,Data_LCA!$A$5:$K$2171,Data_LCA!G$1,FALSE)),"-",VLOOKUP("Persons"&amp;control!$H$37&amp;Scotland_LCA!$B37,Data_LCA!$A$5:$K$2171,Data_LCA!G$1,FALSE))=0,ISERROR(IF(ISERROR(VLOOKUP("Persons"&amp;control!$H$37&amp;Scotland_LCA!$B37,Data_LCA!$A$5:$K$2171,Data_LCA!G$1,FALSE)),"-",VLOOKUP("Persons"&amp;control!$H$37&amp;Scotland_LCA!$B37,Data_LCA!$A$5:$K$2171,Data_LCA!G$1,FALSE)))),"-",IF(ISERROR(VLOOKUP("Persons"&amp;control!$H$37&amp;Scotland_LCA!$B37,Data_LCA!$A$5:$K$2171,Data_LCA!G$1,FALSE)),"-",VLOOKUP("Persons"&amp;control!$H$37&amp;Scotland_LCA!$B37,Data_LCA!$A$5:$K$2171,Data_LCA!G$1,FALSE)))</f>
        <v>20</v>
      </c>
      <c r="V37" s="89">
        <f>IF(OR(IF(ISERROR(VLOOKUP("Persons"&amp;control!$H$37&amp;Scotland_LCA!$B37,Data_LCA!$A$5:$K$2171,Data_LCA!H$1,FALSE)),"-",VLOOKUP("Persons"&amp;control!$H$37&amp;Scotland_LCA!$B37,Data_LCA!$A$5:$K$2171,Data_LCA!H$1,FALSE))=0,ISERROR(IF(ISERROR(VLOOKUP("Persons"&amp;control!$H$37&amp;Scotland_LCA!$B37,Data_LCA!$A$5:$K$2171,Data_LCA!H$1,FALSE)),"-",VLOOKUP("Persons"&amp;control!$H$37&amp;Scotland_LCA!$B37,Data_LCA!$A$5:$K$2171,Data_LCA!H$1,FALSE)))),"-",IF(ISERROR(VLOOKUP("Persons"&amp;control!$H$37&amp;Scotland_LCA!$B37,Data_LCA!$A$5:$K$2171,Data_LCA!H$1,FALSE)),"-",VLOOKUP("Persons"&amp;control!$H$37&amp;Scotland_LCA!$B37,Data_LCA!$A$5:$K$2171,Data_LCA!H$1,FALSE)))</f>
        <v>15</v>
      </c>
      <c r="W37" s="89">
        <f>IF(OR(IF(ISERROR(VLOOKUP("Persons"&amp;control!$H$37&amp;Scotland_LCA!$B37,Data_LCA!$A$5:$K$2171,Data_LCA!I$1,FALSE)),"-",VLOOKUP("Persons"&amp;control!$H$37&amp;Scotland_LCA!$B37,Data_LCA!$A$5:$K$2171,Data_LCA!I$1,FALSE))=0,ISERROR(IF(ISERROR(VLOOKUP("Persons"&amp;control!$H$37&amp;Scotland_LCA!$B37,Data_LCA!$A$5:$K$2171,Data_LCA!I$1,FALSE)),"-",VLOOKUP("Persons"&amp;control!$H$37&amp;Scotland_LCA!$B37,Data_LCA!$A$5:$K$2171,Data_LCA!I$1,FALSE)))),"-",IF(ISERROR(VLOOKUP("Persons"&amp;control!$H$37&amp;Scotland_LCA!$B37,Data_LCA!$A$5:$K$2171,Data_LCA!I$1,FALSE)),"-",VLOOKUP("Persons"&amp;control!$H$37&amp;Scotland_LCA!$B37,Data_LCA!$A$5:$K$2171,Data_LCA!I$1,FALSE)))</f>
        <v>12</v>
      </c>
      <c r="X37" s="89">
        <f>IF(OR(IF(ISERROR(VLOOKUP("Persons"&amp;control!$H$37&amp;Scotland_LCA!$B37,Data_LCA!$A$5:$K$2171,Data_LCA!J$1,FALSE)),"-",VLOOKUP("Persons"&amp;control!$H$37&amp;Scotland_LCA!$B37,Data_LCA!$A$5:$K$2171,Data_LCA!J$1,FALSE))=0,ISERROR(IF(ISERROR(VLOOKUP("Persons"&amp;control!$H$37&amp;Scotland_LCA!$B37,Data_LCA!$A$5:$K$2171,Data_LCA!J$1,FALSE)),"-",VLOOKUP("Persons"&amp;control!$H$37&amp;Scotland_LCA!$B37,Data_LCA!$A$5:$K$2171,Data_LCA!J$1,FALSE)))),"-",IF(ISERROR(VLOOKUP("Persons"&amp;control!$H$37&amp;Scotland_LCA!$B37,Data_LCA!$A$5:$K$2171,Data_LCA!J$1,FALSE)),"-",VLOOKUP("Persons"&amp;control!$H$37&amp;Scotland_LCA!$B37,Data_LCA!$A$5:$K$2171,Data_LCA!J$1,FALSE)))</f>
        <v>5</v>
      </c>
      <c r="Y37" s="90">
        <f>IF(OR(IF(ISERROR(VLOOKUP("Persons"&amp;control!$H$37&amp;Scotland_LCA!$B37,Data_LCA!$A$5:$K$2171,Data_LCA!K$1,FALSE)),"-",VLOOKUP("Persons"&amp;control!$H$37&amp;Scotland_LCA!$B37,Data_LCA!$A$5:$K$2171,Data_LCA!K$1,FALSE))=0,ISERROR(IF(ISERROR(VLOOKUP("Persons"&amp;control!$H$37&amp;Scotland_LCA!$B37,Data_LCA!$A$5:$K$2171,Data_LCA!K$1,FALSE)),"-",VLOOKUP("Persons"&amp;control!$H$37&amp;Scotland_LCA!$B37,Data_LCA!$A$5:$K$2171,Data_LCA!K$1,FALSE)))),"-",IF(ISERROR(VLOOKUP("Persons"&amp;control!$H$37&amp;Scotland_LCA!$B37,Data_LCA!$A$5:$K$2171,Data_LCA!K$1,FALSE)),"-",VLOOKUP("Persons"&amp;control!$H$37&amp;Scotland_LCA!$B37,Data_LCA!$A$5:$K$2171,Data_LCA!K$1,FALSE)))</f>
        <v>116</v>
      </c>
    </row>
    <row r="38" spans="2:25" thickBot="1">
      <c r="B38" s="16" t="s">
        <v>98</v>
      </c>
      <c r="C38" s="91">
        <f>IF(OR(IF(ISERROR(VLOOKUP(control!$B$4&amp;control!$H$37&amp;Scotland_LCA!$B38,Data_LCA!$A$5:$K$2171,Data_LCA!E$1,FALSE)),"-",VLOOKUP(control!$B$4&amp;control!$H$37&amp;Scotland_LCA!$B38,Data_LCA!$A$5:$K$2171,Data_LCA!E$1,FALSE))=0,ISERROR(IF(ISERROR(VLOOKUP(control!$B$4&amp;control!$H$37&amp;Scotland_LCA!$B38,Data_LCA!$A$5:$K$2171,Data_LCA!E$1,FALSE)),"-",VLOOKUP(control!$B$4&amp;control!$H$37&amp;Scotland_LCA!$B38,Data_LCA!$A$5:$K$2171,Data_LCA!E$1,FALSE)))),"-",IF(ISERROR(VLOOKUP(control!$B$4&amp;control!$H$37&amp;Scotland_LCA!$B38,Data_LCA!$A$5:$K$2171,Data_LCA!E$1,FALSE)),"-",VLOOKUP(control!$B$4&amp;control!$H$37&amp;Scotland_LCA!$B38,Data_LCA!$A$5:$K$2171,Data_LCA!E$1,FALSE)))</f>
        <v>9</v>
      </c>
      <c r="D38" s="92">
        <f>IF(OR(IF(ISERROR(VLOOKUP(control!$B$4&amp;control!$H$37&amp;Scotland_LCA!$B38,Data_LCA!$A$5:$K$2171,Data_LCA!F$1,FALSE)),"-",VLOOKUP(control!$B$4&amp;control!$H$37&amp;Scotland_LCA!$B38,Data_LCA!$A$5:$K$2171,Data_LCA!F$1,FALSE))=0,ISERROR(IF(ISERROR(VLOOKUP(control!$B$4&amp;control!$H$37&amp;Scotland_LCA!$B38,Data_LCA!$A$5:$K$2171,Data_LCA!F$1,FALSE)),"-",VLOOKUP(control!$B$4&amp;control!$H$37&amp;Scotland_LCA!$B38,Data_LCA!$A$5:$K$2171,Data_LCA!F$1,FALSE)))),"-",IF(ISERROR(VLOOKUP(control!$B$4&amp;control!$H$37&amp;Scotland_LCA!$B38,Data_LCA!$A$5:$K$2171,Data_LCA!F$1,FALSE)),"-",VLOOKUP(control!$B$4&amp;control!$H$37&amp;Scotland_LCA!$B38,Data_LCA!$A$5:$K$2171,Data_LCA!F$1,FALSE)))</f>
        <v>8</v>
      </c>
      <c r="E38" s="92">
        <f>IF(OR(IF(ISERROR(VLOOKUP(control!$B$4&amp;control!$H$37&amp;Scotland_LCA!$B38,Data_LCA!$A$5:$K$2171,Data_LCA!G$1,FALSE)),"-",VLOOKUP(control!$B$4&amp;control!$H$37&amp;Scotland_LCA!$B38,Data_LCA!$A$5:$K$2171,Data_LCA!G$1,FALSE))=0,ISERROR(IF(ISERROR(VLOOKUP(control!$B$4&amp;control!$H$37&amp;Scotland_LCA!$B38,Data_LCA!$A$5:$K$2171,Data_LCA!G$1,FALSE)),"-",VLOOKUP(control!$B$4&amp;control!$H$37&amp;Scotland_LCA!$B38,Data_LCA!$A$5:$K$2171,Data_LCA!G$1,FALSE)))),"-",IF(ISERROR(VLOOKUP(control!$B$4&amp;control!$H$37&amp;Scotland_LCA!$B38,Data_LCA!$A$5:$K$2171,Data_LCA!G$1,FALSE)),"-",VLOOKUP(control!$B$4&amp;control!$H$37&amp;Scotland_LCA!$B38,Data_LCA!$A$5:$K$2171,Data_LCA!G$1,FALSE)))</f>
        <v>33</v>
      </c>
      <c r="F38" s="92">
        <f>IF(OR(IF(ISERROR(VLOOKUP(control!$B$4&amp;control!$H$37&amp;Scotland_LCA!$B38,Data_LCA!$A$5:$K$2171,Data_LCA!H$1,FALSE)),"-",VLOOKUP(control!$B$4&amp;control!$H$37&amp;Scotland_LCA!$B38,Data_LCA!$A$5:$K$2171,Data_LCA!H$1,FALSE))=0,ISERROR(IF(ISERROR(VLOOKUP(control!$B$4&amp;control!$H$37&amp;Scotland_LCA!$B38,Data_LCA!$A$5:$K$2171,Data_LCA!H$1,FALSE)),"-",VLOOKUP(control!$B$4&amp;control!$H$37&amp;Scotland_LCA!$B38,Data_LCA!$A$5:$K$2171,Data_LCA!H$1,FALSE)))),"-",IF(ISERROR(VLOOKUP(control!$B$4&amp;control!$H$37&amp;Scotland_LCA!$B38,Data_LCA!$A$5:$K$2171,Data_LCA!H$1,FALSE)),"-",VLOOKUP(control!$B$4&amp;control!$H$37&amp;Scotland_LCA!$B38,Data_LCA!$A$5:$K$2171,Data_LCA!H$1,FALSE)))</f>
        <v>25</v>
      </c>
      <c r="G38" s="92">
        <f>IF(OR(IF(ISERROR(VLOOKUP(control!$B$4&amp;control!$H$37&amp;Scotland_LCA!$B38,Data_LCA!$A$5:$K$2171,Data_LCA!I$1,FALSE)),"-",VLOOKUP(control!$B$4&amp;control!$H$37&amp;Scotland_LCA!$B38,Data_LCA!$A$5:$K$2171,Data_LCA!I$1,FALSE))=0,ISERROR(IF(ISERROR(VLOOKUP(control!$B$4&amp;control!$H$37&amp;Scotland_LCA!$B38,Data_LCA!$A$5:$K$2171,Data_LCA!I$1,FALSE)),"-",VLOOKUP(control!$B$4&amp;control!$H$37&amp;Scotland_LCA!$B38,Data_LCA!$A$5:$K$2171,Data_LCA!I$1,FALSE)))),"-",IF(ISERROR(VLOOKUP(control!$B$4&amp;control!$H$37&amp;Scotland_LCA!$B38,Data_LCA!$A$5:$K$2171,Data_LCA!I$1,FALSE)),"-",VLOOKUP(control!$B$4&amp;control!$H$37&amp;Scotland_LCA!$B38,Data_LCA!$A$5:$K$2171,Data_LCA!I$1,FALSE)))</f>
        <v>20</v>
      </c>
      <c r="H38" s="92">
        <f>IF(OR(IF(ISERROR(VLOOKUP(control!$B$4&amp;control!$H$37&amp;Scotland_LCA!$B38,Data_LCA!$A$5:$K$2171,Data_LCA!J$1,FALSE)),"-",VLOOKUP(control!$B$4&amp;control!$H$37&amp;Scotland_LCA!$B38,Data_LCA!$A$5:$K$2171,Data_LCA!J$1,FALSE))=0,ISERROR(IF(ISERROR(VLOOKUP(control!$B$4&amp;control!$H$37&amp;Scotland_LCA!$B38,Data_LCA!$A$5:$K$2171,Data_LCA!J$1,FALSE)),"-",VLOOKUP(control!$B$4&amp;control!$H$37&amp;Scotland_LCA!$B38,Data_LCA!$A$5:$K$2171,Data_LCA!J$1,FALSE)))),"-",IF(ISERROR(VLOOKUP(control!$B$4&amp;control!$H$37&amp;Scotland_LCA!$B38,Data_LCA!$A$5:$K$2171,Data_LCA!J$1,FALSE)),"-",VLOOKUP(control!$B$4&amp;control!$H$37&amp;Scotland_LCA!$B38,Data_LCA!$A$5:$K$2171,Data_LCA!J$1,FALSE)))</f>
        <v>15</v>
      </c>
      <c r="I38" s="93">
        <f>IF(OR(IF(ISERROR(VLOOKUP(control!$B$4&amp;control!$H$37&amp;Scotland_LCA!$B38,Data_LCA!$A$5:$K$2171,Data_LCA!K$1,FALSE)),"-",VLOOKUP(control!$B$4&amp;control!$H$37&amp;Scotland_LCA!$B38,Data_LCA!$A$5:$K$2171,Data_LCA!K$1,FALSE))=0,ISERROR(IF(ISERROR(VLOOKUP(control!$B$4&amp;control!$H$37&amp;Scotland_LCA!$B38,Data_LCA!$A$5:$K$2171,Data_LCA!K$1,FALSE)),"-",VLOOKUP(control!$B$4&amp;control!$H$37&amp;Scotland_LCA!$B38,Data_LCA!$A$5:$K$2171,Data_LCA!K$1,FALSE)))),"-",IF(ISERROR(VLOOKUP(control!$B$4&amp;control!$H$37&amp;Scotland_LCA!$B38,Data_LCA!$A$5:$K$2171,Data_LCA!K$1,FALSE)),"-",VLOOKUP(control!$B$4&amp;control!$H$37&amp;Scotland_LCA!$B38,Data_LCA!$A$5:$K$2171,Data_LCA!K$1,FALSE)))</f>
        <v>110</v>
      </c>
      <c r="J38" s="87"/>
      <c r="K38" s="91">
        <f>IF(OR(IF(ISERROR(VLOOKUP(control!$B$5&amp;control!$H$37&amp;Scotland_LCA!$B38,Data_LCA!$A$5:$K$2171,Data_LCA!E$1,FALSE)),"-",VLOOKUP(control!$B$5&amp;control!$H$37&amp;Scotland_LCA!$B38,Data_LCA!$A$5:$K$2171,Data_LCA!E$1,FALSE))=0,ISERROR(IF(ISERROR(VLOOKUP(control!$B$5&amp;control!$H$37&amp;Scotland_LCA!$B38,Data_LCA!$A$5:$K$2171,Data_LCA!E$1,FALSE)),"-",VLOOKUP(control!$B$5&amp;control!$H$37&amp;Scotland_LCA!$B38,Data_LCA!$A$5:$K$2171,Data_LCA!E$1,FALSE)))),"-",IF(ISERROR(VLOOKUP(control!$B$5&amp;control!$H$37&amp;Scotland_LCA!$B38,Data_LCA!$A$5:$K$2171,Data_LCA!E$1,FALSE)),"-",VLOOKUP(control!$B$5&amp;control!$H$37&amp;Scotland_LCA!$B38,Data_LCA!$A$5:$K$2171,Data_LCA!E$1,FALSE)))</f>
        <v>18</v>
      </c>
      <c r="L38" s="92">
        <f>IF(OR(IF(ISERROR(VLOOKUP(control!$B$5&amp;control!$H$37&amp;Scotland_LCA!$B38,Data_LCA!$A$5:$K$2171,Data_LCA!F$1,FALSE)),"-",VLOOKUP(control!$B$5&amp;control!$H$37&amp;Scotland_LCA!$B38,Data_LCA!$A$5:$K$2171,Data_LCA!F$1,FALSE))=0,ISERROR(IF(ISERROR(VLOOKUP(control!$B$5&amp;control!$H$37&amp;Scotland_LCA!$B41,Data_LCA!$A$5:$K$2171,Data_LCA!F$1,FALSE)),"-",VLOOKUP(control!$B$5&amp;control!$H$37&amp;Scotland_LCA!$B38,Data_LCA!$A$5:$K$2171,Data_LCA!F$1,FALSE)))),"-",IF(ISERROR(VLOOKUP(control!$B$5&amp;control!$H$37&amp;Scotland_LCA!$B38,Data_LCA!$A$5:$K$2171,Data_LCA!F$1,FALSE)),"-",VLOOKUP(control!$B$5&amp;control!$H$37&amp;Scotland_LCA!$B38,Data_LCA!$A$5:$K$2171,Data_LCA!F$1,FALSE)))</f>
        <v>14</v>
      </c>
      <c r="M38" s="92">
        <f>IF(OR(IF(ISERROR(VLOOKUP(control!$B$5&amp;control!$H$37&amp;Scotland_LCA!$B38,Data_LCA!$A$5:$K$2171,Data_LCA!G$1,FALSE)),"-",VLOOKUP(control!$B$5&amp;control!$H$37&amp;Scotland_LCA!$B38,Data_LCA!$A$5:$K$2171,Data_LCA!G$1,FALSE))=0,ISERROR(IF(ISERROR(VLOOKUP(control!$B$5&amp;control!$H$37&amp;Scotland_LCA!$B41,Data_LCA!$A$5:$K$2171,Data_LCA!G$1,FALSE)),"-",VLOOKUP(control!$B$5&amp;control!$H$37&amp;Scotland_LCA!$B38,Data_LCA!$A$5:$K$2171,Data_LCA!G$1,FALSE)))),"-",IF(ISERROR(VLOOKUP(control!$B$5&amp;control!$H$37&amp;Scotland_LCA!$B38,Data_LCA!$A$5:$K$2171,Data_LCA!G$1,FALSE)),"-",VLOOKUP(control!$B$5&amp;control!$H$37&amp;Scotland_LCA!$B38,Data_LCA!$A$5:$K$2171,Data_LCA!G$1,FALSE)))</f>
        <v>43</v>
      </c>
      <c r="N38" s="92">
        <f>IF(OR(IF(ISERROR(VLOOKUP(control!$B$5&amp;control!$H$37&amp;Scotland_LCA!$B38,Data_LCA!$A$5:$K$2171,Data_LCA!H$1,FALSE)),"-",VLOOKUP(control!$B$5&amp;control!$H$37&amp;Scotland_LCA!$B38,Data_LCA!$A$5:$K$2171,Data_LCA!H$1,FALSE))=0,ISERROR(IF(ISERROR(VLOOKUP(control!$B$5&amp;control!$H$37&amp;Scotland_LCA!$B41,Data_LCA!$A$5:$K$2171,Data_LCA!H$1,FALSE)),"-",VLOOKUP(control!$B$5&amp;control!$H$37&amp;Scotland_LCA!$B38,Data_LCA!$A$5:$K$2171,Data_LCA!H$1,FALSE)))),"-",IF(ISERROR(VLOOKUP(control!$B$5&amp;control!$H$37&amp;Scotland_LCA!$B38,Data_LCA!$A$5:$K$2171,Data_LCA!H$1,FALSE)),"-",VLOOKUP(control!$B$5&amp;control!$H$37&amp;Scotland_LCA!$B38,Data_LCA!$A$5:$K$2171,Data_LCA!H$1,FALSE)))</f>
        <v>39</v>
      </c>
      <c r="O38" s="92">
        <f>IF(OR(IF(ISERROR(VLOOKUP(control!$B$5&amp;control!$H$37&amp;Scotland_LCA!$B38,Data_LCA!$A$5:$K$2171,Data_LCA!I$1,FALSE)),"-",VLOOKUP(control!$B$5&amp;control!$H$37&amp;Scotland_LCA!$B38,Data_LCA!$A$5:$K$2171,Data_LCA!I$1,FALSE))=0,ISERROR(IF(ISERROR(VLOOKUP(control!$B$5&amp;control!$H$37&amp;Scotland_LCA!$B41,Data_LCA!$A$5:$K$2171,Data_LCA!I$1,FALSE)),"-",VLOOKUP(control!$B$5&amp;control!$H$37&amp;Scotland_LCA!$B38,Data_LCA!$A$5:$K$2171,Data_LCA!I$1,FALSE)))),"-",IF(ISERROR(VLOOKUP(control!$B$5&amp;control!$H$37&amp;Scotland_LCA!$B38,Data_LCA!$A$5:$K$2171,Data_LCA!I$1,FALSE)),"-",VLOOKUP(control!$B$5&amp;control!$H$37&amp;Scotland_LCA!$B38,Data_LCA!$A$5:$K$2171,Data_LCA!I$1,FALSE)))</f>
        <v>27</v>
      </c>
      <c r="P38" s="92">
        <f>IF(OR(IF(ISERROR(VLOOKUP(control!$B$5&amp;control!$H$37&amp;Scotland_LCA!$B38,Data_LCA!$A$5:$K$2171,Data_LCA!J$1,FALSE)),"-",VLOOKUP(control!$B$5&amp;control!$H$37&amp;Scotland_LCA!$B38,Data_LCA!$A$5:$K$2171,Data_LCA!J$1,FALSE))=0,ISERROR(IF(ISERROR(VLOOKUP(control!$B$5&amp;control!$H$37&amp;Scotland_LCA!$B41,Data_LCA!$A$5:$K$2171,Data_LCA!J$1,FALSE)),"-",VLOOKUP(control!$B$5&amp;control!$H$37&amp;Scotland_LCA!$B38,Data_LCA!$A$5:$K$2171,Data_LCA!J$1,FALSE)))),"-",IF(ISERROR(VLOOKUP(control!$B$5&amp;control!$H$37&amp;Scotland_LCA!$B38,Data_LCA!$A$5:$K$2171,Data_LCA!J$1,FALSE)),"-",VLOOKUP(control!$B$5&amp;control!$H$37&amp;Scotland_LCA!$B38,Data_LCA!$A$5:$K$2171,Data_LCA!J$1,FALSE)))</f>
        <v>20</v>
      </c>
      <c r="Q38" s="93">
        <f>IF(OR(IF(ISERROR(VLOOKUP(control!$B$5&amp;control!$H$37&amp;Scotland_LCA!$B38,Data_LCA!$A$5:$K$2171,Data_LCA!K$1,FALSE)),"-",VLOOKUP(control!$B$5&amp;control!$H$37&amp;Scotland_LCA!$B38,Data_LCA!$A$5:$K$2171,Data_LCA!K$1,FALSE))=0,ISERROR(IF(ISERROR(VLOOKUP(control!$B$5&amp;control!$H$37&amp;Scotland_LCA!$B41,Data_LCA!$A$5:$K$2171,Data_LCA!K$1,FALSE)),"-",VLOOKUP(control!$B$5&amp;control!$H$37&amp;Scotland_LCA!$B38,Data_LCA!$A$5:$K$2171,Data_LCA!K$1,FALSE)))),"-",IF(ISERROR(VLOOKUP(control!$B$5&amp;control!$H$37&amp;Scotland_LCA!$B38,Data_LCA!$A$5:$K$2171,Data_LCA!K$1,FALSE)),"-",VLOOKUP(control!$B$5&amp;control!$H$37&amp;Scotland_LCA!$B38,Data_LCA!$A$5:$K$2171,Data_LCA!K$1,FALSE)))</f>
        <v>161</v>
      </c>
      <c r="R38" s="87"/>
      <c r="S38" s="91">
        <f>IF(OR(IF(ISERROR(VLOOKUP("Persons"&amp;control!$H$37&amp;Scotland_LCA!$B38,Data_LCA!$A$5:$K$2171,Data_LCA!E$1,FALSE)),"-",VLOOKUP("Persons"&amp;control!$H$37&amp;Scotland_LCA!$B38,Data_LCA!$A$5:$K$2171,Data_LCA!E$1,FALSE))=0,ISERROR(IF(ISERROR(VLOOKUP("Persons"&amp;control!$H$37&amp;Scotland_LCA!$B38,Data_LCA!$A$5:$K$2171,Data_LCA!E$1,FALSE)),"-",VLOOKUP("Persons"&amp;control!$H$37&amp;Scotland_LCA!$B38,Data_LCA!$A$5:$K$2171,Data_LCA!E$1,FALSE)))),"-",IF(ISERROR(VLOOKUP("Persons"&amp;control!$H$37&amp;Scotland_LCA!$B38,Data_LCA!$A$5:$K$2171,Data_LCA!E$1,FALSE)),"-",VLOOKUP("Persons"&amp;control!$H$37&amp;Scotland_LCA!$B38,Data_LCA!$A$5:$K$2171,Data_LCA!E$1,FALSE)))</f>
        <v>27</v>
      </c>
      <c r="T38" s="92">
        <f>IF(OR(IF(ISERROR(VLOOKUP("Persons"&amp;control!$H$37&amp;Scotland_LCA!$B38,Data_LCA!$A$5:$K$2171,Data_LCA!F$1,FALSE)),"-",VLOOKUP("Persons"&amp;control!$H$37&amp;Scotland_LCA!$B38,Data_LCA!$A$5:$K$2171,Data_LCA!F$1,FALSE))=0,ISERROR(IF(ISERROR(VLOOKUP("Persons"&amp;control!$H$37&amp;Scotland_LCA!$B38,Data_LCA!$A$5:$K$2171,Data_LCA!F$1,FALSE)),"-",VLOOKUP("Persons"&amp;control!$H$37&amp;Scotland_LCA!$B38,Data_LCA!$A$5:$K$2171,Data_LCA!F$1,FALSE)))),"-",IF(ISERROR(VLOOKUP("Persons"&amp;control!$H$37&amp;Scotland_LCA!$B38,Data_LCA!$A$5:$K$2171,Data_LCA!F$1,FALSE)),"-",VLOOKUP("Persons"&amp;control!$H$37&amp;Scotland_LCA!$B38,Data_LCA!$A$5:$K$2171,Data_LCA!F$1,FALSE)))</f>
        <v>22</v>
      </c>
      <c r="U38" s="92">
        <f>IF(OR(IF(ISERROR(VLOOKUP("Persons"&amp;control!$H$37&amp;Scotland_LCA!$B38,Data_LCA!$A$5:$K$2171,Data_LCA!G$1,FALSE)),"-",VLOOKUP("Persons"&amp;control!$H$37&amp;Scotland_LCA!$B38,Data_LCA!$A$5:$K$2171,Data_LCA!G$1,FALSE))=0,ISERROR(IF(ISERROR(VLOOKUP("Persons"&amp;control!$H$37&amp;Scotland_LCA!$B38,Data_LCA!$A$5:$K$2171,Data_LCA!G$1,FALSE)),"-",VLOOKUP("Persons"&amp;control!$H$37&amp;Scotland_LCA!$B38,Data_LCA!$A$5:$K$2171,Data_LCA!G$1,FALSE)))),"-",IF(ISERROR(VLOOKUP("Persons"&amp;control!$H$37&amp;Scotland_LCA!$B38,Data_LCA!$A$5:$K$2171,Data_LCA!G$1,FALSE)),"-",VLOOKUP("Persons"&amp;control!$H$37&amp;Scotland_LCA!$B38,Data_LCA!$A$5:$K$2171,Data_LCA!G$1,FALSE)))</f>
        <v>76</v>
      </c>
      <c r="V38" s="92">
        <f>IF(OR(IF(ISERROR(VLOOKUP("Persons"&amp;control!$H$37&amp;Scotland_LCA!$B38,Data_LCA!$A$5:$K$2171,Data_LCA!H$1,FALSE)),"-",VLOOKUP("Persons"&amp;control!$H$37&amp;Scotland_LCA!$B38,Data_LCA!$A$5:$K$2171,Data_LCA!H$1,FALSE))=0,ISERROR(IF(ISERROR(VLOOKUP("Persons"&amp;control!$H$37&amp;Scotland_LCA!$B38,Data_LCA!$A$5:$K$2171,Data_LCA!H$1,FALSE)),"-",VLOOKUP("Persons"&amp;control!$H$37&amp;Scotland_LCA!$B38,Data_LCA!$A$5:$K$2171,Data_LCA!H$1,FALSE)))),"-",IF(ISERROR(VLOOKUP("Persons"&amp;control!$H$37&amp;Scotland_LCA!$B38,Data_LCA!$A$5:$K$2171,Data_LCA!H$1,FALSE)),"-",VLOOKUP("Persons"&amp;control!$H$37&amp;Scotland_LCA!$B38,Data_LCA!$A$5:$K$2171,Data_LCA!H$1,FALSE)))</f>
        <v>64</v>
      </c>
      <c r="W38" s="92">
        <f>IF(OR(IF(ISERROR(VLOOKUP("Persons"&amp;control!$H$37&amp;Scotland_LCA!$B38,Data_LCA!$A$5:$K$2171,Data_LCA!I$1,FALSE)),"-",VLOOKUP("Persons"&amp;control!$H$37&amp;Scotland_LCA!$B38,Data_LCA!$A$5:$K$2171,Data_LCA!I$1,FALSE))=0,ISERROR(IF(ISERROR(VLOOKUP("Persons"&amp;control!$H$37&amp;Scotland_LCA!$B38,Data_LCA!$A$5:$K$2171,Data_LCA!I$1,FALSE)),"-",VLOOKUP("Persons"&amp;control!$H$37&amp;Scotland_LCA!$B38,Data_LCA!$A$5:$K$2171,Data_LCA!I$1,FALSE)))),"-",IF(ISERROR(VLOOKUP("Persons"&amp;control!$H$37&amp;Scotland_LCA!$B38,Data_LCA!$A$5:$K$2171,Data_LCA!I$1,FALSE)),"-",VLOOKUP("Persons"&amp;control!$H$37&amp;Scotland_LCA!$B38,Data_LCA!$A$5:$K$2171,Data_LCA!I$1,FALSE)))</f>
        <v>47</v>
      </c>
      <c r="X38" s="92">
        <f>IF(OR(IF(ISERROR(VLOOKUP("Persons"&amp;control!$H$37&amp;Scotland_LCA!$B38,Data_LCA!$A$5:$K$2171,Data_LCA!J$1,FALSE)),"-",VLOOKUP("Persons"&amp;control!$H$37&amp;Scotland_LCA!$B38,Data_LCA!$A$5:$K$2171,Data_LCA!J$1,FALSE))=0,ISERROR(IF(ISERROR(VLOOKUP("Persons"&amp;control!$H$37&amp;Scotland_LCA!$B38,Data_LCA!$A$5:$K$2171,Data_LCA!J$1,FALSE)),"-",VLOOKUP("Persons"&amp;control!$H$37&amp;Scotland_LCA!$B38,Data_LCA!$A$5:$K$2171,Data_LCA!J$1,FALSE)))),"-",IF(ISERROR(VLOOKUP("Persons"&amp;control!$H$37&amp;Scotland_LCA!$B38,Data_LCA!$A$5:$K$2171,Data_LCA!J$1,FALSE)),"-",VLOOKUP("Persons"&amp;control!$H$37&amp;Scotland_LCA!$B38,Data_LCA!$A$5:$K$2171,Data_LCA!J$1,FALSE)))</f>
        <v>35</v>
      </c>
      <c r="Y38" s="93">
        <f>IF(OR(IF(ISERROR(VLOOKUP("Persons"&amp;control!$H$37&amp;Scotland_LCA!$B38,Data_LCA!$A$5:$K$2171,Data_LCA!K$1,FALSE)),"-",VLOOKUP("Persons"&amp;control!$H$37&amp;Scotland_LCA!$B38,Data_LCA!$A$5:$K$2171,Data_LCA!K$1,FALSE))=0,ISERROR(IF(ISERROR(VLOOKUP("Persons"&amp;control!$H$37&amp;Scotland_LCA!$B38,Data_LCA!$A$5:$K$2171,Data_LCA!K$1,FALSE)),"-",VLOOKUP("Persons"&amp;control!$H$37&amp;Scotland_LCA!$B38,Data_LCA!$A$5:$K$2171,Data_LCA!K$1,FALSE)))),"-",IF(ISERROR(VLOOKUP("Persons"&amp;control!$H$37&amp;Scotland_LCA!$B38,Data_LCA!$A$5:$K$2171,Data_LCA!K$1,FALSE)),"-",VLOOKUP("Persons"&amp;control!$H$37&amp;Scotland_LCA!$B38,Data_LCA!$A$5:$K$2171,Data_LCA!K$1,FALSE)))</f>
        <v>271</v>
      </c>
    </row>
    <row r="39" spans="2:25" thickBot="1">
      <c r="B39" s="16" t="s">
        <v>115</v>
      </c>
      <c r="C39" s="88">
        <f>IF(OR(IF(ISERROR(VLOOKUP(control!$B$4&amp;control!$H$37&amp;Scotland_LCA!$B39,Data_LCA!$A$5:$K$2171,Data_LCA!E$1,FALSE)),"-",VLOOKUP(control!$B$4&amp;control!$H$37&amp;Scotland_LCA!$B39,Data_LCA!$A$5:$K$2171,Data_LCA!E$1,FALSE))=0,ISERROR(IF(ISERROR(VLOOKUP(control!$B$4&amp;control!$H$37&amp;Scotland_LCA!$B39,Data_LCA!$A$5:$K$2171,Data_LCA!E$1,FALSE)),"-",VLOOKUP(control!$B$4&amp;control!$H$37&amp;Scotland_LCA!$B39,Data_LCA!$A$5:$K$2171,Data_LCA!E$1,FALSE)))),"-",IF(ISERROR(VLOOKUP(control!$B$4&amp;control!$H$37&amp;Scotland_LCA!$B39,Data_LCA!$A$5:$K$2171,Data_LCA!E$1,FALSE)),"-",VLOOKUP(control!$B$4&amp;control!$H$37&amp;Scotland_LCA!$B39,Data_LCA!$A$5:$K$2171,Data_LCA!E$1,FALSE)))</f>
        <v>5</v>
      </c>
      <c r="D39" s="89">
        <f>IF(OR(IF(ISERROR(VLOOKUP(control!$B$4&amp;control!$H$37&amp;Scotland_LCA!$B39,Data_LCA!$A$5:$K$2171,Data_LCA!F$1,FALSE)),"-",VLOOKUP(control!$B$4&amp;control!$H$37&amp;Scotland_LCA!$B39,Data_LCA!$A$5:$K$2171,Data_LCA!F$1,FALSE))=0,ISERROR(IF(ISERROR(VLOOKUP(control!$B$4&amp;control!$H$37&amp;Scotland_LCA!$B39,Data_LCA!$A$5:$K$2171,Data_LCA!F$1,FALSE)),"-",VLOOKUP(control!$B$4&amp;control!$H$37&amp;Scotland_LCA!$B39,Data_LCA!$A$5:$K$2171,Data_LCA!F$1,FALSE)))),"-",IF(ISERROR(VLOOKUP(control!$B$4&amp;control!$H$37&amp;Scotland_LCA!$B39,Data_LCA!$A$5:$K$2171,Data_LCA!F$1,FALSE)),"-",VLOOKUP(control!$B$4&amp;control!$H$37&amp;Scotland_LCA!$B39,Data_LCA!$A$5:$K$2171,Data_LCA!F$1,FALSE)))</f>
        <v>5</v>
      </c>
      <c r="E39" s="89">
        <f>IF(OR(IF(ISERROR(VLOOKUP(control!$B$4&amp;control!$H$37&amp;Scotland_LCA!$B39,Data_LCA!$A$5:$K$2171,Data_LCA!G$1,FALSE)),"-",VLOOKUP(control!$B$4&amp;control!$H$37&amp;Scotland_LCA!$B39,Data_LCA!$A$5:$K$2171,Data_LCA!G$1,FALSE))=0,ISERROR(IF(ISERROR(VLOOKUP(control!$B$4&amp;control!$H$37&amp;Scotland_LCA!$B39,Data_LCA!$A$5:$K$2171,Data_LCA!G$1,FALSE)),"-",VLOOKUP(control!$B$4&amp;control!$H$37&amp;Scotland_LCA!$B39,Data_LCA!$A$5:$K$2171,Data_LCA!G$1,FALSE)))),"-",IF(ISERROR(VLOOKUP(control!$B$4&amp;control!$H$37&amp;Scotland_LCA!$B39,Data_LCA!$A$5:$K$2171,Data_LCA!G$1,FALSE)),"-",VLOOKUP(control!$B$4&amp;control!$H$37&amp;Scotland_LCA!$B39,Data_LCA!$A$5:$K$2171,Data_LCA!G$1,FALSE)))</f>
        <v>5</v>
      </c>
      <c r="F39" s="89">
        <f>IF(OR(IF(ISERROR(VLOOKUP(control!$B$4&amp;control!$H$37&amp;Scotland_LCA!$B39,Data_LCA!$A$5:$K$2171,Data_LCA!H$1,FALSE)),"-",VLOOKUP(control!$B$4&amp;control!$H$37&amp;Scotland_LCA!$B39,Data_LCA!$A$5:$K$2171,Data_LCA!H$1,FALSE))=0,ISERROR(IF(ISERROR(VLOOKUP(control!$B$4&amp;control!$H$37&amp;Scotland_LCA!$B39,Data_LCA!$A$5:$K$2171,Data_LCA!H$1,FALSE)),"-",VLOOKUP(control!$B$4&amp;control!$H$37&amp;Scotland_LCA!$B39,Data_LCA!$A$5:$K$2171,Data_LCA!H$1,FALSE)))),"-",IF(ISERROR(VLOOKUP(control!$B$4&amp;control!$H$37&amp;Scotland_LCA!$B39,Data_LCA!$A$5:$K$2171,Data_LCA!H$1,FALSE)),"-",VLOOKUP(control!$B$4&amp;control!$H$37&amp;Scotland_LCA!$B39,Data_LCA!$A$5:$K$2171,Data_LCA!H$1,FALSE)))</f>
        <v>5</v>
      </c>
      <c r="G39" s="89">
        <f>IF(OR(IF(ISERROR(VLOOKUP(control!$B$4&amp;control!$H$37&amp;Scotland_LCA!$B39,Data_LCA!$A$5:$K$2171,Data_LCA!I$1,FALSE)),"-",VLOOKUP(control!$B$4&amp;control!$H$37&amp;Scotland_LCA!$B39,Data_LCA!$A$5:$K$2171,Data_LCA!I$1,FALSE))=0,ISERROR(IF(ISERROR(VLOOKUP(control!$B$4&amp;control!$H$37&amp;Scotland_LCA!$B39,Data_LCA!$A$5:$K$2171,Data_LCA!I$1,FALSE)),"-",VLOOKUP(control!$B$4&amp;control!$H$37&amp;Scotland_LCA!$B39,Data_LCA!$A$5:$K$2171,Data_LCA!I$1,FALSE)))),"-",IF(ISERROR(VLOOKUP(control!$B$4&amp;control!$H$37&amp;Scotland_LCA!$B39,Data_LCA!$A$5:$K$2171,Data_LCA!I$1,FALSE)),"-",VLOOKUP(control!$B$4&amp;control!$H$37&amp;Scotland_LCA!$B39,Data_LCA!$A$5:$K$2171,Data_LCA!I$1,FALSE)))</f>
        <v>5</v>
      </c>
      <c r="H39" s="89">
        <f>IF(OR(IF(ISERROR(VLOOKUP(control!$B$4&amp;control!$H$37&amp;Scotland_LCA!$B39,Data_LCA!$A$5:$K$2171,Data_LCA!J$1,FALSE)),"-",VLOOKUP(control!$B$4&amp;control!$H$37&amp;Scotland_LCA!$B39,Data_LCA!$A$5:$K$2171,Data_LCA!J$1,FALSE))=0,ISERROR(IF(ISERROR(VLOOKUP(control!$B$4&amp;control!$H$37&amp;Scotland_LCA!$B39,Data_LCA!$A$5:$K$2171,Data_LCA!J$1,FALSE)),"-",VLOOKUP(control!$B$4&amp;control!$H$37&amp;Scotland_LCA!$B39,Data_LCA!$A$5:$K$2171,Data_LCA!J$1,FALSE)))),"-",IF(ISERROR(VLOOKUP(control!$B$4&amp;control!$H$37&amp;Scotland_LCA!$B39,Data_LCA!$A$5:$K$2171,Data_LCA!J$1,FALSE)),"-",VLOOKUP(control!$B$4&amp;control!$H$37&amp;Scotland_LCA!$B39,Data_LCA!$A$5:$K$2171,Data_LCA!J$1,FALSE)))</f>
        <v>5</v>
      </c>
      <c r="I39" s="90">
        <f>IF(OR(IF(ISERROR(VLOOKUP(control!$B$4&amp;control!$H$37&amp;Scotland_LCA!$B39,Data_LCA!$A$5:$K$2171,Data_LCA!K$1,FALSE)),"-",VLOOKUP(control!$B$4&amp;control!$H$37&amp;Scotland_LCA!$B39,Data_LCA!$A$5:$K$2171,Data_LCA!K$1,FALSE))=0,ISERROR(IF(ISERROR(VLOOKUP(control!$B$4&amp;control!$H$37&amp;Scotland_LCA!$B39,Data_LCA!$A$5:$K$2171,Data_LCA!K$1,FALSE)),"-",VLOOKUP(control!$B$4&amp;control!$H$37&amp;Scotland_LCA!$B39,Data_LCA!$A$5:$K$2171,Data_LCA!K$1,FALSE)))),"-",IF(ISERROR(VLOOKUP(control!$B$4&amp;control!$H$37&amp;Scotland_LCA!$B39,Data_LCA!$A$5:$K$2171,Data_LCA!K$1,FALSE)),"-",VLOOKUP(control!$B$4&amp;control!$H$37&amp;Scotland_LCA!$B39,Data_LCA!$A$5:$K$2171,Data_LCA!K$1,FALSE)))</f>
        <v>30</v>
      </c>
      <c r="J39" s="87"/>
      <c r="K39" s="88" t="str">
        <f>IF(OR(IF(ISERROR(VLOOKUP(control!$B$5&amp;control!$H$37&amp;Scotland_LCA!$B39,Data_LCA!$A$5:$K$2171,Data_LCA!E$1,FALSE)),"-",VLOOKUP(control!$B$5&amp;control!$H$37&amp;Scotland_LCA!$B39,Data_LCA!$A$5:$K$2171,Data_LCA!E$1,FALSE))=0,ISERROR(IF(ISERROR(VLOOKUP(control!$B$5&amp;control!$H$37&amp;Scotland_LCA!$B39,Data_LCA!$A$5:$K$2171,Data_LCA!E$1,FALSE)),"-",VLOOKUP(control!$B$5&amp;control!$H$37&amp;Scotland_LCA!$B39,Data_LCA!$A$5:$K$2171,Data_LCA!E$1,FALSE)))),"-",IF(ISERROR(VLOOKUP(control!$B$5&amp;control!$H$37&amp;Scotland_LCA!$B39,Data_LCA!$A$5:$K$2171,Data_LCA!E$1,FALSE)),"-",VLOOKUP(control!$B$5&amp;control!$H$37&amp;Scotland_LCA!$B39,Data_LCA!$A$5:$K$2171,Data_LCA!E$1,FALSE)))</f>
        <v>-</v>
      </c>
      <c r="L39" s="89" t="str">
        <f>IF(OR(IF(ISERROR(VLOOKUP(control!$B$5&amp;control!$H$37&amp;Scotland_LCA!$B39,Data_LCA!$A$5:$K$2171,Data_LCA!F$1,FALSE)),"-",VLOOKUP(control!$B$5&amp;control!$H$37&amp;Scotland_LCA!$B39,Data_LCA!$A$5:$K$2171,Data_LCA!F$1,FALSE))=0,ISERROR(IF(ISERROR(VLOOKUP(control!$B$5&amp;control!$H$37&amp;Scotland_LCA!$B42,Data_LCA!$A$5:$K$2171,Data_LCA!F$1,FALSE)),"-",VLOOKUP(control!$B$5&amp;control!$H$37&amp;Scotland_LCA!$B39,Data_LCA!$A$5:$K$2171,Data_LCA!F$1,FALSE)))),"-",IF(ISERROR(VLOOKUP(control!$B$5&amp;control!$H$37&amp;Scotland_LCA!$B39,Data_LCA!$A$5:$K$2171,Data_LCA!F$1,FALSE)),"-",VLOOKUP(control!$B$5&amp;control!$H$37&amp;Scotland_LCA!$B39,Data_LCA!$A$5:$K$2171,Data_LCA!F$1,FALSE)))</f>
        <v>-</v>
      </c>
      <c r="M39" s="89">
        <f>IF(OR(IF(ISERROR(VLOOKUP(control!$B$5&amp;control!$H$37&amp;Scotland_LCA!$B39,Data_LCA!$A$5:$K$2171,Data_LCA!G$1,FALSE)),"-",VLOOKUP(control!$B$5&amp;control!$H$37&amp;Scotland_LCA!$B39,Data_LCA!$A$5:$K$2171,Data_LCA!G$1,FALSE))=0,ISERROR(IF(ISERROR(VLOOKUP(control!$B$5&amp;control!$H$37&amp;Scotland_LCA!$B42,Data_LCA!$A$5:$K$2171,Data_LCA!G$1,FALSE)),"-",VLOOKUP(control!$B$5&amp;control!$H$37&amp;Scotland_LCA!$B39,Data_LCA!$A$5:$K$2171,Data_LCA!G$1,FALSE)))),"-",IF(ISERROR(VLOOKUP(control!$B$5&amp;control!$H$37&amp;Scotland_LCA!$B39,Data_LCA!$A$5:$K$2171,Data_LCA!G$1,FALSE)),"-",VLOOKUP(control!$B$5&amp;control!$H$37&amp;Scotland_LCA!$B39,Data_LCA!$A$5:$K$2171,Data_LCA!G$1,FALSE)))</f>
        <v>8</v>
      </c>
      <c r="N39" s="89" t="str">
        <f>IF(OR(IF(ISERROR(VLOOKUP(control!$B$5&amp;control!$H$37&amp;Scotland_LCA!$B39,Data_LCA!$A$5:$K$2171,Data_LCA!H$1,FALSE)),"-",VLOOKUP(control!$B$5&amp;control!$H$37&amp;Scotland_LCA!$B39,Data_LCA!$A$5:$K$2171,Data_LCA!H$1,FALSE))=0,ISERROR(IF(ISERROR(VLOOKUP(control!$B$5&amp;control!$H$37&amp;Scotland_LCA!$B42,Data_LCA!$A$5:$K$2171,Data_LCA!H$1,FALSE)),"-",VLOOKUP(control!$B$5&amp;control!$H$37&amp;Scotland_LCA!$B39,Data_LCA!$A$5:$K$2171,Data_LCA!H$1,FALSE)))),"-",IF(ISERROR(VLOOKUP(control!$B$5&amp;control!$H$37&amp;Scotland_LCA!$B39,Data_LCA!$A$5:$K$2171,Data_LCA!H$1,FALSE)),"-",VLOOKUP(control!$B$5&amp;control!$H$37&amp;Scotland_LCA!$B39,Data_LCA!$A$5:$K$2171,Data_LCA!H$1,FALSE)))</f>
        <v>-</v>
      </c>
      <c r="O39" s="89" t="str">
        <f>IF(OR(IF(ISERROR(VLOOKUP(control!$B$5&amp;control!$H$37&amp;Scotland_LCA!$B39,Data_LCA!$A$5:$K$2171,Data_LCA!I$1,FALSE)),"-",VLOOKUP(control!$B$5&amp;control!$H$37&amp;Scotland_LCA!$B39,Data_LCA!$A$5:$K$2171,Data_LCA!I$1,FALSE))=0,ISERROR(IF(ISERROR(VLOOKUP(control!$B$5&amp;control!$H$37&amp;Scotland_LCA!$B42,Data_LCA!$A$5:$K$2171,Data_LCA!I$1,FALSE)),"-",VLOOKUP(control!$B$5&amp;control!$H$37&amp;Scotland_LCA!$B39,Data_LCA!$A$5:$K$2171,Data_LCA!I$1,FALSE)))),"-",IF(ISERROR(VLOOKUP(control!$B$5&amp;control!$H$37&amp;Scotland_LCA!$B39,Data_LCA!$A$5:$K$2171,Data_LCA!I$1,FALSE)),"-",VLOOKUP(control!$B$5&amp;control!$H$37&amp;Scotland_LCA!$B39,Data_LCA!$A$5:$K$2171,Data_LCA!I$1,FALSE)))</f>
        <v>-</v>
      </c>
      <c r="P39" s="89" t="str">
        <f>IF(OR(IF(ISERROR(VLOOKUP(control!$B$5&amp;control!$H$37&amp;Scotland_LCA!$B39,Data_LCA!$A$5:$K$2171,Data_LCA!J$1,FALSE)),"-",VLOOKUP(control!$B$5&amp;control!$H$37&amp;Scotland_LCA!$B39,Data_LCA!$A$5:$K$2171,Data_LCA!J$1,FALSE))=0,ISERROR(IF(ISERROR(VLOOKUP(control!$B$5&amp;control!$H$37&amp;Scotland_LCA!$B42,Data_LCA!$A$5:$K$2171,Data_LCA!J$1,FALSE)),"-",VLOOKUP(control!$B$5&amp;control!$H$37&amp;Scotland_LCA!$B39,Data_LCA!$A$5:$K$2171,Data_LCA!J$1,FALSE)))),"-",IF(ISERROR(VLOOKUP(control!$B$5&amp;control!$H$37&amp;Scotland_LCA!$B39,Data_LCA!$A$5:$K$2171,Data_LCA!J$1,FALSE)),"-",VLOOKUP(control!$B$5&amp;control!$H$37&amp;Scotland_LCA!$B39,Data_LCA!$A$5:$K$2171,Data_LCA!J$1,FALSE)))</f>
        <v>-</v>
      </c>
      <c r="Q39" s="90">
        <f>IF(OR(IF(ISERROR(VLOOKUP(control!$B$5&amp;control!$H$37&amp;Scotland_LCA!$B39,Data_LCA!$A$5:$K$2171,Data_LCA!K$1,FALSE)),"-",VLOOKUP(control!$B$5&amp;control!$H$37&amp;Scotland_LCA!$B39,Data_LCA!$A$5:$K$2171,Data_LCA!K$1,FALSE))=0,ISERROR(IF(ISERROR(VLOOKUP(control!$B$5&amp;control!$H$37&amp;Scotland_LCA!$B42,Data_LCA!$A$5:$K$2171,Data_LCA!K$1,FALSE)),"-",VLOOKUP(control!$B$5&amp;control!$H$37&amp;Scotland_LCA!$B39,Data_LCA!$A$5:$K$2171,Data_LCA!K$1,FALSE)))),"-",IF(ISERROR(VLOOKUP(control!$B$5&amp;control!$H$37&amp;Scotland_LCA!$B39,Data_LCA!$A$5:$K$2171,Data_LCA!K$1,FALSE)),"-",VLOOKUP(control!$B$5&amp;control!$H$37&amp;Scotland_LCA!$B39,Data_LCA!$A$5:$K$2171,Data_LCA!K$1,FALSE)))</f>
        <v>8</v>
      </c>
      <c r="R39" s="87"/>
      <c r="S39" s="88">
        <f>IF(OR(IF(ISERROR(VLOOKUP("Persons"&amp;control!$H$37&amp;Scotland_LCA!$B39,Data_LCA!$A$5:$K$2171,Data_LCA!E$1,FALSE)),"-",VLOOKUP("Persons"&amp;control!$H$37&amp;Scotland_LCA!$B39,Data_LCA!$A$5:$K$2171,Data_LCA!E$1,FALSE))=0,ISERROR(IF(ISERROR(VLOOKUP("Persons"&amp;control!$H$37&amp;Scotland_LCA!$B39,Data_LCA!$A$5:$K$2171,Data_LCA!E$1,FALSE)),"-",VLOOKUP("Persons"&amp;control!$H$37&amp;Scotland_LCA!$B39,Data_LCA!$A$5:$K$2171,Data_LCA!E$1,FALSE)))),"-",IF(ISERROR(VLOOKUP("Persons"&amp;control!$H$37&amp;Scotland_LCA!$B39,Data_LCA!$A$5:$K$2171,Data_LCA!E$1,FALSE)),"-",VLOOKUP("Persons"&amp;control!$H$37&amp;Scotland_LCA!$B39,Data_LCA!$A$5:$K$2171,Data_LCA!E$1,FALSE)))</f>
        <v>5</v>
      </c>
      <c r="T39" s="89">
        <f>IF(OR(IF(ISERROR(VLOOKUP("Persons"&amp;control!$H$37&amp;Scotland_LCA!$B39,Data_LCA!$A$5:$K$2171,Data_LCA!F$1,FALSE)),"-",VLOOKUP("Persons"&amp;control!$H$37&amp;Scotland_LCA!$B39,Data_LCA!$A$5:$K$2171,Data_LCA!F$1,FALSE))=0,ISERROR(IF(ISERROR(VLOOKUP("Persons"&amp;control!$H$37&amp;Scotland_LCA!$B39,Data_LCA!$A$5:$K$2171,Data_LCA!F$1,FALSE)),"-",VLOOKUP("Persons"&amp;control!$H$37&amp;Scotland_LCA!$B39,Data_LCA!$A$5:$K$2171,Data_LCA!F$1,FALSE)))),"-",IF(ISERROR(VLOOKUP("Persons"&amp;control!$H$37&amp;Scotland_LCA!$B39,Data_LCA!$A$5:$K$2171,Data_LCA!F$1,FALSE)),"-",VLOOKUP("Persons"&amp;control!$H$37&amp;Scotland_LCA!$B39,Data_LCA!$A$5:$K$2171,Data_LCA!F$1,FALSE)))</f>
        <v>5</v>
      </c>
      <c r="U39" s="89">
        <f>IF(OR(IF(ISERROR(VLOOKUP("Persons"&amp;control!$H$37&amp;Scotland_LCA!$B39,Data_LCA!$A$5:$K$2171,Data_LCA!G$1,FALSE)),"-",VLOOKUP("Persons"&amp;control!$H$37&amp;Scotland_LCA!$B39,Data_LCA!$A$5:$K$2171,Data_LCA!G$1,FALSE))=0,ISERROR(IF(ISERROR(VLOOKUP("Persons"&amp;control!$H$37&amp;Scotland_LCA!$B39,Data_LCA!$A$5:$K$2171,Data_LCA!G$1,FALSE)),"-",VLOOKUP("Persons"&amp;control!$H$37&amp;Scotland_LCA!$B39,Data_LCA!$A$5:$K$2171,Data_LCA!G$1,FALSE)))),"-",IF(ISERROR(VLOOKUP("Persons"&amp;control!$H$37&amp;Scotland_LCA!$B39,Data_LCA!$A$5:$K$2171,Data_LCA!G$1,FALSE)),"-",VLOOKUP("Persons"&amp;control!$H$37&amp;Scotland_LCA!$B39,Data_LCA!$A$5:$K$2171,Data_LCA!G$1,FALSE)))</f>
        <v>13</v>
      </c>
      <c r="V39" s="89">
        <f>IF(OR(IF(ISERROR(VLOOKUP("Persons"&amp;control!$H$37&amp;Scotland_LCA!$B39,Data_LCA!$A$5:$K$2171,Data_LCA!H$1,FALSE)),"-",VLOOKUP("Persons"&amp;control!$H$37&amp;Scotland_LCA!$B39,Data_LCA!$A$5:$K$2171,Data_LCA!H$1,FALSE))=0,ISERROR(IF(ISERROR(VLOOKUP("Persons"&amp;control!$H$37&amp;Scotland_LCA!$B39,Data_LCA!$A$5:$K$2171,Data_LCA!H$1,FALSE)),"-",VLOOKUP("Persons"&amp;control!$H$37&amp;Scotland_LCA!$B39,Data_LCA!$A$5:$K$2171,Data_LCA!H$1,FALSE)))),"-",IF(ISERROR(VLOOKUP("Persons"&amp;control!$H$37&amp;Scotland_LCA!$B39,Data_LCA!$A$5:$K$2171,Data_LCA!H$1,FALSE)),"-",VLOOKUP("Persons"&amp;control!$H$37&amp;Scotland_LCA!$B39,Data_LCA!$A$5:$K$2171,Data_LCA!H$1,FALSE)))</f>
        <v>5</v>
      </c>
      <c r="W39" s="89">
        <f>IF(OR(IF(ISERROR(VLOOKUP("Persons"&amp;control!$H$37&amp;Scotland_LCA!$B39,Data_LCA!$A$5:$K$2171,Data_LCA!I$1,FALSE)),"-",VLOOKUP("Persons"&amp;control!$H$37&amp;Scotland_LCA!$B39,Data_LCA!$A$5:$K$2171,Data_LCA!I$1,FALSE))=0,ISERROR(IF(ISERROR(VLOOKUP("Persons"&amp;control!$H$37&amp;Scotland_LCA!$B39,Data_LCA!$A$5:$K$2171,Data_LCA!I$1,FALSE)),"-",VLOOKUP("Persons"&amp;control!$H$37&amp;Scotland_LCA!$B39,Data_LCA!$A$5:$K$2171,Data_LCA!I$1,FALSE)))),"-",IF(ISERROR(VLOOKUP("Persons"&amp;control!$H$37&amp;Scotland_LCA!$B39,Data_LCA!$A$5:$K$2171,Data_LCA!I$1,FALSE)),"-",VLOOKUP("Persons"&amp;control!$H$37&amp;Scotland_LCA!$B39,Data_LCA!$A$5:$K$2171,Data_LCA!I$1,FALSE)))</f>
        <v>5</v>
      </c>
      <c r="X39" s="89">
        <f>IF(OR(IF(ISERROR(VLOOKUP("Persons"&amp;control!$H$37&amp;Scotland_LCA!$B39,Data_LCA!$A$5:$K$2171,Data_LCA!J$1,FALSE)),"-",VLOOKUP("Persons"&amp;control!$H$37&amp;Scotland_LCA!$B39,Data_LCA!$A$5:$K$2171,Data_LCA!J$1,FALSE))=0,ISERROR(IF(ISERROR(VLOOKUP("Persons"&amp;control!$H$37&amp;Scotland_LCA!$B39,Data_LCA!$A$5:$K$2171,Data_LCA!J$1,FALSE)),"-",VLOOKUP("Persons"&amp;control!$H$37&amp;Scotland_LCA!$B39,Data_LCA!$A$5:$K$2171,Data_LCA!J$1,FALSE)))),"-",IF(ISERROR(VLOOKUP("Persons"&amp;control!$H$37&amp;Scotland_LCA!$B39,Data_LCA!$A$5:$K$2171,Data_LCA!J$1,FALSE)),"-",VLOOKUP("Persons"&amp;control!$H$37&amp;Scotland_LCA!$B39,Data_LCA!$A$5:$K$2171,Data_LCA!J$1,FALSE)))</f>
        <v>5</v>
      </c>
      <c r="Y39" s="90">
        <f>IF(OR(IF(ISERROR(VLOOKUP("Persons"&amp;control!$H$37&amp;Scotland_LCA!$B39,Data_LCA!$A$5:$K$2171,Data_LCA!K$1,FALSE)),"-",VLOOKUP("Persons"&amp;control!$H$37&amp;Scotland_LCA!$B39,Data_LCA!$A$5:$K$2171,Data_LCA!K$1,FALSE))=0,ISERROR(IF(ISERROR(VLOOKUP("Persons"&amp;control!$H$37&amp;Scotland_LCA!$B39,Data_LCA!$A$5:$K$2171,Data_LCA!K$1,FALSE)),"-",VLOOKUP("Persons"&amp;control!$H$37&amp;Scotland_LCA!$B39,Data_LCA!$A$5:$K$2171,Data_LCA!K$1,FALSE)))),"-",IF(ISERROR(VLOOKUP("Persons"&amp;control!$H$37&amp;Scotland_LCA!$B39,Data_LCA!$A$5:$K$2171,Data_LCA!K$1,FALSE)),"-",VLOOKUP("Persons"&amp;control!$H$37&amp;Scotland_LCA!$B39,Data_LCA!$A$5:$K$2171,Data_LCA!K$1,FALSE)))</f>
        <v>38</v>
      </c>
    </row>
    <row r="40" spans="2:25" thickBot="1">
      <c r="B40" s="16" t="s">
        <v>121</v>
      </c>
      <c r="C40" s="91">
        <f>IF(OR(IF(ISERROR(VLOOKUP(control!$B$4&amp;control!$H$37&amp;Scotland_LCA!$B40,Data_LCA!$A$5:$K$2171,Data_LCA!E$1,FALSE)),"-",VLOOKUP(control!$B$4&amp;control!$H$37&amp;Scotland_LCA!$B40,Data_LCA!$A$5:$K$2171,Data_LCA!E$1,FALSE))=0,ISERROR(IF(ISERROR(VLOOKUP(control!$B$4&amp;control!$H$37&amp;Scotland_LCA!$B40,Data_LCA!$A$5:$K$2171,Data_LCA!E$1,FALSE)),"-",VLOOKUP(control!$B$4&amp;control!$H$37&amp;Scotland_LCA!$B40,Data_LCA!$A$5:$K$2171,Data_LCA!E$1,FALSE)))),"-",IF(ISERROR(VLOOKUP(control!$B$4&amp;control!$H$37&amp;Scotland_LCA!$B40,Data_LCA!$A$5:$K$2171,Data_LCA!E$1,FALSE)),"-",VLOOKUP(control!$B$4&amp;control!$H$37&amp;Scotland_LCA!$B40,Data_LCA!$A$5:$K$2171,Data_LCA!E$1,FALSE)))</f>
        <v>8</v>
      </c>
      <c r="D40" s="92">
        <f>IF(OR(IF(ISERROR(VLOOKUP(control!$B$4&amp;control!$H$37&amp;Scotland_LCA!$B40,Data_LCA!$A$5:$K$2171,Data_LCA!F$1,FALSE)),"-",VLOOKUP(control!$B$4&amp;control!$H$37&amp;Scotland_LCA!$B40,Data_LCA!$A$5:$K$2171,Data_LCA!F$1,FALSE))=0,ISERROR(IF(ISERROR(VLOOKUP(control!$B$4&amp;control!$H$37&amp;Scotland_LCA!$B40,Data_LCA!$A$5:$K$2171,Data_LCA!F$1,FALSE)),"-",VLOOKUP(control!$B$4&amp;control!$H$37&amp;Scotland_LCA!$B40,Data_LCA!$A$5:$K$2171,Data_LCA!F$1,FALSE)))),"-",IF(ISERROR(VLOOKUP(control!$B$4&amp;control!$H$37&amp;Scotland_LCA!$B40,Data_LCA!$A$5:$K$2171,Data_LCA!F$1,FALSE)),"-",VLOOKUP(control!$B$4&amp;control!$H$37&amp;Scotland_LCA!$B40,Data_LCA!$A$5:$K$2171,Data_LCA!F$1,FALSE)))</f>
        <v>6</v>
      </c>
      <c r="E40" s="92">
        <f>IF(OR(IF(ISERROR(VLOOKUP(control!$B$4&amp;control!$H$37&amp;Scotland_LCA!$B40,Data_LCA!$A$5:$K$2171,Data_LCA!G$1,FALSE)),"-",VLOOKUP(control!$B$4&amp;control!$H$37&amp;Scotland_LCA!$B40,Data_LCA!$A$5:$K$2171,Data_LCA!G$1,FALSE))=0,ISERROR(IF(ISERROR(VLOOKUP(control!$B$4&amp;control!$H$37&amp;Scotland_LCA!$B40,Data_LCA!$A$5:$K$2171,Data_LCA!G$1,FALSE)),"-",VLOOKUP(control!$B$4&amp;control!$H$37&amp;Scotland_LCA!$B40,Data_LCA!$A$5:$K$2171,Data_LCA!G$1,FALSE)))),"-",IF(ISERROR(VLOOKUP(control!$B$4&amp;control!$H$37&amp;Scotland_LCA!$B40,Data_LCA!$A$5:$K$2171,Data_LCA!G$1,FALSE)),"-",VLOOKUP(control!$B$4&amp;control!$H$37&amp;Scotland_LCA!$B40,Data_LCA!$A$5:$K$2171,Data_LCA!G$1,FALSE)))</f>
        <v>8</v>
      </c>
      <c r="F40" s="92">
        <f>IF(OR(IF(ISERROR(VLOOKUP(control!$B$4&amp;control!$H$37&amp;Scotland_LCA!$B40,Data_LCA!$A$5:$K$2171,Data_LCA!H$1,FALSE)),"-",VLOOKUP(control!$B$4&amp;control!$H$37&amp;Scotland_LCA!$B40,Data_LCA!$A$5:$K$2171,Data_LCA!H$1,FALSE))=0,ISERROR(IF(ISERROR(VLOOKUP(control!$B$4&amp;control!$H$37&amp;Scotland_LCA!$B40,Data_LCA!$A$5:$K$2171,Data_LCA!H$1,FALSE)),"-",VLOOKUP(control!$B$4&amp;control!$H$37&amp;Scotland_LCA!$B40,Data_LCA!$A$5:$K$2171,Data_LCA!H$1,FALSE)))),"-",IF(ISERROR(VLOOKUP(control!$B$4&amp;control!$H$37&amp;Scotland_LCA!$B40,Data_LCA!$A$5:$K$2171,Data_LCA!H$1,FALSE)),"-",VLOOKUP(control!$B$4&amp;control!$H$37&amp;Scotland_LCA!$B40,Data_LCA!$A$5:$K$2171,Data_LCA!H$1,FALSE)))</f>
        <v>24</v>
      </c>
      <c r="G40" s="92">
        <f>IF(OR(IF(ISERROR(VLOOKUP(control!$B$4&amp;control!$H$37&amp;Scotland_LCA!$B40,Data_LCA!$A$5:$K$2171,Data_LCA!I$1,FALSE)),"-",VLOOKUP(control!$B$4&amp;control!$H$37&amp;Scotland_LCA!$B40,Data_LCA!$A$5:$K$2171,Data_LCA!I$1,FALSE))=0,ISERROR(IF(ISERROR(VLOOKUP(control!$B$4&amp;control!$H$37&amp;Scotland_LCA!$B40,Data_LCA!$A$5:$K$2171,Data_LCA!I$1,FALSE)),"-",VLOOKUP(control!$B$4&amp;control!$H$37&amp;Scotland_LCA!$B40,Data_LCA!$A$5:$K$2171,Data_LCA!I$1,FALSE)))),"-",IF(ISERROR(VLOOKUP(control!$B$4&amp;control!$H$37&amp;Scotland_LCA!$B40,Data_LCA!$A$5:$K$2171,Data_LCA!I$1,FALSE)),"-",VLOOKUP(control!$B$4&amp;control!$H$37&amp;Scotland_LCA!$B40,Data_LCA!$A$5:$K$2171,Data_LCA!I$1,FALSE)))</f>
        <v>10</v>
      </c>
      <c r="H40" s="92">
        <f>IF(OR(IF(ISERROR(VLOOKUP(control!$B$4&amp;control!$H$37&amp;Scotland_LCA!$B40,Data_LCA!$A$5:$K$2171,Data_LCA!J$1,FALSE)),"-",VLOOKUP(control!$B$4&amp;control!$H$37&amp;Scotland_LCA!$B40,Data_LCA!$A$5:$K$2171,Data_LCA!J$1,FALSE))=0,ISERROR(IF(ISERROR(VLOOKUP(control!$B$4&amp;control!$H$37&amp;Scotland_LCA!$B40,Data_LCA!$A$5:$K$2171,Data_LCA!J$1,FALSE)),"-",VLOOKUP(control!$B$4&amp;control!$H$37&amp;Scotland_LCA!$B40,Data_LCA!$A$5:$K$2171,Data_LCA!J$1,FALSE)))),"-",IF(ISERROR(VLOOKUP(control!$B$4&amp;control!$H$37&amp;Scotland_LCA!$B40,Data_LCA!$A$5:$K$2171,Data_LCA!J$1,FALSE)),"-",VLOOKUP(control!$B$4&amp;control!$H$37&amp;Scotland_LCA!$B40,Data_LCA!$A$5:$K$2171,Data_LCA!J$1,FALSE)))</f>
        <v>8</v>
      </c>
      <c r="I40" s="93">
        <f>IF(OR(IF(ISERROR(VLOOKUP(control!$B$4&amp;control!$H$37&amp;Scotland_LCA!$B40,Data_LCA!$A$5:$K$2171,Data_LCA!K$1,FALSE)),"-",VLOOKUP(control!$B$4&amp;control!$H$37&amp;Scotland_LCA!$B40,Data_LCA!$A$5:$K$2171,Data_LCA!K$1,FALSE))=0,ISERROR(IF(ISERROR(VLOOKUP(control!$B$4&amp;control!$H$37&amp;Scotland_LCA!$B40,Data_LCA!$A$5:$K$2171,Data_LCA!K$1,FALSE)),"-",VLOOKUP(control!$B$4&amp;control!$H$37&amp;Scotland_LCA!$B40,Data_LCA!$A$5:$K$2171,Data_LCA!K$1,FALSE)))),"-",IF(ISERROR(VLOOKUP(control!$B$4&amp;control!$H$37&amp;Scotland_LCA!$B40,Data_LCA!$A$5:$K$2171,Data_LCA!K$1,FALSE)),"-",VLOOKUP(control!$B$4&amp;control!$H$37&amp;Scotland_LCA!$B40,Data_LCA!$A$5:$K$2171,Data_LCA!K$1,FALSE)))</f>
        <v>64</v>
      </c>
      <c r="J40" s="87"/>
      <c r="K40" s="91">
        <f>IF(OR(IF(ISERROR(VLOOKUP(control!$B$5&amp;control!$H$37&amp;Scotland_LCA!$B40,Data_LCA!$A$5:$K$2171,Data_LCA!E$1,FALSE)),"-",VLOOKUP(control!$B$5&amp;control!$H$37&amp;Scotland_LCA!$B40,Data_LCA!$A$5:$K$2171,Data_LCA!E$1,FALSE))=0,ISERROR(IF(ISERROR(VLOOKUP(control!$B$5&amp;control!$H$37&amp;Scotland_LCA!$B40,Data_LCA!$A$5:$K$2171,Data_LCA!E$1,FALSE)),"-",VLOOKUP(control!$B$5&amp;control!$H$37&amp;Scotland_LCA!$B40,Data_LCA!$A$5:$K$2171,Data_LCA!E$1,FALSE)))),"-",IF(ISERROR(VLOOKUP(control!$B$5&amp;control!$H$37&amp;Scotland_LCA!$B40,Data_LCA!$A$5:$K$2171,Data_LCA!E$1,FALSE)),"-",VLOOKUP(control!$B$5&amp;control!$H$37&amp;Scotland_LCA!$B40,Data_LCA!$A$5:$K$2171,Data_LCA!E$1,FALSE)))</f>
        <v>6</v>
      </c>
      <c r="L40" s="92">
        <f>IF(OR(IF(ISERROR(VLOOKUP(control!$B$5&amp;control!$H$37&amp;Scotland_LCA!$B40,Data_LCA!$A$5:$K$2171,Data_LCA!F$1,FALSE)),"-",VLOOKUP(control!$B$5&amp;control!$H$37&amp;Scotland_LCA!$B40,Data_LCA!$A$5:$K$2171,Data_LCA!F$1,FALSE))=0,ISERROR(IF(ISERROR(VLOOKUP(control!$B$5&amp;control!$H$37&amp;Scotland_LCA!$B43,Data_LCA!$A$5:$K$2171,Data_LCA!F$1,FALSE)),"-",VLOOKUP(control!$B$5&amp;control!$H$37&amp;Scotland_LCA!$B40,Data_LCA!$A$5:$K$2171,Data_LCA!F$1,FALSE)))),"-",IF(ISERROR(VLOOKUP(control!$B$5&amp;control!$H$37&amp;Scotland_LCA!$B40,Data_LCA!$A$5:$K$2171,Data_LCA!F$1,FALSE)),"-",VLOOKUP(control!$B$5&amp;control!$H$37&amp;Scotland_LCA!$B40,Data_LCA!$A$5:$K$2171,Data_LCA!F$1,FALSE)))</f>
        <v>6</v>
      </c>
      <c r="M40" s="92">
        <f>IF(OR(IF(ISERROR(VLOOKUP(control!$B$5&amp;control!$H$37&amp;Scotland_LCA!$B40,Data_LCA!$A$5:$K$2171,Data_LCA!G$1,FALSE)),"-",VLOOKUP(control!$B$5&amp;control!$H$37&amp;Scotland_LCA!$B40,Data_LCA!$A$5:$K$2171,Data_LCA!G$1,FALSE))=0,ISERROR(IF(ISERROR(VLOOKUP(control!$B$5&amp;control!$H$37&amp;Scotland_LCA!$B43,Data_LCA!$A$5:$K$2171,Data_LCA!G$1,FALSE)),"-",VLOOKUP(control!$B$5&amp;control!$H$37&amp;Scotland_LCA!$B40,Data_LCA!$A$5:$K$2171,Data_LCA!G$1,FALSE)))),"-",IF(ISERROR(VLOOKUP(control!$B$5&amp;control!$H$37&amp;Scotland_LCA!$B40,Data_LCA!$A$5:$K$2171,Data_LCA!G$1,FALSE)),"-",VLOOKUP(control!$B$5&amp;control!$H$37&amp;Scotland_LCA!$B40,Data_LCA!$A$5:$K$2171,Data_LCA!G$1,FALSE)))</f>
        <v>15</v>
      </c>
      <c r="N40" s="92">
        <f>IF(OR(IF(ISERROR(VLOOKUP(control!$B$5&amp;control!$H$37&amp;Scotland_LCA!$B40,Data_LCA!$A$5:$K$2171,Data_LCA!H$1,FALSE)),"-",VLOOKUP(control!$B$5&amp;control!$H$37&amp;Scotland_LCA!$B40,Data_LCA!$A$5:$K$2171,Data_LCA!H$1,FALSE))=0,ISERROR(IF(ISERROR(VLOOKUP(control!$B$5&amp;control!$H$37&amp;Scotland_LCA!$B43,Data_LCA!$A$5:$K$2171,Data_LCA!H$1,FALSE)),"-",VLOOKUP(control!$B$5&amp;control!$H$37&amp;Scotland_LCA!$B40,Data_LCA!$A$5:$K$2171,Data_LCA!H$1,FALSE)))),"-",IF(ISERROR(VLOOKUP(control!$B$5&amp;control!$H$37&amp;Scotland_LCA!$B40,Data_LCA!$A$5:$K$2171,Data_LCA!H$1,FALSE)),"-",VLOOKUP(control!$B$5&amp;control!$H$37&amp;Scotland_LCA!$B40,Data_LCA!$A$5:$K$2171,Data_LCA!H$1,FALSE)))</f>
        <v>10</v>
      </c>
      <c r="O40" s="92">
        <f>IF(OR(IF(ISERROR(VLOOKUP(control!$B$5&amp;control!$H$37&amp;Scotland_LCA!$B40,Data_LCA!$A$5:$K$2171,Data_LCA!I$1,FALSE)),"-",VLOOKUP(control!$B$5&amp;control!$H$37&amp;Scotland_LCA!$B40,Data_LCA!$A$5:$K$2171,Data_LCA!I$1,FALSE))=0,ISERROR(IF(ISERROR(VLOOKUP(control!$B$5&amp;control!$H$37&amp;Scotland_LCA!$B43,Data_LCA!$A$5:$K$2171,Data_LCA!I$1,FALSE)),"-",VLOOKUP(control!$B$5&amp;control!$H$37&amp;Scotland_LCA!$B40,Data_LCA!$A$5:$K$2171,Data_LCA!I$1,FALSE)))),"-",IF(ISERROR(VLOOKUP(control!$B$5&amp;control!$H$37&amp;Scotland_LCA!$B40,Data_LCA!$A$5:$K$2171,Data_LCA!I$1,FALSE)),"-",VLOOKUP(control!$B$5&amp;control!$H$37&amp;Scotland_LCA!$B40,Data_LCA!$A$5:$K$2171,Data_LCA!I$1,FALSE)))</f>
        <v>18</v>
      </c>
      <c r="P40" s="92">
        <f>IF(OR(IF(ISERROR(VLOOKUP(control!$B$5&amp;control!$H$37&amp;Scotland_LCA!$B40,Data_LCA!$A$5:$K$2171,Data_LCA!J$1,FALSE)),"-",VLOOKUP(control!$B$5&amp;control!$H$37&amp;Scotland_LCA!$B40,Data_LCA!$A$5:$K$2171,Data_LCA!J$1,FALSE))=0,ISERROR(IF(ISERROR(VLOOKUP(control!$B$5&amp;control!$H$37&amp;Scotland_LCA!$B43,Data_LCA!$A$5:$K$2171,Data_LCA!J$1,FALSE)),"-",VLOOKUP(control!$B$5&amp;control!$H$37&amp;Scotland_LCA!$B40,Data_LCA!$A$5:$K$2171,Data_LCA!J$1,FALSE)))),"-",IF(ISERROR(VLOOKUP(control!$B$5&amp;control!$H$37&amp;Scotland_LCA!$B40,Data_LCA!$A$5:$K$2171,Data_LCA!J$1,FALSE)),"-",VLOOKUP(control!$B$5&amp;control!$H$37&amp;Scotland_LCA!$B40,Data_LCA!$A$5:$K$2171,Data_LCA!J$1,FALSE)))</f>
        <v>12</v>
      </c>
      <c r="Q40" s="93">
        <f>IF(OR(IF(ISERROR(VLOOKUP(control!$B$5&amp;control!$H$37&amp;Scotland_LCA!$B40,Data_LCA!$A$5:$K$2171,Data_LCA!K$1,FALSE)),"-",VLOOKUP(control!$B$5&amp;control!$H$37&amp;Scotland_LCA!$B40,Data_LCA!$A$5:$K$2171,Data_LCA!K$1,FALSE))=0,ISERROR(IF(ISERROR(VLOOKUP(control!$B$5&amp;control!$H$37&amp;Scotland_LCA!$B43,Data_LCA!$A$5:$K$2171,Data_LCA!K$1,FALSE)),"-",VLOOKUP(control!$B$5&amp;control!$H$37&amp;Scotland_LCA!$B40,Data_LCA!$A$5:$K$2171,Data_LCA!K$1,FALSE)))),"-",IF(ISERROR(VLOOKUP(control!$B$5&amp;control!$H$37&amp;Scotland_LCA!$B40,Data_LCA!$A$5:$K$2171,Data_LCA!K$1,FALSE)),"-",VLOOKUP(control!$B$5&amp;control!$H$37&amp;Scotland_LCA!$B40,Data_LCA!$A$5:$K$2171,Data_LCA!K$1,FALSE)))</f>
        <v>67</v>
      </c>
      <c r="R40" s="87"/>
      <c r="S40" s="91">
        <f>IF(OR(IF(ISERROR(VLOOKUP("Persons"&amp;control!$H$37&amp;Scotland_LCA!$B40,Data_LCA!$A$5:$K$2171,Data_LCA!E$1,FALSE)),"-",VLOOKUP("Persons"&amp;control!$H$37&amp;Scotland_LCA!$B40,Data_LCA!$A$5:$K$2171,Data_LCA!E$1,FALSE))=0,ISERROR(IF(ISERROR(VLOOKUP("Persons"&amp;control!$H$37&amp;Scotland_LCA!$B40,Data_LCA!$A$5:$K$2171,Data_LCA!E$1,FALSE)),"-",VLOOKUP("Persons"&amp;control!$H$37&amp;Scotland_LCA!$B40,Data_LCA!$A$5:$K$2171,Data_LCA!E$1,FALSE)))),"-",IF(ISERROR(VLOOKUP("Persons"&amp;control!$H$37&amp;Scotland_LCA!$B40,Data_LCA!$A$5:$K$2171,Data_LCA!E$1,FALSE)),"-",VLOOKUP("Persons"&amp;control!$H$37&amp;Scotland_LCA!$B40,Data_LCA!$A$5:$K$2171,Data_LCA!E$1,FALSE)))</f>
        <v>14</v>
      </c>
      <c r="T40" s="92">
        <f>IF(OR(IF(ISERROR(VLOOKUP("Persons"&amp;control!$H$37&amp;Scotland_LCA!$B40,Data_LCA!$A$5:$K$2171,Data_LCA!F$1,FALSE)),"-",VLOOKUP("Persons"&amp;control!$H$37&amp;Scotland_LCA!$B40,Data_LCA!$A$5:$K$2171,Data_LCA!F$1,FALSE))=0,ISERROR(IF(ISERROR(VLOOKUP("Persons"&amp;control!$H$37&amp;Scotland_LCA!$B40,Data_LCA!$A$5:$K$2171,Data_LCA!F$1,FALSE)),"-",VLOOKUP("Persons"&amp;control!$H$37&amp;Scotland_LCA!$B40,Data_LCA!$A$5:$K$2171,Data_LCA!F$1,FALSE)))),"-",IF(ISERROR(VLOOKUP("Persons"&amp;control!$H$37&amp;Scotland_LCA!$B40,Data_LCA!$A$5:$K$2171,Data_LCA!F$1,FALSE)),"-",VLOOKUP("Persons"&amp;control!$H$37&amp;Scotland_LCA!$B40,Data_LCA!$A$5:$K$2171,Data_LCA!F$1,FALSE)))</f>
        <v>12</v>
      </c>
      <c r="U40" s="92">
        <f>IF(OR(IF(ISERROR(VLOOKUP("Persons"&amp;control!$H$37&amp;Scotland_LCA!$B40,Data_LCA!$A$5:$K$2171,Data_LCA!G$1,FALSE)),"-",VLOOKUP("Persons"&amp;control!$H$37&amp;Scotland_LCA!$B40,Data_LCA!$A$5:$K$2171,Data_LCA!G$1,FALSE))=0,ISERROR(IF(ISERROR(VLOOKUP("Persons"&amp;control!$H$37&amp;Scotland_LCA!$B40,Data_LCA!$A$5:$K$2171,Data_LCA!G$1,FALSE)),"-",VLOOKUP("Persons"&amp;control!$H$37&amp;Scotland_LCA!$B40,Data_LCA!$A$5:$K$2171,Data_LCA!G$1,FALSE)))),"-",IF(ISERROR(VLOOKUP("Persons"&amp;control!$H$37&amp;Scotland_LCA!$B40,Data_LCA!$A$5:$K$2171,Data_LCA!G$1,FALSE)),"-",VLOOKUP("Persons"&amp;control!$H$37&amp;Scotland_LCA!$B40,Data_LCA!$A$5:$K$2171,Data_LCA!G$1,FALSE)))</f>
        <v>23</v>
      </c>
      <c r="V40" s="92">
        <f>IF(OR(IF(ISERROR(VLOOKUP("Persons"&amp;control!$H$37&amp;Scotland_LCA!$B40,Data_LCA!$A$5:$K$2171,Data_LCA!H$1,FALSE)),"-",VLOOKUP("Persons"&amp;control!$H$37&amp;Scotland_LCA!$B40,Data_LCA!$A$5:$K$2171,Data_LCA!H$1,FALSE))=0,ISERROR(IF(ISERROR(VLOOKUP("Persons"&amp;control!$H$37&amp;Scotland_LCA!$B40,Data_LCA!$A$5:$K$2171,Data_LCA!H$1,FALSE)),"-",VLOOKUP("Persons"&amp;control!$H$37&amp;Scotland_LCA!$B40,Data_LCA!$A$5:$K$2171,Data_LCA!H$1,FALSE)))),"-",IF(ISERROR(VLOOKUP("Persons"&amp;control!$H$37&amp;Scotland_LCA!$B40,Data_LCA!$A$5:$K$2171,Data_LCA!H$1,FALSE)),"-",VLOOKUP("Persons"&amp;control!$H$37&amp;Scotland_LCA!$B40,Data_LCA!$A$5:$K$2171,Data_LCA!H$1,FALSE)))</f>
        <v>34</v>
      </c>
      <c r="W40" s="92">
        <f>IF(OR(IF(ISERROR(VLOOKUP("Persons"&amp;control!$H$37&amp;Scotland_LCA!$B40,Data_LCA!$A$5:$K$2171,Data_LCA!I$1,FALSE)),"-",VLOOKUP("Persons"&amp;control!$H$37&amp;Scotland_LCA!$B40,Data_LCA!$A$5:$K$2171,Data_LCA!I$1,FALSE))=0,ISERROR(IF(ISERROR(VLOOKUP("Persons"&amp;control!$H$37&amp;Scotland_LCA!$B40,Data_LCA!$A$5:$K$2171,Data_LCA!I$1,FALSE)),"-",VLOOKUP("Persons"&amp;control!$H$37&amp;Scotland_LCA!$B40,Data_LCA!$A$5:$K$2171,Data_LCA!I$1,FALSE)))),"-",IF(ISERROR(VLOOKUP("Persons"&amp;control!$H$37&amp;Scotland_LCA!$B40,Data_LCA!$A$5:$K$2171,Data_LCA!I$1,FALSE)),"-",VLOOKUP("Persons"&amp;control!$H$37&amp;Scotland_LCA!$B40,Data_LCA!$A$5:$K$2171,Data_LCA!I$1,FALSE)))</f>
        <v>28</v>
      </c>
      <c r="X40" s="92">
        <f>IF(OR(IF(ISERROR(VLOOKUP("Persons"&amp;control!$H$37&amp;Scotland_LCA!$B40,Data_LCA!$A$5:$K$2171,Data_LCA!J$1,FALSE)),"-",VLOOKUP("Persons"&amp;control!$H$37&amp;Scotland_LCA!$B40,Data_LCA!$A$5:$K$2171,Data_LCA!J$1,FALSE))=0,ISERROR(IF(ISERROR(VLOOKUP("Persons"&amp;control!$H$37&amp;Scotland_LCA!$B40,Data_LCA!$A$5:$K$2171,Data_LCA!J$1,FALSE)),"-",VLOOKUP("Persons"&amp;control!$H$37&amp;Scotland_LCA!$B40,Data_LCA!$A$5:$K$2171,Data_LCA!J$1,FALSE)))),"-",IF(ISERROR(VLOOKUP("Persons"&amp;control!$H$37&amp;Scotland_LCA!$B40,Data_LCA!$A$5:$K$2171,Data_LCA!J$1,FALSE)),"-",VLOOKUP("Persons"&amp;control!$H$37&amp;Scotland_LCA!$B40,Data_LCA!$A$5:$K$2171,Data_LCA!J$1,FALSE)))</f>
        <v>20</v>
      </c>
      <c r="Y40" s="93">
        <f>IF(OR(IF(ISERROR(VLOOKUP("Persons"&amp;control!$H$37&amp;Scotland_LCA!$B40,Data_LCA!$A$5:$K$2171,Data_LCA!K$1,FALSE)),"-",VLOOKUP("Persons"&amp;control!$H$37&amp;Scotland_LCA!$B40,Data_LCA!$A$5:$K$2171,Data_LCA!K$1,FALSE))=0,ISERROR(IF(ISERROR(VLOOKUP("Persons"&amp;control!$H$37&amp;Scotland_LCA!$B40,Data_LCA!$A$5:$K$2171,Data_LCA!K$1,FALSE)),"-",VLOOKUP("Persons"&amp;control!$H$37&amp;Scotland_LCA!$B40,Data_LCA!$A$5:$K$2171,Data_LCA!K$1,FALSE)))),"-",IF(ISERROR(VLOOKUP("Persons"&amp;control!$H$37&amp;Scotland_LCA!$B40,Data_LCA!$A$5:$K$2171,Data_LCA!K$1,FALSE)),"-",VLOOKUP("Persons"&amp;control!$H$37&amp;Scotland_LCA!$B40,Data_LCA!$A$5:$K$2171,Data_LCA!K$1,FALSE)))</f>
        <v>131</v>
      </c>
    </row>
    <row r="41" spans="2:25" thickBot="1">
      <c r="B41" s="16" t="s">
        <v>127</v>
      </c>
      <c r="C41" s="88">
        <f>IF(OR(IF(ISERROR(VLOOKUP(control!$B$4&amp;control!$H$37&amp;Scotland_LCA!$B41,Data_LCA!$A$5:$K$2171,Data_LCA!E$1,FALSE)),"-",VLOOKUP(control!$B$4&amp;control!$H$37&amp;Scotland_LCA!$B41,Data_LCA!$A$5:$K$2171,Data_LCA!E$1,FALSE))=0,ISERROR(IF(ISERROR(VLOOKUP(control!$B$4&amp;control!$H$37&amp;Scotland_LCA!$B41,Data_LCA!$A$5:$K$2171,Data_LCA!E$1,FALSE)),"-",VLOOKUP(control!$B$4&amp;control!$H$37&amp;Scotland_LCA!$B41,Data_LCA!$A$5:$K$2171,Data_LCA!E$1,FALSE)))),"-",IF(ISERROR(VLOOKUP(control!$B$4&amp;control!$H$37&amp;Scotland_LCA!$B41,Data_LCA!$A$5:$K$2171,Data_LCA!E$1,FALSE)),"-",VLOOKUP(control!$B$4&amp;control!$H$37&amp;Scotland_LCA!$B41,Data_LCA!$A$5:$K$2171,Data_LCA!E$1,FALSE)))</f>
        <v>5</v>
      </c>
      <c r="D41" s="89">
        <f>IF(OR(IF(ISERROR(VLOOKUP(control!$B$4&amp;control!$H$37&amp;Scotland_LCA!$B41,Data_LCA!$A$5:$K$2171,Data_LCA!F$1,FALSE)),"-",VLOOKUP(control!$B$4&amp;control!$H$37&amp;Scotland_LCA!$B41,Data_LCA!$A$5:$K$2171,Data_LCA!F$1,FALSE))=0,ISERROR(IF(ISERROR(VLOOKUP(control!$B$4&amp;control!$H$37&amp;Scotland_LCA!$B41,Data_LCA!$A$5:$K$2171,Data_LCA!F$1,FALSE)),"-",VLOOKUP(control!$B$4&amp;control!$H$37&amp;Scotland_LCA!$B41,Data_LCA!$A$5:$K$2171,Data_LCA!F$1,FALSE)))),"-",IF(ISERROR(VLOOKUP(control!$B$4&amp;control!$H$37&amp;Scotland_LCA!$B41,Data_LCA!$A$5:$K$2171,Data_LCA!F$1,FALSE)),"-",VLOOKUP(control!$B$4&amp;control!$H$37&amp;Scotland_LCA!$B41,Data_LCA!$A$5:$K$2171,Data_LCA!F$1,FALSE)))</f>
        <v>8</v>
      </c>
      <c r="E41" s="89">
        <f>IF(OR(IF(ISERROR(VLOOKUP(control!$B$4&amp;control!$H$37&amp;Scotland_LCA!$B41,Data_LCA!$A$5:$K$2171,Data_LCA!G$1,FALSE)),"-",VLOOKUP(control!$B$4&amp;control!$H$37&amp;Scotland_LCA!$B41,Data_LCA!$A$5:$K$2171,Data_LCA!G$1,FALSE))=0,ISERROR(IF(ISERROR(VLOOKUP(control!$B$4&amp;control!$H$37&amp;Scotland_LCA!$B41,Data_LCA!$A$5:$K$2171,Data_LCA!G$1,FALSE)),"-",VLOOKUP(control!$B$4&amp;control!$H$37&amp;Scotland_LCA!$B41,Data_LCA!$A$5:$K$2171,Data_LCA!G$1,FALSE)))),"-",IF(ISERROR(VLOOKUP(control!$B$4&amp;control!$H$37&amp;Scotland_LCA!$B41,Data_LCA!$A$5:$K$2171,Data_LCA!G$1,FALSE)),"-",VLOOKUP(control!$B$4&amp;control!$H$37&amp;Scotland_LCA!$B41,Data_LCA!$A$5:$K$2171,Data_LCA!G$1,FALSE)))</f>
        <v>5</v>
      </c>
      <c r="F41" s="89">
        <f>IF(OR(IF(ISERROR(VLOOKUP(control!$B$4&amp;control!$H$37&amp;Scotland_LCA!$B41,Data_LCA!$A$5:$K$2171,Data_LCA!H$1,FALSE)),"-",VLOOKUP(control!$B$4&amp;control!$H$37&amp;Scotland_LCA!$B41,Data_LCA!$A$5:$K$2171,Data_LCA!H$1,FALSE))=0,ISERROR(IF(ISERROR(VLOOKUP(control!$B$4&amp;control!$H$37&amp;Scotland_LCA!$B41,Data_LCA!$A$5:$K$2171,Data_LCA!H$1,FALSE)),"-",VLOOKUP(control!$B$4&amp;control!$H$37&amp;Scotland_LCA!$B41,Data_LCA!$A$5:$K$2171,Data_LCA!H$1,FALSE)))),"-",IF(ISERROR(VLOOKUP(control!$B$4&amp;control!$H$37&amp;Scotland_LCA!$B41,Data_LCA!$A$5:$K$2171,Data_LCA!H$1,FALSE)),"-",VLOOKUP(control!$B$4&amp;control!$H$37&amp;Scotland_LCA!$B41,Data_LCA!$A$5:$K$2171,Data_LCA!H$1,FALSE)))</f>
        <v>5</v>
      </c>
      <c r="G41" s="89" t="str">
        <f>IF(OR(IF(ISERROR(VLOOKUP(control!$B$4&amp;control!$H$37&amp;Scotland_LCA!$B41,Data_LCA!$A$5:$K$2171,Data_LCA!I$1,FALSE)),"-",VLOOKUP(control!$B$4&amp;control!$H$37&amp;Scotland_LCA!$B41,Data_LCA!$A$5:$K$2171,Data_LCA!I$1,FALSE))=0,ISERROR(IF(ISERROR(VLOOKUP(control!$B$4&amp;control!$H$37&amp;Scotland_LCA!$B41,Data_LCA!$A$5:$K$2171,Data_LCA!I$1,FALSE)),"-",VLOOKUP(control!$B$4&amp;control!$H$37&amp;Scotland_LCA!$B41,Data_LCA!$A$5:$K$2171,Data_LCA!I$1,FALSE)))),"-",IF(ISERROR(VLOOKUP(control!$B$4&amp;control!$H$37&amp;Scotland_LCA!$B41,Data_LCA!$A$5:$K$2171,Data_LCA!I$1,FALSE)),"-",VLOOKUP(control!$B$4&amp;control!$H$37&amp;Scotland_LCA!$B41,Data_LCA!$A$5:$K$2171,Data_LCA!I$1,FALSE)))</f>
        <v>-</v>
      </c>
      <c r="H41" s="89" t="str">
        <f>IF(OR(IF(ISERROR(VLOOKUP(control!$B$4&amp;control!$H$37&amp;Scotland_LCA!$B41,Data_LCA!$A$5:$K$2171,Data_LCA!J$1,FALSE)),"-",VLOOKUP(control!$B$4&amp;control!$H$37&amp;Scotland_LCA!$B41,Data_LCA!$A$5:$K$2171,Data_LCA!J$1,FALSE))=0,ISERROR(IF(ISERROR(VLOOKUP(control!$B$4&amp;control!$H$37&amp;Scotland_LCA!$B41,Data_LCA!$A$5:$K$2171,Data_LCA!J$1,FALSE)),"-",VLOOKUP(control!$B$4&amp;control!$H$37&amp;Scotland_LCA!$B41,Data_LCA!$A$5:$K$2171,Data_LCA!J$1,FALSE)))),"-",IF(ISERROR(VLOOKUP(control!$B$4&amp;control!$H$37&amp;Scotland_LCA!$B41,Data_LCA!$A$5:$K$2171,Data_LCA!J$1,FALSE)),"-",VLOOKUP(control!$B$4&amp;control!$H$37&amp;Scotland_LCA!$B41,Data_LCA!$A$5:$K$2171,Data_LCA!J$1,FALSE)))</f>
        <v>-</v>
      </c>
      <c r="I41" s="90">
        <f>IF(OR(IF(ISERROR(VLOOKUP(control!$B$4&amp;control!$H$37&amp;Scotland_LCA!$B41,Data_LCA!$A$5:$K$2171,Data_LCA!K$1,FALSE)),"-",VLOOKUP(control!$B$4&amp;control!$H$37&amp;Scotland_LCA!$B41,Data_LCA!$A$5:$K$2171,Data_LCA!K$1,FALSE))=0,ISERROR(IF(ISERROR(VLOOKUP(control!$B$4&amp;control!$H$37&amp;Scotland_LCA!$B41,Data_LCA!$A$5:$K$2171,Data_LCA!K$1,FALSE)),"-",VLOOKUP(control!$B$4&amp;control!$H$37&amp;Scotland_LCA!$B41,Data_LCA!$A$5:$K$2171,Data_LCA!K$1,FALSE)))),"-",IF(ISERROR(VLOOKUP(control!$B$4&amp;control!$H$37&amp;Scotland_LCA!$B41,Data_LCA!$A$5:$K$2171,Data_LCA!K$1,FALSE)),"-",VLOOKUP(control!$B$4&amp;control!$H$37&amp;Scotland_LCA!$B41,Data_LCA!$A$5:$K$2171,Data_LCA!K$1,FALSE)))</f>
        <v>23</v>
      </c>
      <c r="J41" s="87"/>
      <c r="K41" s="88">
        <f>IF(OR(IF(ISERROR(VLOOKUP(control!$B$5&amp;control!$H$37&amp;Scotland_LCA!$B41,Data_LCA!$A$5:$K$2171,Data_LCA!E$1,FALSE)),"-",VLOOKUP(control!$B$5&amp;control!$H$37&amp;Scotland_LCA!$B41,Data_LCA!$A$5:$K$2171,Data_LCA!E$1,FALSE))=0,ISERROR(IF(ISERROR(VLOOKUP(control!$B$5&amp;control!$H$37&amp;Scotland_LCA!$B41,Data_LCA!$A$5:$K$2171,Data_LCA!E$1,FALSE)),"-",VLOOKUP(control!$B$5&amp;control!$H$37&amp;Scotland_LCA!$B41,Data_LCA!$A$5:$K$2171,Data_LCA!E$1,FALSE)))),"-",IF(ISERROR(VLOOKUP(control!$B$5&amp;control!$H$37&amp;Scotland_LCA!$B41,Data_LCA!$A$5:$K$2171,Data_LCA!E$1,FALSE)),"-",VLOOKUP(control!$B$5&amp;control!$H$37&amp;Scotland_LCA!$B41,Data_LCA!$A$5:$K$2171,Data_LCA!E$1,FALSE)))</f>
        <v>8</v>
      </c>
      <c r="L41" s="89" t="str">
        <f>IF(OR(IF(ISERROR(VLOOKUP(control!$B$5&amp;control!$H$37&amp;Scotland_LCA!$B41,Data_LCA!$A$5:$K$2171,Data_LCA!F$1,FALSE)),"-",VLOOKUP(control!$B$5&amp;control!$H$37&amp;Scotland_LCA!$B41,Data_LCA!$A$5:$K$2171,Data_LCA!F$1,FALSE))=0,ISERROR(IF(ISERROR(VLOOKUP(control!$B$5&amp;control!$H$37&amp;Scotland_LCA!$B44,Data_LCA!$A$5:$K$2171,Data_LCA!F$1,FALSE)),"-",VLOOKUP(control!$B$5&amp;control!$H$37&amp;Scotland_LCA!$B41,Data_LCA!$A$5:$K$2171,Data_LCA!F$1,FALSE)))),"-",IF(ISERROR(VLOOKUP(control!$B$5&amp;control!$H$37&amp;Scotland_LCA!$B41,Data_LCA!$A$5:$K$2171,Data_LCA!F$1,FALSE)),"-",VLOOKUP(control!$B$5&amp;control!$H$37&amp;Scotland_LCA!$B41,Data_LCA!$A$5:$K$2171,Data_LCA!F$1,FALSE)))</f>
        <v>-</v>
      </c>
      <c r="M41" s="89">
        <f>IF(OR(IF(ISERROR(VLOOKUP(control!$B$5&amp;control!$H$37&amp;Scotland_LCA!$B41,Data_LCA!$A$5:$K$2171,Data_LCA!G$1,FALSE)),"-",VLOOKUP(control!$B$5&amp;control!$H$37&amp;Scotland_LCA!$B41,Data_LCA!$A$5:$K$2171,Data_LCA!G$1,FALSE))=0,ISERROR(IF(ISERROR(VLOOKUP(control!$B$5&amp;control!$H$37&amp;Scotland_LCA!$B44,Data_LCA!$A$5:$K$2171,Data_LCA!G$1,FALSE)),"-",VLOOKUP(control!$B$5&amp;control!$H$37&amp;Scotland_LCA!$B41,Data_LCA!$A$5:$K$2171,Data_LCA!G$1,FALSE)))),"-",IF(ISERROR(VLOOKUP(control!$B$5&amp;control!$H$37&amp;Scotland_LCA!$B41,Data_LCA!$A$5:$K$2171,Data_LCA!G$1,FALSE)),"-",VLOOKUP(control!$B$5&amp;control!$H$37&amp;Scotland_LCA!$B41,Data_LCA!$A$5:$K$2171,Data_LCA!G$1,FALSE)))</f>
        <v>5</v>
      </c>
      <c r="N41" s="89">
        <f>IF(OR(IF(ISERROR(VLOOKUP(control!$B$5&amp;control!$H$37&amp;Scotland_LCA!$B41,Data_LCA!$A$5:$K$2171,Data_LCA!H$1,FALSE)),"-",VLOOKUP(control!$B$5&amp;control!$H$37&amp;Scotland_LCA!$B41,Data_LCA!$A$5:$K$2171,Data_LCA!H$1,FALSE))=0,ISERROR(IF(ISERROR(VLOOKUP(control!$B$5&amp;control!$H$37&amp;Scotland_LCA!$B44,Data_LCA!$A$5:$K$2171,Data_LCA!H$1,FALSE)),"-",VLOOKUP(control!$B$5&amp;control!$H$37&amp;Scotland_LCA!$B41,Data_LCA!$A$5:$K$2171,Data_LCA!H$1,FALSE)))),"-",IF(ISERROR(VLOOKUP(control!$B$5&amp;control!$H$37&amp;Scotland_LCA!$B41,Data_LCA!$A$5:$K$2171,Data_LCA!H$1,FALSE)),"-",VLOOKUP(control!$B$5&amp;control!$H$37&amp;Scotland_LCA!$B41,Data_LCA!$A$5:$K$2171,Data_LCA!H$1,FALSE)))</f>
        <v>5</v>
      </c>
      <c r="O41" s="89" t="str">
        <f>IF(OR(IF(ISERROR(VLOOKUP(control!$B$5&amp;control!$H$37&amp;Scotland_LCA!$B41,Data_LCA!$A$5:$K$2171,Data_LCA!I$1,FALSE)),"-",VLOOKUP(control!$B$5&amp;control!$H$37&amp;Scotland_LCA!$B41,Data_LCA!$A$5:$K$2171,Data_LCA!I$1,FALSE))=0,ISERROR(IF(ISERROR(VLOOKUP(control!$B$5&amp;control!$H$37&amp;Scotland_LCA!$B44,Data_LCA!$A$5:$K$2171,Data_LCA!I$1,FALSE)),"-",VLOOKUP(control!$B$5&amp;control!$H$37&amp;Scotland_LCA!$B41,Data_LCA!$A$5:$K$2171,Data_LCA!I$1,FALSE)))),"-",IF(ISERROR(VLOOKUP(control!$B$5&amp;control!$H$37&amp;Scotland_LCA!$B41,Data_LCA!$A$5:$K$2171,Data_LCA!I$1,FALSE)),"-",VLOOKUP(control!$B$5&amp;control!$H$37&amp;Scotland_LCA!$B41,Data_LCA!$A$5:$K$2171,Data_LCA!I$1,FALSE)))</f>
        <v>-</v>
      </c>
      <c r="P41" s="89" t="str">
        <f>IF(OR(IF(ISERROR(VLOOKUP(control!$B$5&amp;control!$H$37&amp;Scotland_LCA!$B41,Data_LCA!$A$5:$K$2171,Data_LCA!J$1,FALSE)),"-",VLOOKUP(control!$B$5&amp;control!$H$37&amp;Scotland_LCA!$B41,Data_LCA!$A$5:$K$2171,Data_LCA!J$1,FALSE))=0,ISERROR(IF(ISERROR(VLOOKUP(control!$B$5&amp;control!$H$37&amp;Scotland_LCA!$B44,Data_LCA!$A$5:$K$2171,Data_LCA!J$1,FALSE)),"-",VLOOKUP(control!$B$5&amp;control!$H$37&amp;Scotland_LCA!$B41,Data_LCA!$A$5:$K$2171,Data_LCA!J$1,FALSE)))),"-",IF(ISERROR(VLOOKUP(control!$B$5&amp;control!$H$37&amp;Scotland_LCA!$B41,Data_LCA!$A$5:$K$2171,Data_LCA!J$1,FALSE)),"-",VLOOKUP(control!$B$5&amp;control!$H$37&amp;Scotland_LCA!$B41,Data_LCA!$A$5:$K$2171,Data_LCA!J$1,FALSE)))</f>
        <v>-</v>
      </c>
      <c r="Q41" s="90">
        <f>IF(OR(IF(ISERROR(VLOOKUP(control!$B$5&amp;control!$H$37&amp;Scotland_LCA!$B41,Data_LCA!$A$5:$K$2171,Data_LCA!K$1,FALSE)),"-",VLOOKUP(control!$B$5&amp;control!$H$37&amp;Scotland_LCA!$B41,Data_LCA!$A$5:$K$2171,Data_LCA!K$1,FALSE))=0,ISERROR(IF(ISERROR(VLOOKUP(control!$B$5&amp;control!$H$37&amp;Scotland_LCA!$B44,Data_LCA!$A$5:$K$2171,Data_LCA!K$1,FALSE)),"-",VLOOKUP(control!$B$5&amp;control!$H$37&amp;Scotland_LCA!$B41,Data_LCA!$A$5:$K$2171,Data_LCA!K$1,FALSE)))),"-",IF(ISERROR(VLOOKUP(control!$B$5&amp;control!$H$37&amp;Scotland_LCA!$B41,Data_LCA!$A$5:$K$2171,Data_LCA!K$1,FALSE)),"-",VLOOKUP(control!$B$5&amp;control!$H$37&amp;Scotland_LCA!$B41,Data_LCA!$A$5:$K$2171,Data_LCA!K$1,FALSE)))</f>
        <v>18</v>
      </c>
      <c r="R41" s="87"/>
      <c r="S41" s="88">
        <f>IF(OR(IF(ISERROR(VLOOKUP("Persons"&amp;control!$H$37&amp;Scotland_LCA!$B41,Data_LCA!$A$5:$K$2171,Data_LCA!E$1,FALSE)),"-",VLOOKUP("Persons"&amp;control!$H$37&amp;Scotland_LCA!$B41,Data_LCA!$A$5:$K$2171,Data_LCA!E$1,FALSE))=0,ISERROR(IF(ISERROR(VLOOKUP("Persons"&amp;control!$H$37&amp;Scotland_LCA!$B41,Data_LCA!$A$5:$K$2171,Data_LCA!E$1,FALSE)),"-",VLOOKUP("Persons"&amp;control!$H$37&amp;Scotland_LCA!$B41,Data_LCA!$A$5:$K$2171,Data_LCA!E$1,FALSE)))),"-",IF(ISERROR(VLOOKUP("Persons"&amp;control!$H$37&amp;Scotland_LCA!$B41,Data_LCA!$A$5:$K$2171,Data_LCA!E$1,FALSE)),"-",VLOOKUP("Persons"&amp;control!$H$37&amp;Scotland_LCA!$B41,Data_LCA!$A$5:$K$2171,Data_LCA!E$1,FALSE)))</f>
        <v>13</v>
      </c>
      <c r="T41" s="89">
        <f>IF(OR(IF(ISERROR(VLOOKUP("Persons"&amp;control!$H$37&amp;Scotland_LCA!$B41,Data_LCA!$A$5:$K$2171,Data_LCA!F$1,FALSE)),"-",VLOOKUP("Persons"&amp;control!$H$37&amp;Scotland_LCA!$B41,Data_LCA!$A$5:$K$2171,Data_LCA!F$1,FALSE))=0,ISERROR(IF(ISERROR(VLOOKUP("Persons"&amp;control!$H$37&amp;Scotland_LCA!$B41,Data_LCA!$A$5:$K$2171,Data_LCA!F$1,FALSE)),"-",VLOOKUP("Persons"&amp;control!$H$37&amp;Scotland_LCA!$B41,Data_LCA!$A$5:$K$2171,Data_LCA!F$1,FALSE)))),"-",IF(ISERROR(VLOOKUP("Persons"&amp;control!$H$37&amp;Scotland_LCA!$B41,Data_LCA!$A$5:$K$2171,Data_LCA!F$1,FALSE)),"-",VLOOKUP("Persons"&amp;control!$H$37&amp;Scotland_LCA!$B41,Data_LCA!$A$5:$K$2171,Data_LCA!F$1,FALSE)))</f>
        <v>8</v>
      </c>
      <c r="U41" s="89">
        <f>IF(OR(IF(ISERROR(VLOOKUP("Persons"&amp;control!$H$37&amp;Scotland_LCA!$B41,Data_LCA!$A$5:$K$2171,Data_LCA!G$1,FALSE)),"-",VLOOKUP("Persons"&amp;control!$H$37&amp;Scotland_LCA!$B41,Data_LCA!$A$5:$K$2171,Data_LCA!G$1,FALSE))=0,ISERROR(IF(ISERROR(VLOOKUP("Persons"&amp;control!$H$37&amp;Scotland_LCA!$B41,Data_LCA!$A$5:$K$2171,Data_LCA!G$1,FALSE)),"-",VLOOKUP("Persons"&amp;control!$H$37&amp;Scotland_LCA!$B41,Data_LCA!$A$5:$K$2171,Data_LCA!G$1,FALSE)))),"-",IF(ISERROR(VLOOKUP("Persons"&amp;control!$H$37&amp;Scotland_LCA!$B41,Data_LCA!$A$5:$K$2171,Data_LCA!G$1,FALSE)),"-",VLOOKUP("Persons"&amp;control!$H$37&amp;Scotland_LCA!$B41,Data_LCA!$A$5:$K$2171,Data_LCA!G$1,FALSE)))</f>
        <v>10</v>
      </c>
      <c r="V41" s="89">
        <f>IF(OR(IF(ISERROR(VLOOKUP("Persons"&amp;control!$H$37&amp;Scotland_LCA!$B41,Data_LCA!$A$5:$K$2171,Data_LCA!H$1,FALSE)),"-",VLOOKUP("Persons"&amp;control!$H$37&amp;Scotland_LCA!$B41,Data_LCA!$A$5:$K$2171,Data_LCA!H$1,FALSE))=0,ISERROR(IF(ISERROR(VLOOKUP("Persons"&amp;control!$H$37&amp;Scotland_LCA!$B41,Data_LCA!$A$5:$K$2171,Data_LCA!H$1,FALSE)),"-",VLOOKUP("Persons"&amp;control!$H$37&amp;Scotland_LCA!$B41,Data_LCA!$A$5:$K$2171,Data_LCA!H$1,FALSE)))),"-",IF(ISERROR(VLOOKUP("Persons"&amp;control!$H$37&amp;Scotland_LCA!$B41,Data_LCA!$A$5:$K$2171,Data_LCA!H$1,FALSE)),"-",VLOOKUP("Persons"&amp;control!$H$37&amp;Scotland_LCA!$B41,Data_LCA!$A$5:$K$2171,Data_LCA!H$1,FALSE)))</f>
        <v>10</v>
      </c>
      <c r="W41" s="89" t="str">
        <f>IF(OR(IF(ISERROR(VLOOKUP("Persons"&amp;control!$H$37&amp;Scotland_LCA!$B41,Data_LCA!$A$5:$K$2171,Data_LCA!I$1,FALSE)),"-",VLOOKUP("Persons"&amp;control!$H$37&amp;Scotland_LCA!$B41,Data_LCA!$A$5:$K$2171,Data_LCA!I$1,FALSE))=0,ISERROR(IF(ISERROR(VLOOKUP("Persons"&amp;control!$H$37&amp;Scotland_LCA!$B41,Data_LCA!$A$5:$K$2171,Data_LCA!I$1,FALSE)),"-",VLOOKUP("Persons"&amp;control!$H$37&amp;Scotland_LCA!$B41,Data_LCA!$A$5:$K$2171,Data_LCA!I$1,FALSE)))),"-",IF(ISERROR(VLOOKUP("Persons"&amp;control!$H$37&amp;Scotland_LCA!$B41,Data_LCA!$A$5:$K$2171,Data_LCA!I$1,FALSE)),"-",VLOOKUP("Persons"&amp;control!$H$37&amp;Scotland_LCA!$B41,Data_LCA!$A$5:$K$2171,Data_LCA!I$1,FALSE)))</f>
        <v>-</v>
      </c>
      <c r="X41" s="89" t="str">
        <f>IF(OR(IF(ISERROR(VLOOKUP("Persons"&amp;control!$H$37&amp;Scotland_LCA!$B41,Data_LCA!$A$5:$K$2171,Data_LCA!J$1,FALSE)),"-",VLOOKUP("Persons"&amp;control!$H$37&amp;Scotland_LCA!$B41,Data_LCA!$A$5:$K$2171,Data_LCA!J$1,FALSE))=0,ISERROR(IF(ISERROR(VLOOKUP("Persons"&amp;control!$H$37&amp;Scotland_LCA!$B41,Data_LCA!$A$5:$K$2171,Data_LCA!J$1,FALSE)),"-",VLOOKUP("Persons"&amp;control!$H$37&amp;Scotland_LCA!$B41,Data_LCA!$A$5:$K$2171,Data_LCA!J$1,FALSE)))),"-",IF(ISERROR(VLOOKUP("Persons"&amp;control!$H$37&amp;Scotland_LCA!$B41,Data_LCA!$A$5:$K$2171,Data_LCA!J$1,FALSE)),"-",VLOOKUP("Persons"&amp;control!$H$37&amp;Scotland_LCA!$B41,Data_LCA!$A$5:$K$2171,Data_LCA!J$1,FALSE)))</f>
        <v>-</v>
      </c>
      <c r="Y41" s="90">
        <f>IF(OR(IF(ISERROR(VLOOKUP("Persons"&amp;control!$H$37&amp;Scotland_LCA!$B41,Data_LCA!$A$5:$K$2171,Data_LCA!K$1,FALSE)),"-",VLOOKUP("Persons"&amp;control!$H$37&amp;Scotland_LCA!$B41,Data_LCA!$A$5:$K$2171,Data_LCA!K$1,FALSE))=0,ISERROR(IF(ISERROR(VLOOKUP("Persons"&amp;control!$H$37&amp;Scotland_LCA!$B41,Data_LCA!$A$5:$K$2171,Data_LCA!K$1,FALSE)),"-",VLOOKUP("Persons"&amp;control!$H$37&amp;Scotland_LCA!$B41,Data_LCA!$A$5:$K$2171,Data_LCA!K$1,FALSE)))),"-",IF(ISERROR(VLOOKUP("Persons"&amp;control!$H$37&amp;Scotland_LCA!$B41,Data_LCA!$A$5:$K$2171,Data_LCA!K$1,FALSE)),"-",VLOOKUP("Persons"&amp;control!$H$37&amp;Scotland_LCA!$B41,Data_LCA!$A$5:$K$2171,Data_LCA!K$1,FALSE)))</f>
        <v>41</v>
      </c>
    </row>
    <row r="42" spans="2:25" thickBot="1">
      <c r="B42" s="16" t="s">
        <v>131</v>
      </c>
      <c r="C42" s="91" t="str">
        <f>IF(OR(IF(ISERROR(VLOOKUP(control!$B$4&amp;control!$H$37&amp;Scotland_LCA!$B42,Data_LCA!$A$5:$K$2171,Data_LCA!E$1,FALSE)),"-",VLOOKUP(control!$B$4&amp;control!$H$37&amp;Scotland_LCA!$B42,Data_LCA!$A$5:$K$2171,Data_LCA!E$1,FALSE))=0,ISERROR(IF(ISERROR(VLOOKUP(control!$B$4&amp;control!$H$37&amp;Scotland_LCA!$B42,Data_LCA!$A$5:$K$2171,Data_LCA!E$1,FALSE)),"-",VLOOKUP(control!$B$4&amp;control!$H$37&amp;Scotland_LCA!$B42,Data_LCA!$A$5:$K$2171,Data_LCA!E$1,FALSE)))),"-",IF(ISERROR(VLOOKUP(control!$B$4&amp;control!$H$37&amp;Scotland_LCA!$B42,Data_LCA!$A$5:$K$2171,Data_LCA!E$1,FALSE)),"-",VLOOKUP(control!$B$4&amp;control!$H$37&amp;Scotland_LCA!$B42,Data_LCA!$A$5:$K$2171,Data_LCA!E$1,FALSE)))</f>
        <v>-</v>
      </c>
      <c r="D42" s="92" t="str">
        <f>IF(OR(IF(ISERROR(VLOOKUP(control!$B$4&amp;control!$H$37&amp;Scotland_LCA!$B42,Data_LCA!$A$5:$K$2171,Data_LCA!F$1,FALSE)),"-",VLOOKUP(control!$B$4&amp;control!$H$37&amp;Scotland_LCA!$B42,Data_LCA!$A$5:$K$2171,Data_LCA!F$1,FALSE))=0,ISERROR(IF(ISERROR(VLOOKUP(control!$B$4&amp;control!$H$37&amp;Scotland_LCA!$B42,Data_LCA!$A$5:$K$2171,Data_LCA!F$1,FALSE)),"-",VLOOKUP(control!$B$4&amp;control!$H$37&amp;Scotland_LCA!$B42,Data_LCA!$A$5:$K$2171,Data_LCA!F$1,FALSE)))),"-",IF(ISERROR(VLOOKUP(control!$B$4&amp;control!$H$37&amp;Scotland_LCA!$B42,Data_LCA!$A$5:$K$2171,Data_LCA!F$1,FALSE)),"-",VLOOKUP(control!$B$4&amp;control!$H$37&amp;Scotland_LCA!$B42,Data_LCA!$A$5:$K$2171,Data_LCA!F$1,FALSE)))</f>
        <v>-</v>
      </c>
      <c r="E42" s="92" t="str">
        <f>IF(OR(IF(ISERROR(VLOOKUP(control!$B$4&amp;control!$H$37&amp;Scotland_LCA!$B42,Data_LCA!$A$5:$K$2171,Data_LCA!G$1,FALSE)),"-",VLOOKUP(control!$B$4&amp;control!$H$37&amp;Scotland_LCA!$B42,Data_LCA!$A$5:$K$2171,Data_LCA!G$1,FALSE))=0,ISERROR(IF(ISERROR(VLOOKUP(control!$B$4&amp;control!$H$37&amp;Scotland_LCA!$B42,Data_LCA!$A$5:$K$2171,Data_LCA!G$1,FALSE)),"-",VLOOKUP(control!$B$4&amp;control!$H$37&amp;Scotland_LCA!$B42,Data_LCA!$A$5:$K$2171,Data_LCA!G$1,FALSE)))),"-",IF(ISERROR(VLOOKUP(control!$B$4&amp;control!$H$37&amp;Scotland_LCA!$B42,Data_LCA!$A$5:$K$2171,Data_LCA!G$1,FALSE)),"-",VLOOKUP(control!$B$4&amp;control!$H$37&amp;Scotland_LCA!$B42,Data_LCA!$A$5:$K$2171,Data_LCA!G$1,FALSE)))</f>
        <v>-</v>
      </c>
      <c r="F42" s="92" t="str">
        <f>IF(OR(IF(ISERROR(VLOOKUP(control!$B$4&amp;control!$H$37&amp;Scotland_LCA!$B42,Data_LCA!$A$5:$K$2171,Data_LCA!H$1,FALSE)),"-",VLOOKUP(control!$B$4&amp;control!$H$37&amp;Scotland_LCA!$B42,Data_LCA!$A$5:$K$2171,Data_LCA!H$1,FALSE))=0,ISERROR(IF(ISERROR(VLOOKUP(control!$B$4&amp;control!$H$37&amp;Scotland_LCA!$B42,Data_LCA!$A$5:$K$2171,Data_LCA!H$1,FALSE)),"-",VLOOKUP(control!$B$4&amp;control!$H$37&amp;Scotland_LCA!$B42,Data_LCA!$A$5:$K$2171,Data_LCA!H$1,FALSE)))),"-",IF(ISERROR(VLOOKUP(control!$B$4&amp;control!$H$37&amp;Scotland_LCA!$B42,Data_LCA!$A$5:$K$2171,Data_LCA!H$1,FALSE)),"-",VLOOKUP(control!$B$4&amp;control!$H$37&amp;Scotland_LCA!$B42,Data_LCA!$A$5:$K$2171,Data_LCA!H$1,FALSE)))</f>
        <v>-</v>
      </c>
      <c r="G42" s="92" t="str">
        <f>IF(OR(IF(ISERROR(VLOOKUP(control!$B$4&amp;control!$H$37&amp;Scotland_LCA!$B42,Data_LCA!$A$5:$K$2171,Data_LCA!I$1,FALSE)),"-",VLOOKUP(control!$B$4&amp;control!$H$37&amp;Scotland_LCA!$B42,Data_LCA!$A$5:$K$2171,Data_LCA!I$1,FALSE))=0,ISERROR(IF(ISERROR(VLOOKUP(control!$B$4&amp;control!$H$37&amp;Scotland_LCA!$B42,Data_LCA!$A$5:$K$2171,Data_LCA!I$1,FALSE)),"-",VLOOKUP(control!$B$4&amp;control!$H$37&amp;Scotland_LCA!$B42,Data_LCA!$A$5:$K$2171,Data_LCA!I$1,FALSE)))),"-",IF(ISERROR(VLOOKUP(control!$B$4&amp;control!$H$37&amp;Scotland_LCA!$B42,Data_LCA!$A$5:$K$2171,Data_LCA!I$1,FALSE)),"-",VLOOKUP(control!$B$4&amp;control!$H$37&amp;Scotland_LCA!$B42,Data_LCA!$A$5:$K$2171,Data_LCA!I$1,FALSE)))</f>
        <v>-</v>
      </c>
      <c r="H42" s="92" t="str">
        <f>IF(OR(IF(ISERROR(VLOOKUP(control!$B$4&amp;control!$H$37&amp;Scotland_LCA!$B42,Data_LCA!$A$5:$K$2171,Data_LCA!J$1,FALSE)),"-",VLOOKUP(control!$B$4&amp;control!$H$37&amp;Scotland_LCA!$B42,Data_LCA!$A$5:$K$2171,Data_LCA!J$1,FALSE))=0,ISERROR(IF(ISERROR(VLOOKUP(control!$B$4&amp;control!$H$37&amp;Scotland_LCA!$B42,Data_LCA!$A$5:$K$2171,Data_LCA!J$1,FALSE)),"-",VLOOKUP(control!$B$4&amp;control!$H$37&amp;Scotland_LCA!$B42,Data_LCA!$A$5:$K$2171,Data_LCA!J$1,FALSE)))),"-",IF(ISERROR(VLOOKUP(control!$B$4&amp;control!$H$37&amp;Scotland_LCA!$B42,Data_LCA!$A$5:$K$2171,Data_LCA!J$1,FALSE)),"-",VLOOKUP(control!$B$4&amp;control!$H$37&amp;Scotland_LCA!$B42,Data_LCA!$A$5:$K$2171,Data_LCA!J$1,FALSE)))</f>
        <v>-</v>
      </c>
      <c r="I42" s="93" t="str">
        <f>IF(OR(IF(ISERROR(VLOOKUP(control!$B$4&amp;control!$H$37&amp;Scotland_LCA!$B42,Data_LCA!$A$5:$K$2171,Data_LCA!K$1,FALSE)),"-",VLOOKUP(control!$B$4&amp;control!$H$37&amp;Scotland_LCA!$B42,Data_LCA!$A$5:$K$2171,Data_LCA!K$1,FALSE))=0,ISERROR(IF(ISERROR(VLOOKUP(control!$B$4&amp;control!$H$37&amp;Scotland_LCA!$B42,Data_LCA!$A$5:$K$2171,Data_LCA!K$1,FALSE)),"-",VLOOKUP(control!$B$4&amp;control!$H$37&amp;Scotland_LCA!$B42,Data_LCA!$A$5:$K$2171,Data_LCA!K$1,FALSE)))),"-",IF(ISERROR(VLOOKUP(control!$B$4&amp;control!$H$37&amp;Scotland_LCA!$B42,Data_LCA!$A$5:$K$2171,Data_LCA!K$1,FALSE)),"-",VLOOKUP(control!$B$4&amp;control!$H$37&amp;Scotland_LCA!$B42,Data_LCA!$A$5:$K$2171,Data_LCA!K$1,FALSE)))</f>
        <v>-</v>
      </c>
      <c r="J42" s="87"/>
      <c r="K42" s="91">
        <f>IF(OR(IF(ISERROR(VLOOKUP(control!$B$5&amp;control!$H$37&amp;Scotland_LCA!$B42,Data_LCA!$A$5:$K$2171,Data_LCA!E$1,FALSE)),"-",VLOOKUP(control!$B$5&amp;control!$H$37&amp;Scotland_LCA!$B42,Data_LCA!$A$5:$K$2171,Data_LCA!E$1,FALSE))=0,ISERROR(IF(ISERROR(VLOOKUP(control!$B$5&amp;control!$H$37&amp;Scotland_LCA!$B42,Data_LCA!$A$5:$K$2171,Data_LCA!E$1,FALSE)),"-",VLOOKUP(control!$B$5&amp;control!$H$37&amp;Scotland_LCA!$B42,Data_LCA!$A$5:$K$2171,Data_LCA!E$1,FALSE)))),"-",IF(ISERROR(VLOOKUP(control!$B$5&amp;control!$H$37&amp;Scotland_LCA!$B42,Data_LCA!$A$5:$K$2171,Data_LCA!E$1,FALSE)),"-",VLOOKUP(control!$B$5&amp;control!$H$37&amp;Scotland_LCA!$B42,Data_LCA!$A$5:$K$2171,Data_LCA!E$1,FALSE)))</f>
        <v>6</v>
      </c>
      <c r="L42" s="92">
        <f>IF(OR(IF(ISERROR(VLOOKUP(control!$B$5&amp;control!$H$37&amp;Scotland_LCA!$B42,Data_LCA!$A$5:$K$2171,Data_LCA!F$1,FALSE)),"-",VLOOKUP(control!$B$5&amp;control!$H$37&amp;Scotland_LCA!$B42,Data_LCA!$A$5:$K$2171,Data_LCA!F$1,FALSE))=0,ISERROR(IF(ISERROR(VLOOKUP(control!$B$5&amp;control!$H$37&amp;Scotland_LCA!$B45,Data_LCA!$A$5:$K$2171,Data_LCA!F$1,FALSE)),"-",VLOOKUP(control!$B$5&amp;control!$H$37&amp;Scotland_LCA!$B42,Data_LCA!$A$5:$K$2171,Data_LCA!F$1,FALSE)))),"-",IF(ISERROR(VLOOKUP(control!$B$5&amp;control!$H$37&amp;Scotland_LCA!$B42,Data_LCA!$A$5:$K$2171,Data_LCA!F$1,FALSE)),"-",VLOOKUP(control!$B$5&amp;control!$H$37&amp;Scotland_LCA!$B42,Data_LCA!$A$5:$K$2171,Data_LCA!F$1,FALSE)))</f>
        <v>5</v>
      </c>
      <c r="M42" s="92">
        <f>IF(OR(IF(ISERROR(VLOOKUP(control!$B$5&amp;control!$H$37&amp;Scotland_LCA!$B42,Data_LCA!$A$5:$K$2171,Data_LCA!G$1,FALSE)),"-",VLOOKUP(control!$B$5&amp;control!$H$37&amp;Scotland_LCA!$B42,Data_LCA!$A$5:$K$2171,Data_LCA!G$1,FALSE))=0,ISERROR(IF(ISERROR(VLOOKUP(control!$B$5&amp;control!$H$37&amp;Scotland_LCA!$B45,Data_LCA!$A$5:$K$2171,Data_LCA!G$1,FALSE)),"-",VLOOKUP(control!$B$5&amp;control!$H$37&amp;Scotland_LCA!$B42,Data_LCA!$A$5:$K$2171,Data_LCA!G$1,FALSE)))),"-",IF(ISERROR(VLOOKUP(control!$B$5&amp;control!$H$37&amp;Scotland_LCA!$B42,Data_LCA!$A$5:$K$2171,Data_LCA!G$1,FALSE)),"-",VLOOKUP(control!$B$5&amp;control!$H$37&amp;Scotland_LCA!$B42,Data_LCA!$A$5:$K$2171,Data_LCA!G$1,FALSE)))</f>
        <v>15</v>
      </c>
      <c r="N42" s="92">
        <f>IF(OR(IF(ISERROR(VLOOKUP(control!$B$5&amp;control!$H$37&amp;Scotland_LCA!$B42,Data_LCA!$A$5:$K$2171,Data_LCA!H$1,FALSE)),"-",VLOOKUP(control!$B$5&amp;control!$H$37&amp;Scotland_LCA!$B42,Data_LCA!$A$5:$K$2171,Data_LCA!H$1,FALSE))=0,ISERROR(IF(ISERROR(VLOOKUP(control!$B$5&amp;control!$H$37&amp;Scotland_LCA!$B45,Data_LCA!$A$5:$K$2171,Data_LCA!H$1,FALSE)),"-",VLOOKUP(control!$B$5&amp;control!$H$37&amp;Scotland_LCA!$B42,Data_LCA!$A$5:$K$2171,Data_LCA!H$1,FALSE)))),"-",IF(ISERROR(VLOOKUP(control!$B$5&amp;control!$H$37&amp;Scotland_LCA!$B42,Data_LCA!$A$5:$K$2171,Data_LCA!H$1,FALSE)),"-",VLOOKUP(control!$B$5&amp;control!$H$37&amp;Scotland_LCA!$B42,Data_LCA!$A$5:$K$2171,Data_LCA!H$1,FALSE)))</f>
        <v>17</v>
      </c>
      <c r="O42" s="92">
        <f>IF(OR(IF(ISERROR(VLOOKUP(control!$B$5&amp;control!$H$37&amp;Scotland_LCA!$B42,Data_LCA!$A$5:$K$2171,Data_LCA!I$1,FALSE)),"-",VLOOKUP(control!$B$5&amp;control!$H$37&amp;Scotland_LCA!$B42,Data_LCA!$A$5:$K$2171,Data_LCA!I$1,FALSE))=0,ISERROR(IF(ISERROR(VLOOKUP(control!$B$5&amp;control!$H$37&amp;Scotland_LCA!$B45,Data_LCA!$A$5:$K$2171,Data_LCA!I$1,FALSE)),"-",VLOOKUP(control!$B$5&amp;control!$H$37&amp;Scotland_LCA!$B42,Data_LCA!$A$5:$K$2171,Data_LCA!I$1,FALSE)))),"-",IF(ISERROR(VLOOKUP(control!$B$5&amp;control!$H$37&amp;Scotland_LCA!$B42,Data_LCA!$A$5:$K$2171,Data_LCA!I$1,FALSE)),"-",VLOOKUP(control!$B$5&amp;control!$H$37&amp;Scotland_LCA!$B42,Data_LCA!$A$5:$K$2171,Data_LCA!I$1,FALSE)))</f>
        <v>11</v>
      </c>
      <c r="P42" s="92">
        <f>IF(OR(IF(ISERROR(VLOOKUP(control!$B$5&amp;control!$H$37&amp;Scotland_LCA!$B42,Data_LCA!$A$5:$K$2171,Data_LCA!J$1,FALSE)),"-",VLOOKUP(control!$B$5&amp;control!$H$37&amp;Scotland_LCA!$B42,Data_LCA!$A$5:$K$2171,Data_LCA!J$1,FALSE))=0,ISERROR(IF(ISERROR(VLOOKUP(control!$B$5&amp;control!$H$37&amp;Scotland_LCA!$B45,Data_LCA!$A$5:$K$2171,Data_LCA!J$1,FALSE)),"-",VLOOKUP(control!$B$5&amp;control!$H$37&amp;Scotland_LCA!$B42,Data_LCA!$A$5:$K$2171,Data_LCA!J$1,FALSE)))),"-",IF(ISERROR(VLOOKUP(control!$B$5&amp;control!$H$37&amp;Scotland_LCA!$B42,Data_LCA!$A$5:$K$2171,Data_LCA!J$1,FALSE)),"-",VLOOKUP(control!$B$5&amp;control!$H$37&amp;Scotland_LCA!$B42,Data_LCA!$A$5:$K$2171,Data_LCA!J$1,FALSE)))</f>
        <v>6</v>
      </c>
      <c r="Q42" s="93">
        <f>IF(OR(IF(ISERROR(VLOOKUP(control!$B$5&amp;control!$H$37&amp;Scotland_LCA!$B42,Data_LCA!$A$5:$K$2171,Data_LCA!K$1,FALSE)),"-",VLOOKUP(control!$B$5&amp;control!$H$37&amp;Scotland_LCA!$B42,Data_LCA!$A$5:$K$2171,Data_LCA!K$1,FALSE))=0,ISERROR(IF(ISERROR(VLOOKUP(control!$B$5&amp;control!$H$37&amp;Scotland_LCA!$B45,Data_LCA!$A$5:$K$2171,Data_LCA!K$1,FALSE)),"-",VLOOKUP(control!$B$5&amp;control!$H$37&amp;Scotland_LCA!$B42,Data_LCA!$A$5:$K$2171,Data_LCA!K$1,FALSE)))),"-",IF(ISERROR(VLOOKUP(control!$B$5&amp;control!$H$37&amp;Scotland_LCA!$B42,Data_LCA!$A$5:$K$2171,Data_LCA!K$1,FALSE)),"-",VLOOKUP(control!$B$5&amp;control!$H$37&amp;Scotland_LCA!$B42,Data_LCA!$A$5:$K$2171,Data_LCA!K$1,FALSE)))</f>
        <v>60</v>
      </c>
      <c r="R42" s="87"/>
      <c r="S42" s="91">
        <f>IF(OR(IF(ISERROR(VLOOKUP("Persons"&amp;control!$H$37&amp;Scotland_LCA!$B42,Data_LCA!$A$5:$K$2171,Data_LCA!E$1,FALSE)),"-",VLOOKUP("Persons"&amp;control!$H$37&amp;Scotland_LCA!$B42,Data_LCA!$A$5:$K$2171,Data_LCA!E$1,FALSE))=0,ISERROR(IF(ISERROR(VLOOKUP("Persons"&amp;control!$H$37&amp;Scotland_LCA!$B42,Data_LCA!$A$5:$K$2171,Data_LCA!E$1,FALSE)),"-",VLOOKUP("Persons"&amp;control!$H$37&amp;Scotland_LCA!$B42,Data_LCA!$A$5:$K$2171,Data_LCA!E$1,FALSE)))),"-",IF(ISERROR(VLOOKUP("Persons"&amp;control!$H$37&amp;Scotland_LCA!$B42,Data_LCA!$A$5:$K$2171,Data_LCA!E$1,FALSE)),"-",VLOOKUP("Persons"&amp;control!$H$37&amp;Scotland_LCA!$B42,Data_LCA!$A$5:$K$2171,Data_LCA!E$1,FALSE)))</f>
        <v>6</v>
      </c>
      <c r="T42" s="92">
        <f>IF(OR(IF(ISERROR(VLOOKUP("Persons"&amp;control!$H$37&amp;Scotland_LCA!$B42,Data_LCA!$A$5:$K$2171,Data_LCA!F$1,FALSE)),"-",VLOOKUP("Persons"&amp;control!$H$37&amp;Scotland_LCA!$B42,Data_LCA!$A$5:$K$2171,Data_LCA!F$1,FALSE))=0,ISERROR(IF(ISERROR(VLOOKUP("Persons"&amp;control!$H$37&amp;Scotland_LCA!$B42,Data_LCA!$A$5:$K$2171,Data_LCA!F$1,FALSE)),"-",VLOOKUP("Persons"&amp;control!$H$37&amp;Scotland_LCA!$B42,Data_LCA!$A$5:$K$2171,Data_LCA!F$1,FALSE)))),"-",IF(ISERROR(VLOOKUP("Persons"&amp;control!$H$37&amp;Scotland_LCA!$B42,Data_LCA!$A$5:$K$2171,Data_LCA!F$1,FALSE)),"-",VLOOKUP("Persons"&amp;control!$H$37&amp;Scotland_LCA!$B42,Data_LCA!$A$5:$K$2171,Data_LCA!F$1,FALSE)))</f>
        <v>5</v>
      </c>
      <c r="U42" s="92">
        <f>IF(OR(IF(ISERROR(VLOOKUP("Persons"&amp;control!$H$37&amp;Scotland_LCA!$B42,Data_LCA!$A$5:$K$2171,Data_LCA!G$1,FALSE)),"-",VLOOKUP("Persons"&amp;control!$H$37&amp;Scotland_LCA!$B42,Data_LCA!$A$5:$K$2171,Data_LCA!G$1,FALSE))=0,ISERROR(IF(ISERROR(VLOOKUP("Persons"&amp;control!$H$37&amp;Scotland_LCA!$B42,Data_LCA!$A$5:$K$2171,Data_LCA!G$1,FALSE)),"-",VLOOKUP("Persons"&amp;control!$H$37&amp;Scotland_LCA!$B42,Data_LCA!$A$5:$K$2171,Data_LCA!G$1,FALSE)))),"-",IF(ISERROR(VLOOKUP("Persons"&amp;control!$H$37&amp;Scotland_LCA!$B42,Data_LCA!$A$5:$K$2171,Data_LCA!G$1,FALSE)),"-",VLOOKUP("Persons"&amp;control!$H$37&amp;Scotland_LCA!$B42,Data_LCA!$A$5:$K$2171,Data_LCA!G$1,FALSE)))</f>
        <v>15</v>
      </c>
      <c r="V42" s="92">
        <f>IF(OR(IF(ISERROR(VLOOKUP("Persons"&amp;control!$H$37&amp;Scotland_LCA!$B42,Data_LCA!$A$5:$K$2171,Data_LCA!H$1,FALSE)),"-",VLOOKUP("Persons"&amp;control!$H$37&amp;Scotland_LCA!$B42,Data_LCA!$A$5:$K$2171,Data_LCA!H$1,FALSE))=0,ISERROR(IF(ISERROR(VLOOKUP("Persons"&amp;control!$H$37&amp;Scotland_LCA!$B42,Data_LCA!$A$5:$K$2171,Data_LCA!H$1,FALSE)),"-",VLOOKUP("Persons"&amp;control!$H$37&amp;Scotland_LCA!$B42,Data_LCA!$A$5:$K$2171,Data_LCA!H$1,FALSE)))),"-",IF(ISERROR(VLOOKUP("Persons"&amp;control!$H$37&amp;Scotland_LCA!$B42,Data_LCA!$A$5:$K$2171,Data_LCA!H$1,FALSE)),"-",VLOOKUP("Persons"&amp;control!$H$37&amp;Scotland_LCA!$B42,Data_LCA!$A$5:$K$2171,Data_LCA!H$1,FALSE)))</f>
        <v>17</v>
      </c>
      <c r="W42" s="92">
        <f>IF(OR(IF(ISERROR(VLOOKUP("Persons"&amp;control!$H$37&amp;Scotland_LCA!$B42,Data_LCA!$A$5:$K$2171,Data_LCA!I$1,FALSE)),"-",VLOOKUP("Persons"&amp;control!$H$37&amp;Scotland_LCA!$B42,Data_LCA!$A$5:$K$2171,Data_LCA!I$1,FALSE))=0,ISERROR(IF(ISERROR(VLOOKUP("Persons"&amp;control!$H$37&amp;Scotland_LCA!$B42,Data_LCA!$A$5:$K$2171,Data_LCA!I$1,FALSE)),"-",VLOOKUP("Persons"&amp;control!$H$37&amp;Scotland_LCA!$B42,Data_LCA!$A$5:$K$2171,Data_LCA!I$1,FALSE)))),"-",IF(ISERROR(VLOOKUP("Persons"&amp;control!$H$37&amp;Scotland_LCA!$B42,Data_LCA!$A$5:$K$2171,Data_LCA!I$1,FALSE)),"-",VLOOKUP("Persons"&amp;control!$H$37&amp;Scotland_LCA!$B42,Data_LCA!$A$5:$K$2171,Data_LCA!I$1,FALSE)))</f>
        <v>11</v>
      </c>
      <c r="X42" s="92">
        <f>IF(OR(IF(ISERROR(VLOOKUP("Persons"&amp;control!$H$37&amp;Scotland_LCA!$B42,Data_LCA!$A$5:$K$2171,Data_LCA!J$1,FALSE)),"-",VLOOKUP("Persons"&amp;control!$H$37&amp;Scotland_LCA!$B42,Data_LCA!$A$5:$K$2171,Data_LCA!J$1,FALSE))=0,ISERROR(IF(ISERROR(VLOOKUP("Persons"&amp;control!$H$37&amp;Scotland_LCA!$B42,Data_LCA!$A$5:$K$2171,Data_LCA!J$1,FALSE)),"-",VLOOKUP("Persons"&amp;control!$H$37&amp;Scotland_LCA!$B42,Data_LCA!$A$5:$K$2171,Data_LCA!J$1,FALSE)))),"-",IF(ISERROR(VLOOKUP("Persons"&amp;control!$H$37&amp;Scotland_LCA!$B42,Data_LCA!$A$5:$K$2171,Data_LCA!J$1,FALSE)),"-",VLOOKUP("Persons"&amp;control!$H$37&amp;Scotland_LCA!$B42,Data_LCA!$A$5:$K$2171,Data_LCA!J$1,FALSE)))</f>
        <v>6</v>
      </c>
      <c r="Y42" s="93">
        <f>IF(OR(IF(ISERROR(VLOOKUP("Persons"&amp;control!$H$37&amp;Scotland_LCA!$B42,Data_LCA!$A$5:$K$2171,Data_LCA!K$1,FALSE)),"-",VLOOKUP("Persons"&amp;control!$H$37&amp;Scotland_LCA!$B42,Data_LCA!$A$5:$K$2171,Data_LCA!K$1,FALSE))=0,ISERROR(IF(ISERROR(VLOOKUP("Persons"&amp;control!$H$37&amp;Scotland_LCA!$B42,Data_LCA!$A$5:$K$2171,Data_LCA!K$1,FALSE)),"-",VLOOKUP("Persons"&amp;control!$H$37&amp;Scotland_LCA!$B42,Data_LCA!$A$5:$K$2171,Data_LCA!K$1,FALSE)))),"-",IF(ISERROR(VLOOKUP("Persons"&amp;control!$H$37&amp;Scotland_LCA!$B42,Data_LCA!$A$5:$K$2171,Data_LCA!K$1,FALSE)),"-",VLOOKUP("Persons"&amp;control!$H$37&amp;Scotland_LCA!$B42,Data_LCA!$A$5:$K$2171,Data_LCA!K$1,FALSE)))</f>
        <v>60</v>
      </c>
    </row>
    <row r="43" spans="2:25" thickBot="1">
      <c r="B43" s="16" t="s">
        <v>160</v>
      </c>
      <c r="C43" s="88" t="str">
        <f>IF(OR(IF(ISERROR(VLOOKUP(control!$B$4&amp;control!$H$37&amp;Scotland_LCA!$B43,Data_LCA!$A$5:$K$2171,Data_LCA!E$1,FALSE)),"-",VLOOKUP(control!$B$4&amp;control!$H$37&amp;Scotland_LCA!$B43,Data_LCA!$A$5:$K$2171,Data_LCA!E$1,FALSE))=0,ISERROR(IF(ISERROR(VLOOKUP(control!$B$4&amp;control!$H$37&amp;Scotland_LCA!$B43,Data_LCA!$A$5:$K$2171,Data_LCA!E$1,FALSE)),"-",VLOOKUP(control!$B$4&amp;control!$H$37&amp;Scotland_LCA!$B43,Data_LCA!$A$5:$K$2171,Data_LCA!E$1,FALSE)))),"-",IF(ISERROR(VLOOKUP(control!$B$4&amp;control!$H$37&amp;Scotland_LCA!$B43,Data_LCA!$A$5:$K$2171,Data_LCA!E$1,FALSE)),"-",VLOOKUP(control!$B$4&amp;control!$H$37&amp;Scotland_LCA!$B43,Data_LCA!$A$5:$K$2171,Data_LCA!E$1,FALSE)))</f>
        <v>-</v>
      </c>
      <c r="D43" s="89" t="str">
        <f>IF(OR(IF(ISERROR(VLOOKUP(control!$B$4&amp;control!$H$37&amp;Scotland_LCA!$B43,Data_LCA!$A$5:$K$2171,Data_LCA!F$1,FALSE)),"-",VLOOKUP(control!$B$4&amp;control!$H$37&amp;Scotland_LCA!$B43,Data_LCA!$A$5:$K$2171,Data_LCA!F$1,FALSE))=0,ISERROR(IF(ISERROR(VLOOKUP(control!$B$4&amp;control!$H$37&amp;Scotland_LCA!$B43,Data_LCA!$A$5:$K$2171,Data_LCA!F$1,FALSE)),"-",VLOOKUP(control!$B$4&amp;control!$H$37&amp;Scotland_LCA!$B43,Data_LCA!$A$5:$K$2171,Data_LCA!F$1,FALSE)))),"-",IF(ISERROR(VLOOKUP(control!$B$4&amp;control!$H$37&amp;Scotland_LCA!$B43,Data_LCA!$A$5:$K$2171,Data_LCA!F$1,FALSE)),"-",VLOOKUP(control!$B$4&amp;control!$H$37&amp;Scotland_LCA!$B43,Data_LCA!$A$5:$K$2171,Data_LCA!F$1,FALSE)))</f>
        <v>-</v>
      </c>
      <c r="E43" s="89" t="str">
        <f>IF(OR(IF(ISERROR(VLOOKUP(control!$B$4&amp;control!$H$37&amp;Scotland_LCA!$B43,Data_LCA!$A$5:$K$2171,Data_LCA!G$1,FALSE)),"-",VLOOKUP(control!$B$4&amp;control!$H$37&amp;Scotland_LCA!$B43,Data_LCA!$A$5:$K$2171,Data_LCA!G$1,FALSE))=0,ISERROR(IF(ISERROR(VLOOKUP(control!$B$4&amp;control!$H$37&amp;Scotland_LCA!$B43,Data_LCA!$A$5:$K$2171,Data_LCA!G$1,FALSE)),"-",VLOOKUP(control!$B$4&amp;control!$H$37&amp;Scotland_LCA!$B43,Data_LCA!$A$5:$K$2171,Data_LCA!G$1,FALSE)))),"-",IF(ISERROR(VLOOKUP(control!$B$4&amp;control!$H$37&amp;Scotland_LCA!$B43,Data_LCA!$A$5:$K$2171,Data_LCA!G$1,FALSE)),"-",VLOOKUP(control!$B$4&amp;control!$H$37&amp;Scotland_LCA!$B43,Data_LCA!$A$5:$K$2171,Data_LCA!G$1,FALSE)))</f>
        <v>-</v>
      </c>
      <c r="F43" s="89" t="str">
        <f>IF(OR(IF(ISERROR(VLOOKUP(control!$B$4&amp;control!$H$37&amp;Scotland_LCA!$B43,Data_LCA!$A$5:$K$2171,Data_LCA!H$1,FALSE)),"-",VLOOKUP(control!$B$4&amp;control!$H$37&amp;Scotland_LCA!$B43,Data_LCA!$A$5:$K$2171,Data_LCA!H$1,FALSE))=0,ISERROR(IF(ISERROR(VLOOKUP(control!$B$4&amp;control!$H$37&amp;Scotland_LCA!$B43,Data_LCA!$A$5:$K$2171,Data_LCA!H$1,FALSE)),"-",VLOOKUP(control!$B$4&amp;control!$H$37&amp;Scotland_LCA!$B43,Data_LCA!$A$5:$K$2171,Data_LCA!H$1,FALSE)))),"-",IF(ISERROR(VLOOKUP(control!$B$4&amp;control!$H$37&amp;Scotland_LCA!$B43,Data_LCA!$A$5:$K$2171,Data_LCA!H$1,FALSE)),"-",VLOOKUP(control!$B$4&amp;control!$H$37&amp;Scotland_LCA!$B43,Data_LCA!$A$5:$K$2171,Data_LCA!H$1,FALSE)))</f>
        <v>-</v>
      </c>
      <c r="G43" s="89" t="str">
        <f>IF(OR(IF(ISERROR(VLOOKUP(control!$B$4&amp;control!$H$37&amp;Scotland_LCA!$B43,Data_LCA!$A$5:$K$2171,Data_LCA!I$1,FALSE)),"-",VLOOKUP(control!$B$4&amp;control!$H$37&amp;Scotland_LCA!$B43,Data_LCA!$A$5:$K$2171,Data_LCA!I$1,FALSE))=0,ISERROR(IF(ISERROR(VLOOKUP(control!$B$4&amp;control!$H$37&amp;Scotland_LCA!$B43,Data_LCA!$A$5:$K$2171,Data_LCA!I$1,FALSE)),"-",VLOOKUP(control!$B$4&amp;control!$H$37&amp;Scotland_LCA!$B43,Data_LCA!$A$5:$K$2171,Data_LCA!I$1,FALSE)))),"-",IF(ISERROR(VLOOKUP(control!$B$4&amp;control!$H$37&amp;Scotland_LCA!$B43,Data_LCA!$A$5:$K$2171,Data_LCA!I$1,FALSE)),"-",VLOOKUP(control!$B$4&amp;control!$H$37&amp;Scotland_LCA!$B43,Data_LCA!$A$5:$K$2171,Data_LCA!I$1,FALSE)))</f>
        <v>-</v>
      </c>
      <c r="H43" s="89" t="str">
        <f>IF(OR(IF(ISERROR(VLOOKUP(control!$B$4&amp;control!$H$37&amp;Scotland_LCA!$B43,Data_LCA!$A$5:$K$2171,Data_LCA!J$1,FALSE)),"-",VLOOKUP(control!$B$4&amp;control!$H$37&amp;Scotland_LCA!$B43,Data_LCA!$A$5:$K$2171,Data_LCA!J$1,FALSE))=0,ISERROR(IF(ISERROR(VLOOKUP(control!$B$4&amp;control!$H$37&amp;Scotland_LCA!$B43,Data_LCA!$A$5:$K$2171,Data_LCA!J$1,FALSE)),"-",VLOOKUP(control!$B$4&amp;control!$H$37&amp;Scotland_LCA!$B43,Data_LCA!$A$5:$K$2171,Data_LCA!J$1,FALSE)))),"-",IF(ISERROR(VLOOKUP(control!$B$4&amp;control!$H$37&amp;Scotland_LCA!$B43,Data_LCA!$A$5:$K$2171,Data_LCA!J$1,FALSE)),"-",VLOOKUP(control!$B$4&amp;control!$H$37&amp;Scotland_LCA!$B43,Data_LCA!$A$5:$K$2171,Data_LCA!J$1,FALSE)))</f>
        <v>-</v>
      </c>
      <c r="I43" s="90" t="str">
        <f>IF(OR(IF(ISERROR(VLOOKUP(control!$B$4&amp;control!$H$37&amp;Scotland_LCA!$B43,Data_LCA!$A$5:$K$2171,Data_LCA!K$1,FALSE)),"-",VLOOKUP(control!$B$4&amp;control!$H$37&amp;Scotland_LCA!$B43,Data_LCA!$A$5:$K$2171,Data_LCA!K$1,FALSE))=0,ISERROR(IF(ISERROR(VLOOKUP(control!$B$4&amp;control!$H$37&amp;Scotland_LCA!$B43,Data_LCA!$A$5:$K$2171,Data_LCA!K$1,FALSE)),"-",VLOOKUP(control!$B$4&amp;control!$H$37&amp;Scotland_LCA!$B43,Data_LCA!$A$5:$K$2171,Data_LCA!K$1,FALSE)))),"-",IF(ISERROR(VLOOKUP(control!$B$4&amp;control!$H$37&amp;Scotland_LCA!$B43,Data_LCA!$A$5:$K$2171,Data_LCA!K$1,FALSE)),"-",VLOOKUP(control!$B$4&amp;control!$H$37&amp;Scotland_LCA!$B43,Data_LCA!$A$5:$K$2171,Data_LCA!K$1,FALSE)))</f>
        <v>-</v>
      </c>
      <c r="J43" s="87"/>
      <c r="K43" s="88">
        <f>IF(OR(IF(ISERROR(VLOOKUP(control!$B$5&amp;control!$H$37&amp;Scotland_LCA!$B43,Data_LCA!$A$5:$K$2171,Data_LCA!E$1,FALSE)),"-",VLOOKUP(control!$B$5&amp;control!$H$37&amp;Scotland_LCA!$B43,Data_LCA!$A$5:$K$2171,Data_LCA!E$1,FALSE))=0,ISERROR(IF(ISERROR(VLOOKUP(control!$B$5&amp;control!$H$37&amp;Scotland_LCA!$B43,Data_LCA!$A$5:$K$2171,Data_LCA!E$1,FALSE)),"-",VLOOKUP(control!$B$5&amp;control!$H$37&amp;Scotland_LCA!$B43,Data_LCA!$A$5:$K$2171,Data_LCA!E$1,FALSE)))),"-",IF(ISERROR(VLOOKUP(control!$B$5&amp;control!$H$37&amp;Scotland_LCA!$B43,Data_LCA!$A$5:$K$2171,Data_LCA!E$1,FALSE)),"-",VLOOKUP(control!$B$5&amp;control!$H$37&amp;Scotland_LCA!$B43,Data_LCA!$A$5:$K$2171,Data_LCA!E$1,FALSE)))</f>
        <v>5</v>
      </c>
      <c r="L43" s="89" t="str">
        <f>IF(OR(IF(ISERROR(VLOOKUP(control!$B$5&amp;control!$H$37&amp;Scotland_LCA!$B43,Data_LCA!$A$5:$K$2171,Data_LCA!F$1,FALSE)),"-",VLOOKUP(control!$B$5&amp;control!$H$37&amp;Scotland_LCA!$B43,Data_LCA!$A$5:$K$2171,Data_LCA!F$1,FALSE))=0,ISERROR(IF(ISERROR(VLOOKUP(control!$B$5&amp;control!$H$37&amp;Scotland_LCA!$B46,Data_LCA!$A$5:$K$2171,Data_LCA!F$1,FALSE)),"-",VLOOKUP(control!$B$5&amp;control!$H$37&amp;Scotland_LCA!$B43,Data_LCA!$A$5:$K$2171,Data_LCA!F$1,FALSE)))),"-",IF(ISERROR(VLOOKUP(control!$B$5&amp;control!$H$37&amp;Scotland_LCA!$B43,Data_LCA!$A$5:$K$2171,Data_LCA!F$1,FALSE)),"-",VLOOKUP(control!$B$5&amp;control!$H$37&amp;Scotland_LCA!$B43,Data_LCA!$A$5:$K$2171,Data_LCA!F$1,FALSE)))</f>
        <v>-</v>
      </c>
      <c r="M43" s="89" t="str">
        <f>IF(OR(IF(ISERROR(VLOOKUP(control!$B$5&amp;control!$H$37&amp;Scotland_LCA!$B43,Data_LCA!$A$5:$K$2171,Data_LCA!G$1,FALSE)),"-",VLOOKUP(control!$B$5&amp;control!$H$37&amp;Scotland_LCA!$B43,Data_LCA!$A$5:$K$2171,Data_LCA!G$1,FALSE))=0,ISERROR(IF(ISERROR(VLOOKUP(control!$B$5&amp;control!$H$37&amp;Scotland_LCA!$B46,Data_LCA!$A$5:$K$2171,Data_LCA!G$1,FALSE)),"-",VLOOKUP(control!$B$5&amp;control!$H$37&amp;Scotland_LCA!$B43,Data_LCA!$A$5:$K$2171,Data_LCA!G$1,FALSE)))),"-",IF(ISERROR(VLOOKUP(control!$B$5&amp;control!$H$37&amp;Scotland_LCA!$B43,Data_LCA!$A$5:$K$2171,Data_LCA!G$1,FALSE)),"-",VLOOKUP(control!$B$5&amp;control!$H$37&amp;Scotland_LCA!$B43,Data_LCA!$A$5:$K$2171,Data_LCA!G$1,FALSE)))</f>
        <v>-</v>
      </c>
      <c r="N43" s="89" t="str">
        <f>IF(OR(IF(ISERROR(VLOOKUP(control!$B$5&amp;control!$H$37&amp;Scotland_LCA!$B43,Data_LCA!$A$5:$K$2171,Data_LCA!H$1,FALSE)),"-",VLOOKUP(control!$B$5&amp;control!$H$37&amp;Scotland_LCA!$B43,Data_LCA!$A$5:$K$2171,Data_LCA!H$1,FALSE))=0,ISERROR(IF(ISERROR(VLOOKUP(control!$B$5&amp;control!$H$37&amp;Scotland_LCA!$B46,Data_LCA!$A$5:$K$2171,Data_LCA!H$1,FALSE)),"-",VLOOKUP(control!$B$5&amp;control!$H$37&amp;Scotland_LCA!$B43,Data_LCA!$A$5:$K$2171,Data_LCA!H$1,FALSE)))),"-",IF(ISERROR(VLOOKUP(control!$B$5&amp;control!$H$37&amp;Scotland_LCA!$B43,Data_LCA!$A$5:$K$2171,Data_LCA!H$1,FALSE)),"-",VLOOKUP(control!$B$5&amp;control!$H$37&amp;Scotland_LCA!$B43,Data_LCA!$A$5:$K$2171,Data_LCA!H$1,FALSE)))</f>
        <v>-</v>
      </c>
      <c r="O43" s="89" t="str">
        <f>IF(OR(IF(ISERROR(VLOOKUP(control!$B$5&amp;control!$H$37&amp;Scotland_LCA!$B43,Data_LCA!$A$5:$K$2171,Data_LCA!I$1,FALSE)),"-",VLOOKUP(control!$B$5&amp;control!$H$37&amp;Scotland_LCA!$B43,Data_LCA!$A$5:$K$2171,Data_LCA!I$1,FALSE))=0,ISERROR(IF(ISERROR(VLOOKUP(control!$B$5&amp;control!$H$37&amp;Scotland_LCA!$B46,Data_LCA!$A$5:$K$2171,Data_LCA!I$1,FALSE)),"-",VLOOKUP(control!$B$5&amp;control!$H$37&amp;Scotland_LCA!$B43,Data_LCA!$A$5:$K$2171,Data_LCA!I$1,FALSE)))),"-",IF(ISERROR(VLOOKUP(control!$B$5&amp;control!$H$37&amp;Scotland_LCA!$B43,Data_LCA!$A$5:$K$2171,Data_LCA!I$1,FALSE)),"-",VLOOKUP(control!$B$5&amp;control!$H$37&amp;Scotland_LCA!$B43,Data_LCA!$A$5:$K$2171,Data_LCA!I$1,FALSE)))</f>
        <v>-</v>
      </c>
      <c r="P43" s="89" t="str">
        <f>IF(OR(IF(ISERROR(VLOOKUP(control!$B$5&amp;control!$H$37&amp;Scotland_LCA!$B43,Data_LCA!$A$5:$K$2171,Data_LCA!J$1,FALSE)),"-",VLOOKUP(control!$B$5&amp;control!$H$37&amp;Scotland_LCA!$B43,Data_LCA!$A$5:$K$2171,Data_LCA!J$1,FALSE))=0,ISERROR(IF(ISERROR(VLOOKUP(control!$B$5&amp;control!$H$37&amp;Scotland_LCA!$B46,Data_LCA!$A$5:$K$2171,Data_LCA!J$1,FALSE)),"-",VLOOKUP(control!$B$5&amp;control!$H$37&amp;Scotland_LCA!$B43,Data_LCA!$A$5:$K$2171,Data_LCA!J$1,FALSE)))),"-",IF(ISERROR(VLOOKUP(control!$B$5&amp;control!$H$37&amp;Scotland_LCA!$B43,Data_LCA!$A$5:$K$2171,Data_LCA!J$1,FALSE)),"-",VLOOKUP(control!$B$5&amp;control!$H$37&amp;Scotland_LCA!$B43,Data_LCA!$A$5:$K$2171,Data_LCA!J$1,FALSE)))</f>
        <v>-</v>
      </c>
      <c r="Q43" s="90">
        <f>IF(OR(IF(ISERROR(VLOOKUP(control!$B$5&amp;control!$H$37&amp;Scotland_LCA!$B43,Data_LCA!$A$5:$K$2171,Data_LCA!K$1,FALSE)),"-",VLOOKUP(control!$B$5&amp;control!$H$37&amp;Scotland_LCA!$B43,Data_LCA!$A$5:$K$2171,Data_LCA!K$1,FALSE))=0,ISERROR(IF(ISERROR(VLOOKUP(control!$B$5&amp;control!$H$37&amp;Scotland_LCA!$B46,Data_LCA!$A$5:$K$2171,Data_LCA!K$1,FALSE)),"-",VLOOKUP(control!$B$5&amp;control!$H$37&amp;Scotland_LCA!$B43,Data_LCA!$A$5:$K$2171,Data_LCA!K$1,FALSE)))),"-",IF(ISERROR(VLOOKUP(control!$B$5&amp;control!$H$37&amp;Scotland_LCA!$B43,Data_LCA!$A$5:$K$2171,Data_LCA!K$1,FALSE)),"-",VLOOKUP(control!$B$5&amp;control!$H$37&amp;Scotland_LCA!$B43,Data_LCA!$A$5:$K$2171,Data_LCA!K$1,FALSE)))</f>
        <v>5</v>
      </c>
      <c r="R43" s="87"/>
      <c r="S43" s="88">
        <f>IF(OR(IF(ISERROR(VLOOKUP("Persons"&amp;control!$H$37&amp;Scotland_LCA!$B43,Data_LCA!$A$5:$K$2171,Data_LCA!E$1,FALSE)),"-",VLOOKUP("Persons"&amp;control!$H$37&amp;Scotland_LCA!$B43,Data_LCA!$A$5:$K$2171,Data_LCA!E$1,FALSE))=0,ISERROR(IF(ISERROR(VLOOKUP("Persons"&amp;control!$H$37&amp;Scotland_LCA!$B43,Data_LCA!$A$5:$K$2171,Data_LCA!E$1,FALSE)),"-",VLOOKUP("Persons"&amp;control!$H$37&amp;Scotland_LCA!$B43,Data_LCA!$A$5:$K$2171,Data_LCA!E$1,FALSE)))),"-",IF(ISERROR(VLOOKUP("Persons"&amp;control!$H$37&amp;Scotland_LCA!$B43,Data_LCA!$A$5:$K$2171,Data_LCA!E$1,FALSE)),"-",VLOOKUP("Persons"&amp;control!$H$37&amp;Scotland_LCA!$B43,Data_LCA!$A$5:$K$2171,Data_LCA!E$1,FALSE)))</f>
        <v>5</v>
      </c>
      <c r="T43" s="89" t="str">
        <f>IF(OR(IF(ISERROR(VLOOKUP("Persons"&amp;control!$H$37&amp;Scotland_LCA!$B43,Data_LCA!$A$5:$K$2171,Data_LCA!F$1,FALSE)),"-",VLOOKUP("Persons"&amp;control!$H$37&amp;Scotland_LCA!$B43,Data_LCA!$A$5:$K$2171,Data_LCA!F$1,FALSE))=0,ISERROR(IF(ISERROR(VLOOKUP("Persons"&amp;control!$H$37&amp;Scotland_LCA!$B43,Data_LCA!$A$5:$K$2171,Data_LCA!F$1,FALSE)),"-",VLOOKUP("Persons"&amp;control!$H$37&amp;Scotland_LCA!$B43,Data_LCA!$A$5:$K$2171,Data_LCA!F$1,FALSE)))),"-",IF(ISERROR(VLOOKUP("Persons"&amp;control!$H$37&amp;Scotland_LCA!$B43,Data_LCA!$A$5:$K$2171,Data_LCA!F$1,FALSE)),"-",VLOOKUP("Persons"&amp;control!$H$37&amp;Scotland_LCA!$B43,Data_LCA!$A$5:$K$2171,Data_LCA!F$1,FALSE)))</f>
        <v>-</v>
      </c>
      <c r="U43" s="89" t="str">
        <f>IF(OR(IF(ISERROR(VLOOKUP("Persons"&amp;control!$H$37&amp;Scotland_LCA!$B43,Data_LCA!$A$5:$K$2171,Data_LCA!G$1,FALSE)),"-",VLOOKUP("Persons"&amp;control!$H$37&amp;Scotland_LCA!$B43,Data_LCA!$A$5:$K$2171,Data_LCA!G$1,FALSE))=0,ISERROR(IF(ISERROR(VLOOKUP("Persons"&amp;control!$H$37&amp;Scotland_LCA!$B43,Data_LCA!$A$5:$K$2171,Data_LCA!G$1,FALSE)),"-",VLOOKUP("Persons"&amp;control!$H$37&amp;Scotland_LCA!$B43,Data_LCA!$A$5:$K$2171,Data_LCA!G$1,FALSE)))),"-",IF(ISERROR(VLOOKUP("Persons"&amp;control!$H$37&amp;Scotland_LCA!$B43,Data_LCA!$A$5:$K$2171,Data_LCA!G$1,FALSE)),"-",VLOOKUP("Persons"&amp;control!$H$37&amp;Scotland_LCA!$B43,Data_LCA!$A$5:$K$2171,Data_LCA!G$1,FALSE)))</f>
        <v>-</v>
      </c>
      <c r="V43" s="89" t="str">
        <f>IF(OR(IF(ISERROR(VLOOKUP("Persons"&amp;control!$H$37&amp;Scotland_LCA!$B43,Data_LCA!$A$5:$K$2171,Data_LCA!H$1,FALSE)),"-",VLOOKUP("Persons"&amp;control!$H$37&amp;Scotland_LCA!$B43,Data_LCA!$A$5:$K$2171,Data_LCA!H$1,FALSE))=0,ISERROR(IF(ISERROR(VLOOKUP("Persons"&amp;control!$H$37&amp;Scotland_LCA!$B43,Data_LCA!$A$5:$K$2171,Data_LCA!H$1,FALSE)),"-",VLOOKUP("Persons"&amp;control!$H$37&amp;Scotland_LCA!$B43,Data_LCA!$A$5:$K$2171,Data_LCA!H$1,FALSE)))),"-",IF(ISERROR(VLOOKUP("Persons"&amp;control!$H$37&amp;Scotland_LCA!$B43,Data_LCA!$A$5:$K$2171,Data_LCA!H$1,FALSE)),"-",VLOOKUP("Persons"&amp;control!$H$37&amp;Scotland_LCA!$B43,Data_LCA!$A$5:$K$2171,Data_LCA!H$1,FALSE)))</f>
        <v>-</v>
      </c>
      <c r="W43" s="89" t="str">
        <f>IF(OR(IF(ISERROR(VLOOKUP("Persons"&amp;control!$H$37&amp;Scotland_LCA!$B43,Data_LCA!$A$5:$K$2171,Data_LCA!I$1,FALSE)),"-",VLOOKUP("Persons"&amp;control!$H$37&amp;Scotland_LCA!$B43,Data_LCA!$A$5:$K$2171,Data_LCA!I$1,FALSE))=0,ISERROR(IF(ISERROR(VLOOKUP("Persons"&amp;control!$H$37&amp;Scotland_LCA!$B43,Data_LCA!$A$5:$K$2171,Data_LCA!I$1,FALSE)),"-",VLOOKUP("Persons"&amp;control!$H$37&amp;Scotland_LCA!$B43,Data_LCA!$A$5:$K$2171,Data_LCA!I$1,FALSE)))),"-",IF(ISERROR(VLOOKUP("Persons"&amp;control!$H$37&amp;Scotland_LCA!$B43,Data_LCA!$A$5:$K$2171,Data_LCA!I$1,FALSE)),"-",VLOOKUP("Persons"&amp;control!$H$37&amp;Scotland_LCA!$B43,Data_LCA!$A$5:$K$2171,Data_LCA!I$1,FALSE)))</f>
        <v>-</v>
      </c>
      <c r="X43" s="89" t="str">
        <f>IF(OR(IF(ISERROR(VLOOKUP("Persons"&amp;control!$H$37&amp;Scotland_LCA!$B43,Data_LCA!$A$5:$K$2171,Data_LCA!J$1,FALSE)),"-",VLOOKUP("Persons"&amp;control!$H$37&amp;Scotland_LCA!$B43,Data_LCA!$A$5:$K$2171,Data_LCA!J$1,FALSE))=0,ISERROR(IF(ISERROR(VLOOKUP("Persons"&amp;control!$H$37&amp;Scotland_LCA!$B43,Data_LCA!$A$5:$K$2171,Data_LCA!J$1,FALSE)),"-",VLOOKUP("Persons"&amp;control!$H$37&amp;Scotland_LCA!$B43,Data_LCA!$A$5:$K$2171,Data_LCA!J$1,FALSE)))),"-",IF(ISERROR(VLOOKUP("Persons"&amp;control!$H$37&amp;Scotland_LCA!$B43,Data_LCA!$A$5:$K$2171,Data_LCA!J$1,FALSE)),"-",VLOOKUP("Persons"&amp;control!$H$37&amp;Scotland_LCA!$B43,Data_LCA!$A$5:$K$2171,Data_LCA!J$1,FALSE)))</f>
        <v>-</v>
      </c>
      <c r="Y43" s="90">
        <f>IF(OR(IF(ISERROR(VLOOKUP("Persons"&amp;control!$H$37&amp;Scotland_LCA!$B43,Data_LCA!$A$5:$K$2171,Data_LCA!K$1,FALSE)),"-",VLOOKUP("Persons"&amp;control!$H$37&amp;Scotland_LCA!$B43,Data_LCA!$A$5:$K$2171,Data_LCA!K$1,FALSE))=0,ISERROR(IF(ISERROR(VLOOKUP("Persons"&amp;control!$H$37&amp;Scotland_LCA!$B43,Data_LCA!$A$5:$K$2171,Data_LCA!K$1,FALSE)),"-",VLOOKUP("Persons"&amp;control!$H$37&amp;Scotland_LCA!$B43,Data_LCA!$A$5:$K$2171,Data_LCA!K$1,FALSE)))),"-",IF(ISERROR(VLOOKUP("Persons"&amp;control!$H$37&amp;Scotland_LCA!$B43,Data_LCA!$A$5:$K$2171,Data_LCA!K$1,FALSE)),"-",VLOOKUP("Persons"&amp;control!$H$37&amp;Scotland_LCA!$B43,Data_LCA!$A$5:$K$2171,Data_LCA!K$1,FALSE)))</f>
        <v>5</v>
      </c>
    </row>
    <row r="44" spans="2:25" thickBot="1">
      <c r="B44" s="16" t="s">
        <v>163</v>
      </c>
      <c r="C44" s="91">
        <f>IF(OR(IF(ISERROR(VLOOKUP(control!$B$4&amp;control!$H$37&amp;Scotland_LCA!$B44,Data_LCA!$A$5:$K$2171,Data_LCA!E$1,FALSE)),"-",VLOOKUP(control!$B$4&amp;control!$H$37&amp;Scotland_LCA!$B44,Data_LCA!$A$5:$K$2171,Data_LCA!E$1,FALSE))=0,ISERROR(IF(ISERROR(VLOOKUP(control!$B$4&amp;control!$H$37&amp;Scotland_LCA!$B44,Data_LCA!$A$5:$K$2171,Data_LCA!E$1,FALSE)),"-",VLOOKUP(control!$B$4&amp;control!$H$37&amp;Scotland_LCA!$B44,Data_LCA!$A$5:$K$2171,Data_LCA!E$1,FALSE)))),"-",IF(ISERROR(VLOOKUP(control!$B$4&amp;control!$H$37&amp;Scotland_LCA!$B44,Data_LCA!$A$5:$K$2171,Data_LCA!E$1,FALSE)),"-",VLOOKUP(control!$B$4&amp;control!$H$37&amp;Scotland_LCA!$B44,Data_LCA!$A$5:$K$2171,Data_LCA!E$1,FALSE)))</f>
        <v>57</v>
      </c>
      <c r="D44" s="92">
        <f>IF(OR(IF(ISERROR(VLOOKUP(control!$B$4&amp;control!$H$37&amp;Scotland_LCA!$B44,Data_LCA!$A$5:$K$2171,Data_LCA!F$1,FALSE)),"-",VLOOKUP(control!$B$4&amp;control!$H$37&amp;Scotland_LCA!$B44,Data_LCA!$A$5:$K$2171,Data_LCA!F$1,FALSE))=0,ISERROR(IF(ISERROR(VLOOKUP(control!$B$4&amp;control!$H$37&amp;Scotland_LCA!$B44,Data_LCA!$A$5:$K$2171,Data_LCA!F$1,FALSE)),"-",VLOOKUP(control!$B$4&amp;control!$H$37&amp;Scotland_LCA!$B44,Data_LCA!$A$5:$K$2171,Data_LCA!F$1,FALSE)))),"-",IF(ISERROR(VLOOKUP(control!$B$4&amp;control!$H$37&amp;Scotland_LCA!$B44,Data_LCA!$A$5:$K$2171,Data_LCA!F$1,FALSE)),"-",VLOOKUP(control!$B$4&amp;control!$H$37&amp;Scotland_LCA!$B44,Data_LCA!$A$5:$K$2171,Data_LCA!F$1,FALSE)))</f>
        <v>38</v>
      </c>
      <c r="E44" s="92">
        <f>IF(OR(IF(ISERROR(VLOOKUP(control!$B$4&amp;control!$H$37&amp;Scotland_LCA!$B44,Data_LCA!$A$5:$K$2171,Data_LCA!G$1,FALSE)),"-",VLOOKUP(control!$B$4&amp;control!$H$37&amp;Scotland_LCA!$B44,Data_LCA!$A$5:$K$2171,Data_LCA!G$1,FALSE))=0,ISERROR(IF(ISERROR(VLOOKUP(control!$B$4&amp;control!$H$37&amp;Scotland_LCA!$B44,Data_LCA!$A$5:$K$2171,Data_LCA!G$1,FALSE)),"-",VLOOKUP(control!$B$4&amp;control!$H$37&amp;Scotland_LCA!$B44,Data_LCA!$A$5:$K$2171,Data_LCA!G$1,FALSE)))),"-",IF(ISERROR(VLOOKUP(control!$B$4&amp;control!$H$37&amp;Scotland_LCA!$B44,Data_LCA!$A$5:$K$2171,Data_LCA!G$1,FALSE)),"-",VLOOKUP(control!$B$4&amp;control!$H$37&amp;Scotland_LCA!$B44,Data_LCA!$A$5:$K$2171,Data_LCA!G$1,FALSE)))</f>
        <v>128</v>
      </c>
      <c r="F44" s="92">
        <f>IF(OR(IF(ISERROR(VLOOKUP(control!$B$4&amp;control!$H$37&amp;Scotland_LCA!$B44,Data_LCA!$A$5:$K$2171,Data_LCA!H$1,FALSE)),"-",VLOOKUP(control!$B$4&amp;control!$H$37&amp;Scotland_LCA!$B44,Data_LCA!$A$5:$K$2171,Data_LCA!H$1,FALSE))=0,ISERROR(IF(ISERROR(VLOOKUP(control!$B$4&amp;control!$H$37&amp;Scotland_LCA!$B44,Data_LCA!$A$5:$K$2171,Data_LCA!H$1,FALSE)),"-",VLOOKUP(control!$B$4&amp;control!$H$37&amp;Scotland_LCA!$B44,Data_LCA!$A$5:$K$2171,Data_LCA!H$1,FALSE)))),"-",IF(ISERROR(VLOOKUP(control!$B$4&amp;control!$H$37&amp;Scotland_LCA!$B44,Data_LCA!$A$5:$K$2171,Data_LCA!H$1,FALSE)),"-",VLOOKUP(control!$B$4&amp;control!$H$37&amp;Scotland_LCA!$B44,Data_LCA!$A$5:$K$2171,Data_LCA!H$1,FALSE)))</f>
        <v>118</v>
      </c>
      <c r="G44" s="92">
        <f>IF(OR(IF(ISERROR(VLOOKUP(control!$B$4&amp;control!$H$37&amp;Scotland_LCA!$B44,Data_LCA!$A$5:$K$2171,Data_LCA!I$1,FALSE)),"-",VLOOKUP(control!$B$4&amp;control!$H$37&amp;Scotland_LCA!$B44,Data_LCA!$A$5:$K$2171,Data_LCA!I$1,FALSE))=0,ISERROR(IF(ISERROR(VLOOKUP(control!$B$4&amp;control!$H$37&amp;Scotland_LCA!$B44,Data_LCA!$A$5:$K$2171,Data_LCA!I$1,FALSE)),"-",VLOOKUP(control!$B$4&amp;control!$H$37&amp;Scotland_LCA!$B44,Data_LCA!$A$5:$K$2171,Data_LCA!I$1,FALSE)))),"-",IF(ISERROR(VLOOKUP(control!$B$4&amp;control!$H$37&amp;Scotland_LCA!$B44,Data_LCA!$A$5:$K$2171,Data_LCA!I$1,FALSE)),"-",VLOOKUP(control!$B$4&amp;control!$H$37&amp;Scotland_LCA!$B44,Data_LCA!$A$5:$K$2171,Data_LCA!I$1,FALSE)))</f>
        <v>48</v>
      </c>
      <c r="H44" s="92">
        <f>IF(OR(IF(ISERROR(VLOOKUP(control!$B$4&amp;control!$H$37&amp;Scotland_LCA!$B44,Data_LCA!$A$5:$K$2171,Data_LCA!J$1,FALSE)),"-",VLOOKUP(control!$B$4&amp;control!$H$37&amp;Scotland_LCA!$B44,Data_LCA!$A$5:$K$2171,Data_LCA!J$1,FALSE))=0,ISERROR(IF(ISERROR(VLOOKUP(control!$B$4&amp;control!$H$37&amp;Scotland_LCA!$B44,Data_LCA!$A$5:$K$2171,Data_LCA!J$1,FALSE)),"-",VLOOKUP(control!$B$4&amp;control!$H$37&amp;Scotland_LCA!$B44,Data_LCA!$A$5:$K$2171,Data_LCA!J$1,FALSE)))),"-",IF(ISERROR(VLOOKUP(control!$B$4&amp;control!$H$37&amp;Scotland_LCA!$B44,Data_LCA!$A$5:$K$2171,Data_LCA!J$1,FALSE)),"-",VLOOKUP(control!$B$4&amp;control!$H$37&amp;Scotland_LCA!$B44,Data_LCA!$A$5:$K$2171,Data_LCA!J$1,FALSE)))</f>
        <v>10</v>
      </c>
      <c r="I44" s="93">
        <f>IF(OR(IF(ISERROR(VLOOKUP(control!$B$4&amp;control!$H$37&amp;Scotland_LCA!$B44,Data_LCA!$A$5:$K$2171,Data_LCA!K$1,FALSE)),"-",VLOOKUP(control!$B$4&amp;control!$H$37&amp;Scotland_LCA!$B44,Data_LCA!$A$5:$K$2171,Data_LCA!K$1,FALSE))=0,ISERROR(IF(ISERROR(VLOOKUP(control!$B$4&amp;control!$H$37&amp;Scotland_LCA!$B44,Data_LCA!$A$5:$K$2171,Data_LCA!K$1,FALSE)),"-",VLOOKUP(control!$B$4&amp;control!$H$37&amp;Scotland_LCA!$B44,Data_LCA!$A$5:$K$2171,Data_LCA!K$1,FALSE)))),"-",IF(ISERROR(VLOOKUP(control!$B$4&amp;control!$H$37&amp;Scotland_LCA!$B44,Data_LCA!$A$5:$K$2171,Data_LCA!K$1,FALSE)),"-",VLOOKUP(control!$B$4&amp;control!$H$37&amp;Scotland_LCA!$B44,Data_LCA!$A$5:$K$2171,Data_LCA!K$1,FALSE)))</f>
        <v>399</v>
      </c>
      <c r="J44" s="87"/>
      <c r="K44" s="91" t="str">
        <f>IF(OR(IF(ISERROR(VLOOKUP(control!$B$5&amp;control!$H$37&amp;Scotland_LCA!$B44,Data_LCA!$A$5:$K$2171,Data_LCA!E$1,FALSE)),"-",VLOOKUP(control!$B$5&amp;control!$H$37&amp;Scotland_LCA!$B44,Data_LCA!$A$5:$K$2171,Data_LCA!E$1,FALSE))=0,ISERROR(IF(ISERROR(VLOOKUP(control!$B$5&amp;control!$H$37&amp;Scotland_LCA!$B44,Data_LCA!$A$5:$K$2171,Data_LCA!E$1,FALSE)),"-",VLOOKUP(control!$B$5&amp;control!$H$37&amp;Scotland_LCA!$B44,Data_LCA!$A$5:$K$2171,Data_LCA!E$1,FALSE)))),"-",IF(ISERROR(VLOOKUP(control!$B$5&amp;control!$H$37&amp;Scotland_LCA!$B44,Data_LCA!$A$5:$K$2171,Data_LCA!E$1,FALSE)),"-",VLOOKUP(control!$B$5&amp;control!$H$37&amp;Scotland_LCA!$B44,Data_LCA!$A$5:$K$2171,Data_LCA!E$1,FALSE)))</f>
        <v>-</v>
      </c>
      <c r="L44" s="92" t="str">
        <f>IF(OR(IF(ISERROR(VLOOKUP(control!$B$5&amp;control!$H$37&amp;Scotland_LCA!$B44,Data_LCA!$A$5:$K$2171,Data_LCA!F$1,FALSE)),"-",VLOOKUP(control!$B$5&amp;control!$H$37&amp;Scotland_LCA!$B44,Data_LCA!$A$5:$K$2171,Data_LCA!F$1,FALSE))=0,ISERROR(IF(ISERROR(VLOOKUP(control!$B$5&amp;control!$H$37&amp;Scotland_LCA!$B47,Data_LCA!$A$5:$K$2171,Data_LCA!F$1,FALSE)),"-",VLOOKUP(control!$B$5&amp;control!$H$37&amp;Scotland_LCA!$B44,Data_LCA!$A$5:$K$2171,Data_LCA!F$1,FALSE)))),"-",IF(ISERROR(VLOOKUP(control!$B$5&amp;control!$H$37&amp;Scotland_LCA!$B44,Data_LCA!$A$5:$K$2171,Data_LCA!F$1,FALSE)),"-",VLOOKUP(control!$B$5&amp;control!$H$37&amp;Scotland_LCA!$B44,Data_LCA!$A$5:$K$2171,Data_LCA!F$1,FALSE)))</f>
        <v>-</v>
      </c>
      <c r="M44" s="92" t="str">
        <f>IF(OR(IF(ISERROR(VLOOKUP(control!$B$5&amp;control!$H$37&amp;Scotland_LCA!$B44,Data_LCA!$A$5:$K$2171,Data_LCA!G$1,FALSE)),"-",VLOOKUP(control!$B$5&amp;control!$H$37&amp;Scotland_LCA!$B44,Data_LCA!$A$5:$K$2171,Data_LCA!G$1,FALSE))=0,ISERROR(IF(ISERROR(VLOOKUP(control!$B$5&amp;control!$H$37&amp;Scotland_LCA!$B47,Data_LCA!$A$5:$K$2171,Data_LCA!G$1,FALSE)),"-",VLOOKUP(control!$B$5&amp;control!$H$37&amp;Scotland_LCA!$B44,Data_LCA!$A$5:$K$2171,Data_LCA!G$1,FALSE)))),"-",IF(ISERROR(VLOOKUP(control!$B$5&amp;control!$H$37&amp;Scotland_LCA!$B44,Data_LCA!$A$5:$K$2171,Data_LCA!G$1,FALSE)),"-",VLOOKUP(control!$B$5&amp;control!$H$37&amp;Scotland_LCA!$B44,Data_LCA!$A$5:$K$2171,Data_LCA!G$1,FALSE)))</f>
        <v>-</v>
      </c>
      <c r="N44" s="92" t="str">
        <f>IF(OR(IF(ISERROR(VLOOKUP(control!$B$5&amp;control!$H$37&amp;Scotland_LCA!$B44,Data_LCA!$A$5:$K$2171,Data_LCA!H$1,FALSE)),"-",VLOOKUP(control!$B$5&amp;control!$H$37&amp;Scotland_LCA!$B44,Data_LCA!$A$5:$K$2171,Data_LCA!H$1,FALSE))=0,ISERROR(IF(ISERROR(VLOOKUP(control!$B$5&amp;control!$H$37&amp;Scotland_LCA!$B47,Data_LCA!$A$5:$K$2171,Data_LCA!H$1,FALSE)),"-",VLOOKUP(control!$B$5&amp;control!$H$37&amp;Scotland_LCA!$B44,Data_LCA!$A$5:$K$2171,Data_LCA!H$1,FALSE)))),"-",IF(ISERROR(VLOOKUP(control!$B$5&amp;control!$H$37&amp;Scotland_LCA!$B44,Data_LCA!$A$5:$K$2171,Data_LCA!H$1,FALSE)),"-",VLOOKUP(control!$B$5&amp;control!$H$37&amp;Scotland_LCA!$B44,Data_LCA!$A$5:$K$2171,Data_LCA!H$1,FALSE)))</f>
        <v>-</v>
      </c>
      <c r="O44" s="92" t="str">
        <f>IF(OR(IF(ISERROR(VLOOKUP(control!$B$5&amp;control!$H$37&amp;Scotland_LCA!$B44,Data_LCA!$A$5:$K$2171,Data_LCA!I$1,FALSE)),"-",VLOOKUP(control!$B$5&amp;control!$H$37&amp;Scotland_LCA!$B44,Data_LCA!$A$5:$K$2171,Data_LCA!I$1,FALSE))=0,ISERROR(IF(ISERROR(VLOOKUP(control!$B$5&amp;control!$H$37&amp;Scotland_LCA!$B47,Data_LCA!$A$5:$K$2171,Data_LCA!I$1,FALSE)),"-",VLOOKUP(control!$B$5&amp;control!$H$37&amp;Scotland_LCA!$B44,Data_LCA!$A$5:$K$2171,Data_LCA!I$1,FALSE)))),"-",IF(ISERROR(VLOOKUP(control!$B$5&amp;control!$H$37&amp;Scotland_LCA!$B44,Data_LCA!$A$5:$K$2171,Data_LCA!I$1,FALSE)),"-",VLOOKUP(control!$B$5&amp;control!$H$37&amp;Scotland_LCA!$B44,Data_LCA!$A$5:$K$2171,Data_LCA!I$1,FALSE)))</f>
        <v>-</v>
      </c>
      <c r="P44" s="92" t="str">
        <f>IF(OR(IF(ISERROR(VLOOKUP(control!$B$5&amp;control!$H$37&amp;Scotland_LCA!$B44,Data_LCA!$A$5:$K$2171,Data_LCA!J$1,FALSE)),"-",VLOOKUP(control!$B$5&amp;control!$H$37&amp;Scotland_LCA!$B44,Data_LCA!$A$5:$K$2171,Data_LCA!J$1,FALSE))=0,ISERROR(IF(ISERROR(VLOOKUP(control!$B$5&amp;control!$H$37&amp;Scotland_LCA!$B47,Data_LCA!$A$5:$K$2171,Data_LCA!J$1,FALSE)),"-",VLOOKUP(control!$B$5&amp;control!$H$37&amp;Scotland_LCA!$B44,Data_LCA!$A$5:$K$2171,Data_LCA!J$1,FALSE)))),"-",IF(ISERROR(VLOOKUP(control!$B$5&amp;control!$H$37&amp;Scotland_LCA!$B44,Data_LCA!$A$5:$K$2171,Data_LCA!J$1,FALSE)),"-",VLOOKUP(control!$B$5&amp;control!$H$37&amp;Scotland_LCA!$B44,Data_LCA!$A$5:$K$2171,Data_LCA!J$1,FALSE)))</f>
        <v>-</v>
      </c>
      <c r="Q44" s="93" t="str">
        <f>IF(OR(IF(ISERROR(VLOOKUP(control!$B$5&amp;control!$H$37&amp;Scotland_LCA!$B44,Data_LCA!$A$5:$K$2171,Data_LCA!K$1,FALSE)),"-",VLOOKUP(control!$B$5&amp;control!$H$37&amp;Scotland_LCA!$B44,Data_LCA!$A$5:$K$2171,Data_LCA!K$1,FALSE))=0,ISERROR(IF(ISERROR(VLOOKUP(control!$B$5&amp;control!$H$37&amp;Scotland_LCA!$B47,Data_LCA!$A$5:$K$2171,Data_LCA!K$1,FALSE)),"-",VLOOKUP(control!$B$5&amp;control!$H$37&amp;Scotland_LCA!$B44,Data_LCA!$A$5:$K$2171,Data_LCA!K$1,FALSE)))),"-",IF(ISERROR(VLOOKUP(control!$B$5&amp;control!$H$37&amp;Scotland_LCA!$B44,Data_LCA!$A$5:$K$2171,Data_LCA!K$1,FALSE)),"-",VLOOKUP(control!$B$5&amp;control!$H$37&amp;Scotland_LCA!$B44,Data_LCA!$A$5:$K$2171,Data_LCA!K$1,FALSE)))</f>
        <v>-</v>
      </c>
      <c r="R44" s="87"/>
      <c r="S44" s="91">
        <f>IF(OR(IF(ISERROR(VLOOKUP("Persons"&amp;control!$H$37&amp;Scotland_LCA!$B44,Data_LCA!$A$5:$K$2171,Data_LCA!E$1,FALSE)),"-",VLOOKUP("Persons"&amp;control!$H$37&amp;Scotland_LCA!$B44,Data_LCA!$A$5:$K$2171,Data_LCA!E$1,FALSE))=0,ISERROR(IF(ISERROR(VLOOKUP("Persons"&amp;control!$H$37&amp;Scotland_LCA!$B44,Data_LCA!$A$5:$K$2171,Data_LCA!E$1,FALSE)),"-",VLOOKUP("Persons"&amp;control!$H$37&amp;Scotland_LCA!$B44,Data_LCA!$A$5:$K$2171,Data_LCA!E$1,FALSE)))),"-",IF(ISERROR(VLOOKUP("Persons"&amp;control!$H$37&amp;Scotland_LCA!$B44,Data_LCA!$A$5:$K$2171,Data_LCA!E$1,FALSE)),"-",VLOOKUP("Persons"&amp;control!$H$37&amp;Scotland_LCA!$B44,Data_LCA!$A$5:$K$2171,Data_LCA!E$1,FALSE)))</f>
        <v>57</v>
      </c>
      <c r="T44" s="92">
        <f>IF(OR(IF(ISERROR(VLOOKUP("Persons"&amp;control!$H$37&amp;Scotland_LCA!$B44,Data_LCA!$A$5:$K$2171,Data_LCA!F$1,FALSE)),"-",VLOOKUP("Persons"&amp;control!$H$37&amp;Scotland_LCA!$B44,Data_LCA!$A$5:$K$2171,Data_LCA!F$1,FALSE))=0,ISERROR(IF(ISERROR(VLOOKUP("Persons"&amp;control!$H$37&amp;Scotland_LCA!$B44,Data_LCA!$A$5:$K$2171,Data_LCA!F$1,FALSE)),"-",VLOOKUP("Persons"&amp;control!$H$37&amp;Scotland_LCA!$B44,Data_LCA!$A$5:$K$2171,Data_LCA!F$1,FALSE)))),"-",IF(ISERROR(VLOOKUP("Persons"&amp;control!$H$37&amp;Scotland_LCA!$B44,Data_LCA!$A$5:$K$2171,Data_LCA!F$1,FALSE)),"-",VLOOKUP("Persons"&amp;control!$H$37&amp;Scotland_LCA!$B44,Data_LCA!$A$5:$K$2171,Data_LCA!F$1,FALSE)))</f>
        <v>38</v>
      </c>
      <c r="U44" s="92">
        <f>IF(OR(IF(ISERROR(VLOOKUP("Persons"&amp;control!$H$37&amp;Scotland_LCA!$B44,Data_LCA!$A$5:$K$2171,Data_LCA!G$1,FALSE)),"-",VLOOKUP("Persons"&amp;control!$H$37&amp;Scotland_LCA!$B44,Data_LCA!$A$5:$K$2171,Data_LCA!G$1,FALSE))=0,ISERROR(IF(ISERROR(VLOOKUP("Persons"&amp;control!$H$37&amp;Scotland_LCA!$B44,Data_LCA!$A$5:$K$2171,Data_LCA!G$1,FALSE)),"-",VLOOKUP("Persons"&amp;control!$H$37&amp;Scotland_LCA!$B44,Data_LCA!$A$5:$K$2171,Data_LCA!G$1,FALSE)))),"-",IF(ISERROR(VLOOKUP("Persons"&amp;control!$H$37&amp;Scotland_LCA!$B44,Data_LCA!$A$5:$K$2171,Data_LCA!G$1,FALSE)),"-",VLOOKUP("Persons"&amp;control!$H$37&amp;Scotland_LCA!$B44,Data_LCA!$A$5:$K$2171,Data_LCA!G$1,FALSE)))</f>
        <v>128</v>
      </c>
      <c r="V44" s="92">
        <f>IF(OR(IF(ISERROR(VLOOKUP("Persons"&amp;control!$H$37&amp;Scotland_LCA!$B44,Data_LCA!$A$5:$K$2171,Data_LCA!H$1,FALSE)),"-",VLOOKUP("Persons"&amp;control!$H$37&amp;Scotland_LCA!$B44,Data_LCA!$A$5:$K$2171,Data_LCA!H$1,FALSE))=0,ISERROR(IF(ISERROR(VLOOKUP("Persons"&amp;control!$H$37&amp;Scotland_LCA!$B44,Data_LCA!$A$5:$K$2171,Data_LCA!H$1,FALSE)),"-",VLOOKUP("Persons"&amp;control!$H$37&amp;Scotland_LCA!$B44,Data_LCA!$A$5:$K$2171,Data_LCA!H$1,FALSE)))),"-",IF(ISERROR(VLOOKUP("Persons"&amp;control!$H$37&amp;Scotland_LCA!$B44,Data_LCA!$A$5:$K$2171,Data_LCA!H$1,FALSE)),"-",VLOOKUP("Persons"&amp;control!$H$37&amp;Scotland_LCA!$B44,Data_LCA!$A$5:$K$2171,Data_LCA!H$1,FALSE)))</f>
        <v>118</v>
      </c>
      <c r="W44" s="92">
        <f>IF(OR(IF(ISERROR(VLOOKUP("Persons"&amp;control!$H$37&amp;Scotland_LCA!$B44,Data_LCA!$A$5:$K$2171,Data_LCA!I$1,FALSE)),"-",VLOOKUP("Persons"&amp;control!$H$37&amp;Scotland_LCA!$B44,Data_LCA!$A$5:$K$2171,Data_LCA!I$1,FALSE))=0,ISERROR(IF(ISERROR(VLOOKUP("Persons"&amp;control!$H$37&amp;Scotland_LCA!$B44,Data_LCA!$A$5:$K$2171,Data_LCA!I$1,FALSE)),"-",VLOOKUP("Persons"&amp;control!$H$37&amp;Scotland_LCA!$B44,Data_LCA!$A$5:$K$2171,Data_LCA!I$1,FALSE)))),"-",IF(ISERROR(VLOOKUP("Persons"&amp;control!$H$37&amp;Scotland_LCA!$B44,Data_LCA!$A$5:$K$2171,Data_LCA!I$1,FALSE)),"-",VLOOKUP("Persons"&amp;control!$H$37&amp;Scotland_LCA!$B44,Data_LCA!$A$5:$K$2171,Data_LCA!I$1,FALSE)))</f>
        <v>48</v>
      </c>
      <c r="X44" s="92">
        <f>IF(OR(IF(ISERROR(VLOOKUP("Persons"&amp;control!$H$37&amp;Scotland_LCA!$B44,Data_LCA!$A$5:$K$2171,Data_LCA!J$1,FALSE)),"-",VLOOKUP("Persons"&amp;control!$H$37&amp;Scotland_LCA!$B44,Data_LCA!$A$5:$K$2171,Data_LCA!J$1,FALSE))=0,ISERROR(IF(ISERROR(VLOOKUP("Persons"&amp;control!$H$37&amp;Scotland_LCA!$B44,Data_LCA!$A$5:$K$2171,Data_LCA!J$1,FALSE)),"-",VLOOKUP("Persons"&amp;control!$H$37&amp;Scotland_LCA!$B44,Data_LCA!$A$5:$K$2171,Data_LCA!J$1,FALSE)))),"-",IF(ISERROR(VLOOKUP("Persons"&amp;control!$H$37&amp;Scotland_LCA!$B44,Data_LCA!$A$5:$K$2171,Data_LCA!J$1,FALSE)),"-",VLOOKUP("Persons"&amp;control!$H$37&amp;Scotland_LCA!$B44,Data_LCA!$A$5:$K$2171,Data_LCA!J$1,FALSE)))</f>
        <v>10</v>
      </c>
      <c r="Y44" s="93">
        <f>IF(OR(IF(ISERROR(VLOOKUP("Persons"&amp;control!$H$37&amp;Scotland_LCA!$B44,Data_LCA!$A$5:$K$2171,Data_LCA!K$1,FALSE)),"-",VLOOKUP("Persons"&amp;control!$H$37&amp;Scotland_LCA!$B44,Data_LCA!$A$5:$K$2171,Data_LCA!K$1,FALSE))=0,ISERROR(IF(ISERROR(VLOOKUP("Persons"&amp;control!$H$37&amp;Scotland_LCA!$B44,Data_LCA!$A$5:$K$2171,Data_LCA!K$1,FALSE)),"-",VLOOKUP("Persons"&amp;control!$H$37&amp;Scotland_LCA!$B44,Data_LCA!$A$5:$K$2171,Data_LCA!K$1,FALSE)))),"-",IF(ISERROR(VLOOKUP("Persons"&amp;control!$H$37&amp;Scotland_LCA!$B44,Data_LCA!$A$5:$K$2171,Data_LCA!K$1,FALSE)),"-",VLOOKUP("Persons"&amp;control!$H$37&amp;Scotland_LCA!$B44,Data_LCA!$A$5:$K$2171,Data_LCA!K$1,FALSE)))</f>
        <v>399</v>
      </c>
    </row>
    <row r="45" spans="2:25" thickBot="1">
      <c r="B45" s="16" t="s">
        <v>141</v>
      </c>
      <c r="C45" s="88">
        <f>IF(OR(IF(ISERROR(VLOOKUP(control!$B$4&amp;control!$H$37&amp;Scotland_LCA!$B45,Data_LCA!$A$5:$K$2171,Data_LCA!E$1,FALSE)),"-",VLOOKUP(control!$B$4&amp;control!$H$37&amp;Scotland_LCA!$B45,Data_LCA!$A$5:$K$2171,Data_LCA!E$1,FALSE))=0,ISERROR(IF(ISERROR(VLOOKUP(control!$B$4&amp;control!$H$37&amp;Scotland_LCA!$B45,Data_LCA!$A$5:$K$2171,Data_LCA!E$1,FALSE)),"-",VLOOKUP(control!$B$4&amp;control!$H$37&amp;Scotland_LCA!$B45,Data_LCA!$A$5:$K$2171,Data_LCA!E$1,FALSE)))),"-",IF(ISERROR(VLOOKUP(control!$B$4&amp;control!$H$37&amp;Scotland_LCA!$B45,Data_LCA!$A$5:$K$2171,Data_LCA!E$1,FALSE)),"-",VLOOKUP(control!$B$4&amp;control!$H$37&amp;Scotland_LCA!$B45,Data_LCA!$A$5:$K$2171,Data_LCA!E$1,FALSE)))</f>
        <v>6</v>
      </c>
      <c r="D45" s="89">
        <f>IF(OR(IF(ISERROR(VLOOKUP(control!$B$4&amp;control!$H$37&amp;Scotland_LCA!$B45,Data_LCA!$A$5:$K$2171,Data_LCA!F$1,FALSE)),"-",VLOOKUP(control!$B$4&amp;control!$H$37&amp;Scotland_LCA!$B45,Data_LCA!$A$5:$K$2171,Data_LCA!F$1,FALSE))=0,ISERROR(IF(ISERROR(VLOOKUP(control!$B$4&amp;control!$H$37&amp;Scotland_LCA!$B45,Data_LCA!$A$5:$K$2171,Data_LCA!F$1,FALSE)),"-",VLOOKUP(control!$B$4&amp;control!$H$37&amp;Scotland_LCA!$B45,Data_LCA!$A$5:$K$2171,Data_LCA!F$1,FALSE)))),"-",IF(ISERROR(VLOOKUP(control!$B$4&amp;control!$H$37&amp;Scotland_LCA!$B45,Data_LCA!$A$5:$K$2171,Data_LCA!F$1,FALSE)),"-",VLOOKUP(control!$B$4&amp;control!$H$37&amp;Scotland_LCA!$B45,Data_LCA!$A$5:$K$2171,Data_LCA!F$1,FALSE)))</f>
        <v>5</v>
      </c>
      <c r="E45" s="89" t="str">
        <f>IF(OR(IF(ISERROR(VLOOKUP(control!$B$4&amp;control!$H$37&amp;Scotland_LCA!$B45,Data_LCA!$A$5:$K$2171,Data_LCA!G$1,FALSE)),"-",VLOOKUP(control!$B$4&amp;control!$H$37&amp;Scotland_LCA!$B45,Data_LCA!$A$5:$K$2171,Data_LCA!G$1,FALSE))=0,ISERROR(IF(ISERROR(VLOOKUP(control!$B$4&amp;control!$H$37&amp;Scotland_LCA!$B45,Data_LCA!$A$5:$K$2171,Data_LCA!G$1,FALSE)),"-",VLOOKUP(control!$B$4&amp;control!$H$37&amp;Scotland_LCA!$B45,Data_LCA!$A$5:$K$2171,Data_LCA!G$1,FALSE)))),"-",IF(ISERROR(VLOOKUP(control!$B$4&amp;control!$H$37&amp;Scotland_LCA!$B45,Data_LCA!$A$5:$K$2171,Data_LCA!G$1,FALSE)),"-",VLOOKUP(control!$B$4&amp;control!$H$37&amp;Scotland_LCA!$B45,Data_LCA!$A$5:$K$2171,Data_LCA!G$1,FALSE)))</f>
        <v>-</v>
      </c>
      <c r="F45" s="89">
        <f>IF(OR(IF(ISERROR(VLOOKUP(control!$B$4&amp;control!$H$37&amp;Scotland_LCA!$B45,Data_LCA!$A$5:$K$2171,Data_LCA!H$1,FALSE)),"-",VLOOKUP(control!$B$4&amp;control!$H$37&amp;Scotland_LCA!$B45,Data_LCA!$A$5:$K$2171,Data_LCA!H$1,FALSE))=0,ISERROR(IF(ISERROR(VLOOKUP(control!$B$4&amp;control!$H$37&amp;Scotland_LCA!$B45,Data_LCA!$A$5:$K$2171,Data_LCA!H$1,FALSE)),"-",VLOOKUP(control!$B$4&amp;control!$H$37&amp;Scotland_LCA!$B45,Data_LCA!$A$5:$K$2171,Data_LCA!H$1,FALSE)))),"-",IF(ISERROR(VLOOKUP(control!$B$4&amp;control!$H$37&amp;Scotland_LCA!$B45,Data_LCA!$A$5:$K$2171,Data_LCA!H$1,FALSE)),"-",VLOOKUP(control!$B$4&amp;control!$H$37&amp;Scotland_LCA!$B45,Data_LCA!$A$5:$K$2171,Data_LCA!H$1,FALSE)))</f>
        <v>6</v>
      </c>
      <c r="G45" s="89">
        <f>IF(OR(IF(ISERROR(VLOOKUP(control!$B$4&amp;control!$H$37&amp;Scotland_LCA!$B45,Data_LCA!$A$5:$K$2171,Data_LCA!I$1,FALSE)),"-",VLOOKUP(control!$B$4&amp;control!$H$37&amp;Scotland_LCA!$B45,Data_LCA!$A$5:$K$2171,Data_LCA!I$1,FALSE))=0,ISERROR(IF(ISERROR(VLOOKUP(control!$B$4&amp;control!$H$37&amp;Scotland_LCA!$B45,Data_LCA!$A$5:$K$2171,Data_LCA!I$1,FALSE)),"-",VLOOKUP(control!$B$4&amp;control!$H$37&amp;Scotland_LCA!$B45,Data_LCA!$A$5:$K$2171,Data_LCA!I$1,FALSE)))),"-",IF(ISERROR(VLOOKUP(control!$B$4&amp;control!$H$37&amp;Scotland_LCA!$B45,Data_LCA!$A$5:$K$2171,Data_LCA!I$1,FALSE)),"-",VLOOKUP(control!$B$4&amp;control!$H$37&amp;Scotland_LCA!$B45,Data_LCA!$A$5:$K$2171,Data_LCA!I$1,FALSE)))</f>
        <v>6</v>
      </c>
      <c r="H45" s="89" t="str">
        <f>IF(OR(IF(ISERROR(VLOOKUP(control!$B$4&amp;control!$H$37&amp;Scotland_LCA!$B45,Data_LCA!$A$5:$K$2171,Data_LCA!J$1,FALSE)),"-",VLOOKUP(control!$B$4&amp;control!$H$37&amp;Scotland_LCA!$B45,Data_LCA!$A$5:$K$2171,Data_LCA!J$1,FALSE))=0,ISERROR(IF(ISERROR(VLOOKUP(control!$B$4&amp;control!$H$37&amp;Scotland_LCA!$B45,Data_LCA!$A$5:$K$2171,Data_LCA!J$1,FALSE)),"-",VLOOKUP(control!$B$4&amp;control!$H$37&amp;Scotland_LCA!$B45,Data_LCA!$A$5:$K$2171,Data_LCA!J$1,FALSE)))),"-",IF(ISERROR(VLOOKUP(control!$B$4&amp;control!$H$37&amp;Scotland_LCA!$B45,Data_LCA!$A$5:$K$2171,Data_LCA!J$1,FALSE)),"-",VLOOKUP(control!$B$4&amp;control!$H$37&amp;Scotland_LCA!$B45,Data_LCA!$A$5:$K$2171,Data_LCA!J$1,FALSE)))</f>
        <v>-</v>
      </c>
      <c r="I45" s="90">
        <f>IF(OR(IF(ISERROR(VLOOKUP(control!$B$4&amp;control!$H$37&amp;Scotland_LCA!$B45,Data_LCA!$A$5:$K$2171,Data_LCA!K$1,FALSE)),"-",VLOOKUP(control!$B$4&amp;control!$H$37&amp;Scotland_LCA!$B45,Data_LCA!$A$5:$K$2171,Data_LCA!K$1,FALSE))=0,ISERROR(IF(ISERROR(VLOOKUP(control!$B$4&amp;control!$H$37&amp;Scotland_LCA!$B45,Data_LCA!$A$5:$K$2171,Data_LCA!K$1,FALSE)),"-",VLOOKUP(control!$B$4&amp;control!$H$37&amp;Scotland_LCA!$B45,Data_LCA!$A$5:$K$2171,Data_LCA!K$1,FALSE)))),"-",IF(ISERROR(VLOOKUP(control!$B$4&amp;control!$H$37&amp;Scotland_LCA!$B45,Data_LCA!$A$5:$K$2171,Data_LCA!K$1,FALSE)),"-",VLOOKUP(control!$B$4&amp;control!$H$37&amp;Scotland_LCA!$B45,Data_LCA!$A$5:$K$2171,Data_LCA!K$1,FALSE)))</f>
        <v>23</v>
      </c>
      <c r="J45" s="87"/>
      <c r="K45" s="88" t="str">
        <f>IF(OR(IF(ISERROR(VLOOKUP(control!$B$5&amp;control!$H$37&amp;Scotland_LCA!$B45,Data_LCA!$A$5:$K$2171,Data_LCA!E$1,FALSE)),"-",VLOOKUP(control!$B$5&amp;control!$H$37&amp;Scotland_LCA!$B45,Data_LCA!$A$5:$K$2171,Data_LCA!E$1,FALSE))=0,ISERROR(IF(ISERROR(VLOOKUP(control!$B$5&amp;control!$H$37&amp;Scotland_LCA!$B45,Data_LCA!$A$5:$K$2171,Data_LCA!E$1,FALSE)),"-",VLOOKUP(control!$B$5&amp;control!$H$37&amp;Scotland_LCA!$B45,Data_LCA!$A$5:$K$2171,Data_LCA!E$1,FALSE)))),"-",IF(ISERROR(VLOOKUP(control!$B$5&amp;control!$H$37&amp;Scotland_LCA!$B45,Data_LCA!$A$5:$K$2171,Data_LCA!E$1,FALSE)),"-",VLOOKUP(control!$B$5&amp;control!$H$37&amp;Scotland_LCA!$B45,Data_LCA!$A$5:$K$2171,Data_LCA!E$1,FALSE)))</f>
        <v>-</v>
      </c>
      <c r="L45" s="89" t="str">
        <f>IF(OR(IF(ISERROR(VLOOKUP(control!$B$5&amp;control!$H$37&amp;Scotland_LCA!$B45,Data_LCA!$A$5:$K$2171,Data_LCA!F$1,FALSE)),"-",VLOOKUP(control!$B$5&amp;control!$H$37&amp;Scotland_LCA!$B45,Data_LCA!$A$5:$K$2171,Data_LCA!F$1,FALSE))=0,ISERROR(IF(ISERROR(VLOOKUP(control!$B$5&amp;control!$H$37&amp;Scotland_LCA!$B48,Data_LCA!$A$5:$K$2171,Data_LCA!F$1,FALSE)),"-",VLOOKUP(control!$B$5&amp;control!$H$37&amp;Scotland_LCA!$B45,Data_LCA!$A$5:$K$2171,Data_LCA!F$1,FALSE)))),"-",IF(ISERROR(VLOOKUP(control!$B$5&amp;control!$H$37&amp;Scotland_LCA!$B45,Data_LCA!$A$5:$K$2171,Data_LCA!F$1,FALSE)),"-",VLOOKUP(control!$B$5&amp;control!$H$37&amp;Scotland_LCA!$B45,Data_LCA!$A$5:$K$2171,Data_LCA!F$1,FALSE)))</f>
        <v>-</v>
      </c>
      <c r="M45" s="89">
        <f>IF(OR(IF(ISERROR(VLOOKUP(control!$B$5&amp;control!$H$37&amp;Scotland_LCA!$B45,Data_LCA!$A$5:$K$2171,Data_LCA!G$1,FALSE)),"-",VLOOKUP(control!$B$5&amp;control!$H$37&amp;Scotland_LCA!$B45,Data_LCA!$A$5:$K$2171,Data_LCA!G$1,FALSE))=0,ISERROR(IF(ISERROR(VLOOKUP(control!$B$5&amp;control!$H$37&amp;Scotland_LCA!$B48,Data_LCA!$A$5:$K$2171,Data_LCA!G$1,FALSE)),"-",VLOOKUP(control!$B$5&amp;control!$H$37&amp;Scotland_LCA!$B45,Data_LCA!$A$5:$K$2171,Data_LCA!G$1,FALSE)))),"-",IF(ISERROR(VLOOKUP(control!$B$5&amp;control!$H$37&amp;Scotland_LCA!$B45,Data_LCA!$A$5:$K$2171,Data_LCA!G$1,FALSE)),"-",VLOOKUP(control!$B$5&amp;control!$H$37&amp;Scotland_LCA!$B45,Data_LCA!$A$5:$K$2171,Data_LCA!G$1,FALSE)))</f>
        <v>5</v>
      </c>
      <c r="N45" s="89" t="str">
        <f>IF(OR(IF(ISERROR(VLOOKUP(control!$B$5&amp;control!$H$37&amp;Scotland_LCA!$B45,Data_LCA!$A$5:$K$2171,Data_LCA!H$1,FALSE)),"-",VLOOKUP(control!$B$5&amp;control!$H$37&amp;Scotland_LCA!$B45,Data_LCA!$A$5:$K$2171,Data_LCA!H$1,FALSE))=0,ISERROR(IF(ISERROR(VLOOKUP(control!$B$5&amp;control!$H$37&amp;Scotland_LCA!$B48,Data_LCA!$A$5:$K$2171,Data_LCA!H$1,FALSE)),"-",VLOOKUP(control!$B$5&amp;control!$H$37&amp;Scotland_LCA!$B45,Data_LCA!$A$5:$K$2171,Data_LCA!H$1,FALSE)))),"-",IF(ISERROR(VLOOKUP(control!$B$5&amp;control!$H$37&amp;Scotland_LCA!$B45,Data_LCA!$A$5:$K$2171,Data_LCA!H$1,FALSE)),"-",VLOOKUP(control!$B$5&amp;control!$H$37&amp;Scotland_LCA!$B45,Data_LCA!$A$5:$K$2171,Data_LCA!H$1,FALSE)))</f>
        <v>-</v>
      </c>
      <c r="O45" s="89">
        <f>IF(OR(IF(ISERROR(VLOOKUP(control!$B$5&amp;control!$H$37&amp;Scotland_LCA!$B45,Data_LCA!$A$5:$K$2171,Data_LCA!I$1,FALSE)),"-",VLOOKUP(control!$B$5&amp;control!$H$37&amp;Scotland_LCA!$B45,Data_LCA!$A$5:$K$2171,Data_LCA!I$1,FALSE))=0,ISERROR(IF(ISERROR(VLOOKUP(control!$B$5&amp;control!$H$37&amp;Scotland_LCA!$B48,Data_LCA!$A$5:$K$2171,Data_LCA!I$1,FALSE)),"-",VLOOKUP(control!$B$5&amp;control!$H$37&amp;Scotland_LCA!$B45,Data_LCA!$A$5:$K$2171,Data_LCA!I$1,FALSE)))),"-",IF(ISERROR(VLOOKUP(control!$B$5&amp;control!$H$37&amp;Scotland_LCA!$B45,Data_LCA!$A$5:$K$2171,Data_LCA!I$1,FALSE)),"-",VLOOKUP(control!$B$5&amp;control!$H$37&amp;Scotland_LCA!$B45,Data_LCA!$A$5:$K$2171,Data_LCA!I$1,FALSE)))</f>
        <v>5</v>
      </c>
      <c r="P45" s="89" t="str">
        <f>IF(OR(IF(ISERROR(VLOOKUP(control!$B$5&amp;control!$H$37&amp;Scotland_LCA!$B45,Data_LCA!$A$5:$K$2171,Data_LCA!J$1,FALSE)),"-",VLOOKUP(control!$B$5&amp;control!$H$37&amp;Scotland_LCA!$B45,Data_LCA!$A$5:$K$2171,Data_LCA!J$1,FALSE))=0,ISERROR(IF(ISERROR(VLOOKUP(control!$B$5&amp;control!$H$37&amp;Scotland_LCA!$B48,Data_LCA!$A$5:$K$2171,Data_LCA!J$1,FALSE)),"-",VLOOKUP(control!$B$5&amp;control!$H$37&amp;Scotland_LCA!$B45,Data_LCA!$A$5:$K$2171,Data_LCA!J$1,FALSE)))),"-",IF(ISERROR(VLOOKUP(control!$B$5&amp;control!$H$37&amp;Scotland_LCA!$B45,Data_LCA!$A$5:$K$2171,Data_LCA!J$1,FALSE)),"-",VLOOKUP(control!$B$5&amp;control!$H$37&amp;Scotland_LCA!$B45,Data_LCA!$A$5:$K$2171,Data_LCA!J$1,FALSE)))</f>
        <v>-</v>
      </c>
      <c r="Q45" s="90">
        <f>IF(OR(IF(ISERROR(VLOOKUP(control!$B$5&amp;control!$H$37&amp;Scotland_LCA!$B45,Data_LCA!$A$5:$K$2171,Data_LCA!K$1,FALSE)),"-",VLOOKUP(control!$B$5&amp;control!$H$37&amp;Scotland_LCA!$B45,Data_LCA!$A$5:$K$2171,Data_LCA!K$1,FALSE))=0,ISERROR(IF(ISERROR(VLOOKUP(control!$B$5&amp;control!$H$37&amp;Scotland_LCA!$B48,Data_LCA!$A$5:$K$2171,Data_LCA!K$1,FALSE)),"-",VLOOKUP(control!$B$5&amp;control!$H$37&amp;Scotland_LCA!$B45,Data_LCA!$A$5:$K$2171,Data_LCA!K$1,FALSE)))),"-",IF(ISERROR(VLOOKUP(control!$B$5&amp;control!$H$37&amp;Scotland_LCA!$B45,Data_LCA!$A$5:$K$2171,Data_LCA!K$1,FALSE)),"-",VLOOKUP(control!$B$5&amp;control!$H$37&amp;Scotland_LCA!$B45,Data_LCA!$A$5:$K$2171,Data_LCA!K$1,FALSE)))</f>
        <v>10</v>
      </c>
      <c r="R45" s="87"/>
      <c r="S45" s="88">
        <f>IF(OR(IF(ISERROR(VLOOKUP("Persons"&amp;control!$H$37&amp;Scotland_LCA!$B45,Data_LCA!$A$5:$K$2171,Data_LCA!E$1,FALSE)),"-",VLOOKUP("Persons"&amp;control!$H$37&amp;Scotland_LCA!$B45,Data_LCA!$A$5:$K$2171,Data_LCA!E$1,FALSE))=0,ISERROR(IF(ISERROR(VLOOKUP("Persons"&amp;control!$H$37&amp;Scotland_LCA!$B45,Data_LCA!$A$5:$K$2171,Data_LCA!E$1,FALSE)),"-",VLOOKUP("Persons"&amp;control!$H$37&amp;Scotland_LCA!$B45,Data_LCA!$A$5:$K$2171,Data_LCA!E$1,FALSE)))),"-",IF(ISERROR(VLOOKUP("Persons"&amp;control!$H$37&amp;Scotland_LCA!$B45,Data_LCA!$A$5:$K$2171,Data_LCA!E$1,FALSE)),"-",VLOOKUP("Persons"&amp;control!$H$37&amp;Scotland_LCA!$B45,Data_LCA!$A$5:$K$2171,Data_LCA!E$1,FALSE)))</f>
        <v>6</v>
      </c>
      <c r="T45" s="89">
        <f>IF(OR(IF(ISERROR(VLOOKUP("Persons"&amp;control!$H$37&amp;Scotland_LCA!$B45,Data_LCA!$A$5:$K$2171,Data_LCA!F$1,FALSE)),"-",VLOOKUP("Persons"&amp;control!$H$37&amp;Scotland_LCA!$B45,Data_LCA!$A$5:$K$2171,Data_LCA!F$1,FALSE))=0,ISERROR(IF(ISERROR(VLOOKUP("Persons"&amp;control!$H$37&amp;Scotland_LCA!$B45,Data_LCA!$A$5:$K$2171,Data_LCA!F$1,FALSE)),"-",VLOOKUP("Persons"&amp;control!$H$37&amp;Scotland_LCA!$B45,Data_LCA!$A$5:$K$2171,Data_LCA!F$1,FALSE)))),"-",IF(ISERROR(VLOOKUP("Persons"&amp;control!$H$37&amp;Scotland_LCA!$B45,Data_LCA!$A$5:$K$2171,Data_LCA!F$1,FALSE)),"-",VLOOKUP("Persons"&amp;control!$H$37&amp;Scotland_LCA!$B45,Data_LCA!$A$5:$K$2171,Data_LCA!F$1,FALSE)))</f>
        <v>5</v>
      </c>
      <c r="U45" s="89">
        <f>IF(OR(IF(ISERROR(VLOOKUP("Persons"&amp;control!$H$37&amp;Scotland_LCA!$B45,Data_LCA!$A$5:$K$2171,Data_LCA!G$1,FALSE)),"-",VLOOKUP("Persons"&amp;control!$H$37&amp;Scotland_LCA!$B45,Data_LCA!$A$5:$K$2171,Data_LCA!G$1,FALSE))=0,ISERROR(IF(ISERROR(VLOOKUP("Persons"&amp;control!$H$37&amp;Scotland_LCA!$B45,Data_LCA!$A$5:$K$2171,Data_LCA!G$1,FALSE)),"-",VLOOKUP("Persons"&amp;control!$H$37&amp;Scotland_LCA!$B45,Data_LCA!$A$5:$K$2171,Data_LCA!G$1,FALSE)))),"-",IF(ISERROR(VLOOKUP("Persons"&amp;control!$H$37&amp;Scotland_LCA!$B45,Data_LCA!$A$5:$K$2171,Data_LCA!G$1,FALSE)),"-",VLOOKUP("Persons"&amp;control!$H$37&amp;Scotland_LCA!$B45,Data_LCA!$A$5:$K$2171,Data_LCA!G$1,FALSE)))</f>
        <v>5</v>
      </c>
      <c r="V45" s="89">
        <f>IF(OR(IF(ISERROR(VLOOKUP("Persons"&amp;control!$H$37&amp;Scotland_LCA!$B45,Data_LCA!$A$5:$K$2171,Data_LCA!H$1,FALSE)),"-",VLOOKUP("Persons"&amp;control!$H$37&amp;Scotland_LCA!$B45,Data_LCA!$A$5:$K$2171,Data_LCA!H$1,FALSE))=0,ISERROR(IF(ISERROR(VLOOKUP("Persons"&amp;control!$H$37&amp;Scotland_LCA!$B45,Data_LCA!$A$5:$K$2171,Data_LCA!H$1,FALSE)),"-",VLOOKUP("Persons"&amp;control!$H$37&amp;Scotland_LCA!$B45,Data_LCA!$A$5:$K$2171,Data_LCA!H$1,FALSE)))),"-",IF(ISERROR(VLOOKUP("Persons"&amp;control!$H$37&amp;Scotland_LCA!$B45,Data_LCA!$A$5:$K$2171,Data_LCA!H$1,FALSE)),"-",VLOOKUP("Persons"&amp;control!$H$37&amp;Scotland_LCA!$B45,Data_LCA!$A$5:$K$2171,Data_LCA!H$1,FALSE)))</f>
        <v>6</v>
      </c>
      <c r="W45" s="89">
        <f>IF(OR(IF(ISERROR(VLOOKUP("Persons"&amp;control!$H$37&amp;Scotland_LCA!$B45,Data_LCA!$A$5:$K$2171,Data_LCA!I$1,FALSE)),"-",VLOOKUP("Persons"&amp;control!$H$37&amp;Scotland_LCA!$B45,Data_LCA!$A$5:$K$2171,Data_LCA!I$1,FALSE))=0,ISERROR(IF(ISERROR(VLOOKUP("Persons"&amp;control!$H$37&amp;Scotland_LCA!$B45,Data_LCA!$A$5:$K$2171,Data_LCA!I$1,FALSE)),"-",VLOOKUP("Persons"&amp;control!$H$37&amp;Scotland_LCA!$B45,Data_LCA!$A$5:$K$2171,Data_LCA!I$1,FALSE)))),"-",IF(ISERROR(VLOOKUP("Persons"&amp;control!$H$37&amp;Scotland_LCA!$B45,Data_LCA!$A$5:$K$2171,Data_LCA!I$1,FALSE)),"-",VLOOKUP("Persons"&amp;control!$H$37&amp;Scotland_LCA!$B45,Data_LCA!$A$5:$K$2171,Data_LCA!I$1,FALSE)))</f>
        <v>11</v>
      </c>
      <c r="X45" s="89" t="str">
        <f>IF(OR(IF(ISERROR(VLOOKUP("Persons"&amp;control!$H$37&amp;Scotland_LCA!$B45,Data_LCA!$A$5:$K$2171,Data_LCA!J$1,FALSE)),"-",VLOOKUP("Persons"&amp;control!$H$37&amp;Scotland_LCA!$B45,Data_LCA!$A$5:$K$2171,Data_LCA!J$1,FALSE))=0,ISERROR(IF(ISERROR(VLOOKUP("Persons"&amp;control!$H$37&amp;Scotland_LCA!$B45,Data_LCA!$A$5:$K$2171,Data_LCA!J$1,FALSE)),"-",VLOOKUP("Persons"&amp;control!$H$37&amp;Scotland_LCA!$B45,Data_LCA!$A$5:$K$2171,Data_LCA!J$1,FALSE)))),"-",IF(ISERROR(VLOOKUP("Persons"&amp;control!$H$37&amp;Scotland_LCA!$B45,Data_LCA!$A$5:$K$2171,Data_LCA!J$1,FALSE)),"-",VLOOKUP("Persons"&amp;control!$H$37&amp;Scotland_LCA!$B45,Data_LCA!$A$5:$K$2171,Data_LCA!J$1,FALSE)))</f>
        <v>-</v>
      </c>
      <c r="Y45" s="90">
        <f>IF(OR(IF(ISERROR(VLOOKUP("Persons"&amp;control!$H$37&amp;Scotland_LCA!$B45,Data_LCA!$A$5:$K$2171,Data_LCA!K$1,FALSE)),"-",VLOOKUP("Persons"&amp;control!$H$37&amp;Scotland_LCA!$B45,Data_LCA!$A$5:$K$2171,Data_LCA!K$1,FALSE))=0,ISERROR(IF(ISERROR(VLOOKUP("Persons"&amp;control!$H$37&amp;Scotland_LCA!$B45,Data_LCA!$A$5:$K$2171,Data_LCA!K$1,FALSE)),"-",VLOOKUP("Persons"&amp;control!$H$37&amp;Scotland_LCA!$B45,Data_LCA!$A$5:$K$2171,Data_LCA!K$1,FALSE)))),"-",IF(ISERROR(VLOOKUP("Persons"&amp;control!$H$37&amp;Scotland_LCA!$B45,Data_LCA!$A$5:$K$2171,Data_LCA!K$1,FALSE)),"-",VLOOKUP("Persons"&amp;control!$H$37&amp;Scotland_LCA!$B45,Data_LCA!$A$5:$K$2171,Data_LCA!K$1,FALSE)))</f>
        <v>33</v>
      </c>
    </row>
    <row r="46" spans="2:25" thickBot="1">
      <c r="B46" s="16" t="s">
        <v>145</v>
      </c>
      <c r="C46" s="91" t="str">
        <f>IF(OR(IF(ISERROR(VLOOKUP(control!$B$4&amp;control!$H$37&amp;Scotland_LCA!$B46,Data_LCA!$A$5:$K$2171,Data_LCA!E$1,FALSE)),"-",VLOOKUP(control!$B$4&amp;control!$H$37&amp;Scotland_LCA!$B46,Data_LCA!$A$5:$K$2171,Data_LCA!E$1,FALSE))=0,ISERROR(IF(ISERROR(VLOOKUP(control!$B$4&amp;control!$H$37&amp;Scotland_LCA!$B46,Data_LCA!$A$5:$K$2171,Data_LCA!E$1,FALSE)),"-",VLOOKUP(control!$B$4&amp;control!$H$37&amp;Scotland_LCA!$B46,Data_LCA!$A$5:$K$2171,Data_LCA!E$1,FALSE)))),"-",IF(ISERROR(VLOOKUP(control!$B$4&amp;control!$H$37&amp;Scotland_LCA!$B46,Data_LCA!$A$5:$K$2171,Data_LCA!E$1,FALSE)),"-",VLOOKUP(control!$B$4&amp;control!$H$37&amp;Scotland_LCA!$B46,Data_LCA!$A$5:$K$2171,Data_LCA!E$1,FALSE)))</f>
        <v>-</v>
      </c>
      <c r="D46" s="92" t="str">
        <f>IF(OR(IF(ISERROR(VLOOKUP(control!$B$4&amp;control!$H$37&amp;Scotland_LCA!$B46,Data_LCA!$A$5:$K$2171,Data_LCA!F$1,FALSE)),"-",VLOOKUP(control!$B$4&amp;control!$H$37&amp;Scotland_LCA!$B46,Data_LCA!$A$5:$K$2171,Data_LCA!F$1,FALSE))=0,ISERROR(IF(ISERROR(VLOOKUP(control!$B$4&amp;control!$H$37&amp;Scotland_LCA!$B46,Data_LCA!$A$5:$K$2171,Data_LCA!F$1,FALSE)),"-",VLOOKUP(control!$B$4&amp;control!$H$37&amp;Scotland_LCA!$B46,Data_LCA!$A$5:$K$2171,Data_LCA!F$1,FALSE)))),"-",IF(ISERROR(VLOOKUP(control!$B$4&amp;control!$H$37&amp;Scotland_LCA!$B46,Data_LCA!$A$5:$K$2171,Data_LCA!F$1,FALSE)),"-",VLOOKUP(control!$B$4&amp;control!$H$37&amp;Scotland_LCA!$B46,Data_LCA!$A$5:$K$2171,Data_LCA!F$1,FALSE)))</f>
        <v>-</v>
      </c>
      <c r="E46" s="92" t="str">
        <f>IF(OR(IF(ISERROR(VLOOKUP(control!$B$4&amp;control!$H$37&amp;Scotland_LCA!$B46,Data_LCA!$A$5:$K$2171,Data_LCA!G$1,FALSE)),"-",VLOOKUP(control!$B$4&amp;control!$H$37&amp;Scotland_LCA!$B46,Data_LCA!$A$5:$K$2171,Data_LCA!G$1,FALSE))=0,ISERROR(IF(ISERROR(VLOOKUP(control!$B$4&amp;control!$H$37&amp;Scotland_LCA!$B46,Data_LCA!$A$5:$K$2171,Data_LCA!G$1,FALSE)),"-",VLOOKUP(control!$B$4&amp;control!$H$37&amp;Scotland_LCA!$B46,Data_LCA!$A$5:$K$2171,Data_LCA!G$1,FALSE)))),"-",IF(ISERROR(VLOOKUP(control!$B$4&amp;control!$H$37&amp;Scotland_LCA!$B46,Data_LCA!$A$5:$K$2171,Data_LCA!G$1,FALSE)),"-",VLOOKUP(control!$B$4&amp;control!$H$37&amp;Scotland_LCA!$B46,Data_LCA!$A$5:$K$2171,Data_LCA!G$1,FALSE)))</f>
        <v>-</v>
      </c>
      <c r="F46" s="92" t="str">
        <f>IF(OR(IF(ISERROR(VLOOKUP(control!$B$4&amp;control!$H$37&amp;Scotland_LCA!$B46,Data_LCA!$A$5:$K$2171,Data_LCA!H$1,FALSE)),"-",VLOOKUP(control!$B$4&amp;control!$H$37&amp;Scotland_LCA!$B46,Data_LCA!$A$5:$K$2171,Data_LCA!H$1,FALSE))=0,ISERROR(IF(ISERROR(VLOOKUP(control!$B$4&amp;control!$H$37&amp;Scotland_LCA!$B46,Data_LCA!$A$5:$K$2171,Data_LCA!H$1,FALSE)),"-",VLOOKUP(control!$B$4&amp;control!$H$37&amp;Scotland_LCA!$B46,Data_LCA!$A$5:$K$2171,Data_LCA!H$1,FALSE)))),"-",IF(ISERROR(VLOOKUP(control!$B$4&amp;control!$H$37&amp;Scotland_LCA!$B46,Data_LCA!$A$5:$K$2171,Data_LCA!H$1,FALSE)),"-",VLOOKUP(control!$B$4&amp;control!$H$37&amp;Scotland_LCA!$B46,Data_LCA!$A$5:$K$2171,Data_LCA!H$1,FALSE)))</f>
        <v>-</v>
      </c>
      <c r="G46" s="92" t="str">
        <f>IF(OR(IF(ISERROR(VLOOKUP(control!$B$4&amp;control!$H$37&amp;Scotland_LCA!$B46,Data_LCA!$A$5:$K$2171,Data_LCA!I$1,FALSE)),"-",VLOOKUP(control!$B$4&amp;control!$H$37&amp;Scotland_LCA!$B46,Data_LCA!$A$5:$K$2171,Data_LCA!I$1,FALSE))=0,ISERROR(IF(ISERROR(VLOOKUP(control!$B$4&amp;control!$H$37&amp;Scotland_LCA!$B46,Data_LCA!$A$5:$K$2171,Data_LCA!I$1,FALSE)),"-",VLOOKUP(control!$B$4&amp;control!$H$37&amp;Scotland_LCA!$B46,Data_LCA!$A$5:$K$2171,Data_LCA!I$1,FALSE)))),"-",IF(ISERROR(VLOOKUP(control!$B$4&amp;control!$H$37&amp;Scotland_LCA!$B46,Data_LCA!$A$5:$K$2171,Data_LCA!I$1,FALSE)),"-",VLOOKUP(control!$B$4&amp;control!$H$37&amp;Scotland_LCA!$B46,Data_LCA!$A$5:$K$2171,Data_LCA!I$1,FALSE)))</f>
        <v>-</v>
      </c>
      <c r="H46" s="92" t="str">
        <f>IF(OR(IF(ISERROR(VLOOKUP(control!$B$4&amp;control!$H$37&amp;Scotland_LCA!$B46,Data_LCA!$A$5:$K$2171,Data_LCA!J$1,FALSE)),"-",VLOOKUP(control!$B$4&amp;control!$H$37&amp;Scotland_LCA!$B46,Data_LCA!$A$5:$K$2171,Data_LCA!J$1,FALSE))=0,ISERROR(IF(ISERROR(VLOOKUP(control!$B$4&amp;control!$H$37&amp;Scotland_LCA!$B46,Data_LCA!$A$5:$K$2171,Data_LCA!J$1,FALSE)),"-",VLOOKUP(control!$B$4&amp;control!$H$37&amp;Scotland_LCA!$B46,Data_LCA!$A$5:$K$2171,Data_LCA!J$1,FALSE)))),"-",IF(ISERROR(VLOOKUP(control!$B$4&amp;control!$H$37&amp;Scotland_LCA!$B46,Data_LCA!$A$5:$K$2171,Data_LCA!J$1,FALSE)),"-",VLOOKUP(control!$B$4&amp;control!$H$37&amp;Scotland_LCA!$B46,Data_LCA!$A$5:$K$2171,Data_LCA!J$1,FALSE)))</f>
        <v>-</v>
      </c>
      <c r="I46" s="93" t="str">
        <f>IF(OR(IF(ISERROR(VLOOKUP(control!$B$4&amp;control!$H$37&amp;Scotland_LCA!$B46,Data_LCA!$A$5:$K$2171,Data_LCA!K$1,FALSE)),"-",VLOOKUP(control!$B$4&amp;control!$H$37&amp;Scotland_LCA!$B46,Data_LCA!$A$5:$K$2171,Data_LCA!K$1,FALSE))=0,ISERROR(IF(ISERROR(VLOOKUP(control!$B$4&amp;control!$H$37&amp;Scotland_LCA!$B46,Data_LCA!$A$5:$K$2171,Data_LCA!K$1,FALSE)),"-",VLOOKUP(control!$B$4&amp;control!$H$37&amp;Scotland_LCA!$B46,Data_LCA!$A$5:$K$2171,Data_LCA!K$1,FALSE)))),"-",IF(ISERROR(VLOOKUP(control!$B$4&amp;control!$H$37&amp;Scotland_LCA!$B46,Data_LCA!$A$5:$K$2171,Data_LCA!K$1,FALSE)),"-",VLOOKUP(control!$B$4&amp;control!$H$37&amp;Scotland_LCA!$B46,Data_LCA!$A$5:$K$2171,Data_LCA!K$1,FALSE)))</f>
        <v>-</v>
      </c>
      <c r="J46" s="87"/>
      <c r="K46" s="91">
        <f>IF(OR(IF(ISERROR(VLOOKUP(control!$B$5&amp;control!$H$37&amp;Scotland_LCA!$B46,Data_LCA!$A$5:$K$2171,Data_LCA!E$1,FALSE)),"-",VLOOKUP(control!$B$5&amp;control!$H$37&amp;Scotland_LCA!$B46,Data_LCA!$A$5:$K$2171,Data_LCA!E$1,FALSE))=0,ISERROR(IF(ISERROR(VLOOKUP(control!$B$5&amp;control!$H$37&amp;Scotland_LCA!$B46,Data_LCA!$A$5:$K$2171,Data_LCA!E$1,FALSE)),"-",VLOOKUP(control!$B$5&amp;control!$H$37&amp;Scotland_LCA!$B46,Data_LCA!$A$5:$K$2171,Data_LCA!E$1,FALSE)))),"-",IF(ISERROR(VLOOKUP(control!$B$5&amp;control!$H$37&amp;Scotland_LCA!$B46,Data_LCA!$A$5:$K$2171,Data_LCA!E$1,FALSE)),"-",VLOOKUP(control!$B$5&amp;control!$H$37&amp;Scotland_LCA!$B46,Data_LCA!$A$5:$K$2171,Data_LCA!E$1,FALSE)))</f>
        <v>10</v>
      </c>
      <c r="L46" s="92">
        <f>IF(OR(IF(ISERROR(VLOOKUP(control!$B$5&amp;control!$H$37&amp;Scotland_LCA!$B46,Data_LCA!$A$5:$K$2171,Data_LCA!F$1,FALSE)),"-",VLOOKUP(control!$B$5&amp;control!$H$37&amp;Scotland_LCA!$B46,Data_LCA!$A$5:$K$2171,Data_LCA!F$1,FALSE))=0,ISERROR(IF(ISERROR(VLOOKUP(control!$B$5&amp;control!$H$37&amp;Scotland_LCA!$B49,Data_LCA!$A$5:$K$2171,Data_LCA!F$1,FALSE)),"-",VLOOKUP(control!$B$5&amp;control!$H$37&amp;Scotland_LCA!$B46,Data_LCA!$A$5:$K$2171,Data_LCA!F$1,FALSE)))),"-",IF(ISERROR(VLOOKUP(control!$B$5&amp;control!$H$37&amp;Scotland_LCA!$B46,Data_LCA!$A$5:$K$2171,Data_LCA!F$1,FALSE)),"-",VLOOKUP(control!$B$5&amp;control!$H$37&amp;Scotland_LCA!$B46,Data_LCA!$A$5:$K$2171,Data_LCA!F$1,FALSE)))</f>
        <v>22</v>
      </c>
      <c r="M46" s="92">
        <f>IF(OR(IF(ISERROR(VLOOKUP(control!$B$5&amp;control!$H$37&amp;Scotland_LCA!$B46,Data_LCA!$A$5:$K$2171,Data_LCA!G$1,FALSE)),"-",VLOOKUP(control!$B$5&amp;control!$H$37&amp;Scotland_LCA!$B46,Data_LCA!$A$5:$K$2171,Data_LCA!G$1,FALSE))=0,ISERROR(IF(ISERROR(VLOOKUP(control!$B$5&amp;control!$H$37&amp;Scotland_LCA!$B49,Data_LCA!$A$5:$K$2171,Data_LCA!G$1,FALSE)),"-",VLOOKUP(control!$B$5&amp;control!$H$37&amp;Scotland_LCA!$B46,Data_LCA!$A$5:$K$2171,Data_LCA!G$1,FALSE)))),"-",IF(ISERROR(VLOOKUP(control!$B$5&amp;control!$H$37&amp;Scotland_LCA!$B46,Data_LCA!$A$5:$K$2171,Data_LCA!G$1,FALSE)),"-",VLOOKUP(control!$B$5&amp;control!$H$37&amp;Scotland_LCA!$B46,Data_LCA!$A$5:$K$2171,Data_LCA!G$1,FALSE)))</f>
        <v>22</v>
      </c>
      <c r="N46" s="92">
        <f>IF(OR(IF(ISERROR(VLOOKUP(control!$B$5&amp;control!$H$37&amp;Scotland_LCA!$B46,Data_LCA!$A$5:$K$2171,Data_LCA!H$1,FALSE)),"-",VLOOKUP(control!$B$5&amp;control!$H$37&amp;Scotland_LCA!$B46,Data_LCA!$A$5:$K$2171,Data_LCA!H$1,FALSE))=0,ISERROR(IF(ISERROR(VLOOKUP(control!$B$5&amp;control!$H$37&amp;Scotland_LCA!$B49,Data_LCA!$A$5:$K$2171,Data_LCA!H$1,FALSE)),"-",VLOOKUP(control!$B$5&amp;control!$H$37&amp;Scotland_LCA!$B46,Data_LCA!$A$5:$K$2171,Data_LCA!H$1,FALSE)))),"-",IF(ISERROR(VLOOKUP(control!$B$5&amp;control!$H$37&amp;Scotland_LCA!$B46,Data_LCA!$A$5:$K$2171,Data_LCA!H$1,FALSE)),"-",VLOOKUP(control!$B$5&amp;control!$H$37&amp;Scotland_LCA!$B46,Data_LCA!$A$5:$K$2171,Data_LCA!H$1,FALSE)))</f>
        <v>28</v>
      </c>
      <c r="O46" s="92">
        <f>IF(OR(IF(ISERROR(VLOOKUP(control!$B$5&amp;control!$H$37&amp;Scotland_LCA!$B46,Data_LCA!$A$5:$K$2171,Data_LCA!I$1,FALSE)),"-",VLOOKUP(control!$B$5&amp;control!$H$37&amp;Scotland_LCA!$B46,Data_LCA!$A$5:$K$2171,Data_LCA!I$1,FALSE))=0,ISERROR(IF(ISERROR(VLOOKUP(control!$B$5&amp;control!$H$37&amp;Scotland_LCA!$B49,Data_LCA!$A$5:$K$2171,Data_LCA!I$1,FALSE)),"-",VLOOKUP(control!$B$5&amp;control!$H$37&amp;Scotland_LCA!$B46,Data_LCA!$A$5:$K$2171,Data_LCA!I$1,FALSE)))),"-",IF(ISERROR(VLOOKUP(control!$B$5&amp;control!$H$37&amp;Scotland_LCA!$B46,Data_LCA!$A$5:$K$2171,Data_LCA!I$1,FALSE)),"-",VLOOKUP(control!$B$5&amp;control!$H$37&amp;Scotland_LCA!$B46,Data_LCA!$A$5:$K$2171,Data_LCA!I$1,FALSE)))</f>
        <v>25</v>
      </c>
      <c r="P46" s="92">
        <f>IF(OR(IF(ISERROR(VLOOKUP(control!$B$5&amp;control!$H$37&amp;Scotland_LCA!$B46,Data_LCA!$A$5:$K$2171,Data_LCA!J$1,FALSE)),"-",VLOOKUP(control!$B$5&amp;control!$H$37&amp;Scotland_LCA!$B46,Data_LCA!$A$5:$K$2171,Data_LCA!J$1,FALSE))=0,ISERROR(IF(ISERROR(VLOOKUP(control!$B$5&amp;control!$H$37&amp;Scotland_LCA!$B49,Data_LCA!$A$5:$K$2171,Data_LCA!J$1,FALSE)),"-",VLOOKUP(control!$B$5&amp;control!$H$37&amp;Scotland_LCA!$B46,Data_LCA!$A$5:$K$2171,Data_LCA!J$1,FALSE)))),"-",IF(ISERROR(VLOOKUP(control!$B$5&amp;control!$H$37&amp;Scotland_LCA!$B46,Data_LCA!$A$5:$K$2171,Data_LCA!J$1,FALSE)),"-",VLOOKUP(control!$B$5&amp;control!$H$37&amp;Scotland_LCA!$B46,Data_LCA!$A$5:$K$2171,Data_LCA!J$1,FALSE)))</f>
        <v>14</v>
      </c>
      <c r="Q46" s="93">
        <f>IF(OR(IF(ISERROR(VLOOKUP(control!$B$5&amp;control!$H$37&amp;Scotland_LCA!$B46,Data_LCA!$A$5:$K$2171,Data_LCA!K$1,FALSE)),"-",VLOOKUP(control!$B$5&amp;control!$H$37&amp;Scotland_LCA!$B46,Data_LCA!$A$5:$K$2171,Data_LCA!K$1,FALSE))=0,ISERROR(IF(ISERROR(VLOOKUP(control!$B$5&amp;control!$H$37&amp;Scotland_LCA!$B49,Data_LCA!$A$5:$K$2171,Data_LCA!K$1,FALSE)),"-",VLOOKUP(control!$B$5&amp;control!$H$37&amp;Scotland_LCA!$B46,Data_LCA!$A$5:$K$2171,Data_LCA!K$1,FALSE)))),"-",IF(ISERROR(VLOOKUP(control!$B$5&amp;control!$H$37&amp;Scotland_LCA!$B46,Data_LCA!$A$5:$K$2171,Data_LCA!K$1,FALSE)),"-",VLOOKUP(control!$B$5&amp;control!$H$37&amp;Scotland_LCA!$B46,Data_LCA!$A$5:$K$2171,Data_LCA!K$1,FALSE)))</f>
        <v>121</v>
      </c>
      <c r="R46" s="87"/>
      <c r="S46" s="91">
        <f>IF(OR(IF(ISERROR(VLOOKUP("Persons"&amp;control!$H$37&amp;Scotland_LCA!$B46,Data_LCA!$A$5:$K$2171,Data_LCA!E$1,FALSE)),"-",VLOOKUP("Persons"&amp;control!$H$37&amp;Scotland_LCA!$B46,Data_LCA!$A$5:$K$2171,Data_LCA!E$1,FALSE))=0,ISERROR(IF(ISERROR(VLOOKUP("Persons"&amp;control!$H$37&amp;Scotland_LCA!$B46,Data_LCA!$A$5:$K$2171,Data_LCA!E$1,FALSE)),"-",VLOOKUP("Persons"&amp;control!$H$37&amp;Scotland_LCA!$B46,Data_LCA!$A$5:$K$2171,Data_LCA!E$1,FALSE)))),"-",IF(ISERROR(VLOOKUP("Persons"&amp;control!$H$37&amp;Scotland_LCA!$B46,Data_LCA!$A$5:$K$2171,Data_LCA!E$1,FALSE)),"-",VLOOKUP("Persons"&amp;control!$H$37&amp;Scotland_LCA!$B46,Data_LCA!$A$5:$K$2171,Data_LCA!E$1,FALSE)))</f>
        <v>10</v>
      </c>
      <c r="T46" s="92">
        <f>IF(OR(IF(ISERROR(VLOOKUP("Persons"&amp;control!$H$37&amp;Scotland_LCA!$B46,Data_LCA!$A$5:$K$2171,Data_LCA!F$1,FALSE)),"-",VLOOKUP("Persons"&amp;control!$H$37&amp;Scotland_LCA!$B46,Data_LCA!$A$5:$K$2171,Data_LCA!F$1,FALSE))=0,ISERROR(IF(ISERROR(VLOOKUP("Persons"&amp;control!$H$37&amp;Scotland_LCA!$B46,Data_LCA!$A$5:$K$2171,Data_LCA!F$1,FALSE)),"-",VLOOKUP("Persons"&amp;control!$H$37&amp;Scotland_LCA!$B46,Data_LCA!$A$5:$K$2171,Data_LCA!F$1,FALSE)))),"-",IF(ISERROR(VLOOKUP("Persons"&amp;control!$H$37&amp;Scotland_LCA!$B46,Data_LCA!$A$5:$K$2171,Data_LCA!F$1,FALSE)),"-",VLOOKUP("Persons"&amp;control!$H$37&amp;Scotland_LCA!$B46,Data_LCA!$A$5:$K$2171,Data_LCA!F$1,FALSE)))</f>
        <v>22</v>
      </c>
      <c r="U46" s="92">
        <f>IF(OR(IF(ISERROR(VLOOKUP("Persons"&amp;control!$H$37&amp;Scotland_LCA!$B46,Data_LCA!$A$5:$K$2171,Data_LCA!G$1,FALSE)),"-",VLOOKUP("Persons"&amp;control!$H$37&amp;Scotland_LCA!$B46,Data_LCA!$A$5:$K$2171,Data_LCA!G$1,FALSE))=0,ISERROR(IF(ISERROR(VLOOKUP("Persons"&amp;control!$H$37&amp;Scotland_LCA!$B46,Data_LCA!$A$5:$K$2171,Data_LCA!G$1,FALSE)),"-",VLOOKUP("Persons"&amp;control!$H$37&amp;Scotland_LCA!$B46,Data_LCA!$A$5:$K$2171,Data_LCA!G$1,FALSE)))),"-",IF(ISERROR(VLOOKUP("Persons"&amp;control!$H$37&amp;Scotland_LCA!$B46,Data_LCA!$A$5:$K$2171,Data_LCA!G$1,FALSE)),"-",VLOOKUP("Persons"&amp;control!$H$37&amp;Scotland_LCA!$B46,Data_LCA!$A$5:$K$2171,Data_LCA!G$1,FALSE)))</f>
        <v>22</v>
      </c>
      <c r="V46" s="92">
        <f>IF(OR(IF(ISERROR(VLOOKUP("Persons"&amp;control!$H$37&amp;Scotland_LCA!$B46,Data_LCA!$A$5:$K$2171,Data_LCA!H$1,FALSE)),"-",VLOOKUP("Persons"&amp;control!$H$37&amp;Scotland_LCA!$B46,Data_LCA!$A$5:$K$2171,Data_LCA!H$1,FALSE))=0,ISERROR(IF(ISERROR(VLOOKUP("Persons"&amp;control!$H$37&amp;Scotland_LCA!$B46,Data_LCA!$A$5:$K$2171,Data_LCA!H$1,FALSE)),"-",VLOOKUP("Persons"&amp;control!$H$37&amp;Scotland_LCA!$B46,Data_LCA!$A$5:$K$2171,Data_LCA!H$1,FALSE)))),"-",IF(ISERROR(VLOOKUP("Persons"&amp;control!$H$37&amp;Scotland_LCA!$B46,Data_LCA!$A$5:$K$2171,Data_LCA!H$1,FALSE)),"-",VLOOKUP("Persons"&amp;control!$H$37&amp;Scotland_LCA!$B46,Data_LCA!$A$5:$K$2171,Data_LCA!H$1,FALSE)))</f>
        <v>28</v>
      </c>
      <c r="W46" s="92">
        <f>IF(OR(IF(ISERROR(VLOOKUP("Persons"&amp;control!$H$37&amp;Scotland_LCA!$B46,Data_LCA!$A$5:$K$2171,Data_LCA!I$1,FALSE)),"-",VLOOKUP("Persons"&amp;control!$H$37&amp;Scotland_LCA!$B46,Data_LCA!$A$5:$K$2171,Data_LCA!I$1,FALSE))=0,ISERROR(IF(ISERROR(VLOOKUP("Persons"&amp;control!$H$37&amp;Scotland_LCA!$B46,Data_LCA!$A$5:$K$2171,Data_LCA!I$1,FALSE)),"-",VLOOKUP("Persons"&amp;control!$H$37&amp;Scotland_LCA!$B46,Data_LCA!$A$5:$K$2171,Data_LCA!I$1,FALSE)))),"-",IF(ISERROR(VLOOKUP("Persons"&amp;control!$H$37&amp;Scotland_LCA!$B46,Data_LCA!$A$5:$K$2171,Data_LCA!I$1,FALSE)),"-",VLOOKUP("Persons"&amp;control!$H$37&amp;Scotland_LCA!$B46,Data_LCA!$A$5:$K$2171,Data_LCA!I$1,FALSE)))</f>
        <v>25</v>
      </c>
      <c r="X46" s="92">
        <f>IF(OR(IF(ISERROR(VLOOKUP("Persons"&amp;control!$H$37&amp;Scotland_LCA!$B46,Data_LCA!$A$5:$K$2171,Data_LCA!J$1,FALSE)),"-",VLOOKUP("Persons"&amp;control!$H$37&amp;Scotland_LCA!$B46,Data_LCA!$A$5:$K$2171,Data_LCA!J$1,FALSE))=0,ISERROR(IF(ISERROR(VLOOKUP("Persons"&amp;control!$H$37&amp;Scotland_LCA!$B46,Data_LCA!$A$5:$K$2171,Data_LCA!J$1,FALSE)),"-",VLOOKUP("Persons"&amp;control!$H$37&amp;Scotland_LCA!$B46,Data_LCA!$A$5:$K$2171,Data_LCA!J$1,FALSE)))),"-",IF(ISERROR(VLOOKUP("Persons"&amp;control!$H$37&amp;Scotland_LCA!$B46,Data_LCA!$A$5:$K$2171,Data_LCA!J$1,FALSE)),"-",VLOOKUP("Persons"&amp;control!$H$37&amp;Scotland_LCA!$B46,Data_LCA!$A$5:$K$2171,Data_LCA!J$1,FALSE)))</f>
        <v>14</v>
      </c>
      <c r="Y46" s="93">
        <f>IF(OR(IF(ISERROR(VLOOKUP("Persons"&amp;control!$H$37&amp;Scotland_LCA!$B46,Data_LCA!$A$5:$K$2171,Data_LCA!K$1,FALSE)),"-",VLOOKUP("Persons"&amp;control!$H$37&amp;Scotland_LCA!$B46,Data_LCA!$A$5:$K$2171,Data_LCA!K$1,FALSE))=0,ISERROR(IF(ISERROR(VLOOKUP("Persons"&amp;control!$H$37&amp;Scotland_LCA!$B46,Data_LCA!$A$5:$K$2171,Data_LCA!K$1,FALSE)),"-",VLOOKUP("Persons"&amp;control!$H$37&amp;Scotland_LCA!$B46,Data_LCA!$A$5:$K$2171,Data_LCA!K$1,FALSE)))),"-",IF(ISERROR(VLOOKUP("Persons"&amp;control!$H$37&amp;Scotland_LCA!$B46,Data_LCA!$A$5:$K$2171,Data_LCA!K$1,FALSE)),"-",VLOOKUP("Persons"&amp;control!$H$37&amp;Scotland_LCA!$B46,Data_LCA!$A$5:$K$2171,Data_LCA!K$1,FALSE)))</f>
        <v>121</v>
      </c>
    </row>
    <row r="47" spans="2:25">
      <c r="S47" s="124" t="s">
        <v>202</v>
      </c>
    </row>
    <row r="48" spans="2:25">
      <c r="B48" s="43" t="s">
        <v>24</v>
      </c>
    </row>
    <row r="49" spans="2:25">
      <c r="B49" s="156" t="s">
        <v>199</v>
      </c>
      <c r="C49" s="177" t="str">
        <f>"Males in "&amp;control!$H$37</f>
        <v>Males in Argyll and Bute</v>
      </c>
      <c r="D49" s="177"/>
      <c r="E49" s="177"/>
      <c r="F49" s="177"/>
      <c r="G49" s="177"/>
      <c r="H49" s="177"/>
      <c r="I49" s="177"/>
      <c r="K49" s="177" t="str">
        <f>"Females in "&amp;control!$H$37</f>
        <v>Females in Argyll and Bute</v>
      </c>
      <c r="L49" s="177"/>
      <c r="M49" s="177"/>
      <c r="N49" s="177"/>
      <c r="O49" s="177"/>
      <c r="P49" s="177"/>
      <c r="Q49" s="177"/>
      <c r="S49" s="177" t="str">
        <f>"All persons in "&amp;control!$H$37</f>
        <v>All persons in Argyll and Bute</v>
      </c>
      <c r="T49" s="177"/>
      <c r="U49" s="177"/>
      <c r="V49" s="177"/>
      <c r="W49" s="177"/>
      <c r="X49" s="177"/>
      <c r="Y49" s="177"/>
    </row>
    <row r="50" spans="2:25" ht="14.25">
      <c r="C50" s="178" t="s">
        <v>188</v>
      </c>
      <c r="D50" s="178"/>
      <c r="E50" s="178"/>
      <c r="F50" s="178"/>
      <c r="G50" s="178"/>
      <c r="H50" s="178"/>
      <c r="I50" s="178"/>
      <c r="K50" s="178" t="s">
        <v>188</v>
      </c>
      <c r="L50" s="178"/>
      <c r="M50" s="178"/>
      <c r="N50" s="178"/>
      <c r="O50" s="178"/>
      <c r="P50" s="178"/>
      <c r="Q50" s="178"/>
      <c r="S50" s="178" t="s">
        <v>188</v>
      </c>
      <c r="T50" s="178"/>
      <c r="U50" s="178"/>
      <c r="V50" s="178"/>
      <c r="W50" s="178"/>
      <c r="X50" s="178"/>
      <c r="Y50" s="178"/>
    </row>
    <row r="51" spans="2:25" s="10" customFormat="1" ht="25.5">
      <c r="C51" s="11" t="s">
        <v>189</v>
      </c>
      <c r="D51" s="11" t="s">
        <v>190</v>
      </c>
      <c r="E51" s="11" t="s">
        <v>191</v>
      </c>
      <c r="F51" s="11" t="s">
        <v>192</v>
      </c>
      <c r="G51" s="11" t="s">
        <v>193</v>
      </c>
      <c r="H51" s="11" t="s">
        <v>194</v>
      </c>
      <c r="I51" s="11" t="s">
        <v>195</v>
      </c>
      <c r="K51" s="11" t="s">
        <v>189</v>
      </c>
      <c r="L51" s="11" t="s">
        <v>190</v>
      </c>
      <c r="M51" s="11" t="s">
        <v>191</v>
      </c>
      <c r="N51" s="11" t="s">
        <v>192</v>
      </c>
      <c r="O51" s="11" t="s">
        <v>193</v>
      </c>
      <c r="P51" s="11" t="s">
        <v>194</v>
      </c>
      <c r="Q51" s="11" t="s">
        <v>195</v>
      </c>
      <c r="S51" s="11" t="s">
        <v>189</v>
      </c>
      <c r="T51" s="11" t="s">
        <v>190</v>
      </c>
      <c r="U51" s="11" t="s">
        <v>191</v>
      </c>
      <c r="V51" s="11" t="s">
        <v>192</v>
      </c>
      <c r="W51" s="11" t="s">
        <v>193</v>
      </c>
      <c r="X51" s="11" t="s">
        <v>194</v>
      </c>
      <c r="Y51" s="12" t="s">
        <v>195</v>
      </c>
    </row>
    <row r="52" spans="2:25" thickBot="1">
      <c r="B52" s="15" t="s">
        <v>200</v>
      </c>
      <c r="C52" s="66">
        <f t="shared" ref="C52:I52" si="1">IF(ISERROR(C26/$I26),"-",C26/$I26)</f>
        <v>0.12328767123287671</v>
      </c>
      <c r="D52" s="67">
        <f t="shared" si="1"/>
        <v>0.1095890410958904</v>
      </c>
      <c r="E52" s="67">
        <f t="shared" si="1"/>
        <v>0.15068493150684931</v>
      </c>
      <c r="F52" s="67">
        <f t="shared" si="1"/>
        <v>0.23287671232876711</v>
      </c>
      <c r="G52" s="67">
        <f t="shared" si="1"/>
        <v>0.21917808219178081</v>
      </c>
      <c r="H52" s="67">
        <f t="shared" si="1"/>
        <v>0.16438356164383561</v>
      </c>
      <c r="I52" s="68">
        <f t="shared" si="1"/>
        <v>1</v>
      </c>
      <c r="J52" s="9"/>
      <c r="K52" s="66" t="str">
        <f t="shared" ref="K52:Q52" si="2">IF(ISERROR(K26/$Q26),"-",K26/$Q26)</f>
        <v>-</v>
      </c>
      <c r="L52" s="67">
        <f t="shared" si="2"/>
        <v>0.17241379310344829</v>
      </c>
      <c r="M52" s="67">
        <f t="shared" si="2"/>
        <v>0.17241379310344829</v>
      </c>
      <c r="N52" s="67">
        <f t="shared" si="2"/>
        <v>0.17241379310344829</v>
      </c>
      <c r="O52" s="67">
        <f t="shared" si="2"/>
        <v>0.17241379310344829</v>
      </c>
      <c r="P52" s="67">
        <f t="shared" si="2"/>
        <v>0.31034482758620691</v>
      </c>
      <c r="Q52" s="68">
        <f t="shared" si="2"/>
        <v>1</v>
      </c>
      <c r="R52" s="9"/>
      <c r="S52" s="66">
        <f t="shared" ref="S52:Y52" si="3">IF(ISERROR(S26/$Y26),"-",S26/$Y26)</f>
        <v>0.12328767123287671</v>
      </c>
      <c r="T52" s="67">
        <f t="shared" si="3"/>
        <v>0.1095890410958904</v>
      </c>
      <c r="U52" s="67">
        <f t="shared" si="3"/>
        <v>0.15068493150684931</v>
      </c>
      <c r="V52" s="67">
        <f t="shared" si="3"/>
        <v>0.23287671232876711</v>
      </c>
      <c r="W52" s="67">
        <f t="shared" si="3"/>
        <v>0.21917808219178081</v>
      </c>
      <c r="X52" s="67">
        <f t="shared" si="3"/>
        <v>0.16438356164383561</v>
      </c>
      <c r="Y52" s="68">
        <f t="shared" si="3"/>
        <v>1</v>
      </c>
    </row>
    <row r="53" spans="2:25" thickBot="1">
      <c r="B53" s="16" t="s">
        <v>53</v>
      </c>
      <c r="C53" s="69" t="str">
        <f t="shared" ref="C53:I53" si="4">IF(ISERROR(C27/$I27),"-",C27/$I27)</f>
        <v>-</v>
      </c>
      <c r="D53" s="70" t="str">
        <f t="shared" si="4"/>
        <v>-</v>
      </c>
      <c r="E53" s="70" t="str">
        <f t="shared" si="4"/>
        <v>-</v>
      </c>
      <c r="F53" s="70" t="str">
        <f t="shared" si="4"/>
        <v>-</v>
      </c>
      <c r="G53" s="70" t="str">
        <f t="shared" si="4"/>
        <v>-</v>
      </c>
      <c r="H53" s="70" t="str">
        <f t="shared" si="4"/>
        <v>-</v>
      </c>
      <c r="I53" s="71" t="str">
        <f t="shared" si="4"/>
        <v>-</v>
      </c>
      <c r="J53" s="9"/>
      <c r="K53" s="69">
        <f t="shared" ref="K53:Q53" si="5">IF(ISERROR(K27/$Q27),"-",K27/$Q27)</f>
        <v>8.629989212513485E-2</v>
      </c>
      <c r="L53" s="70">
        <f t="shared" si="5"/>
        <v>0.11650485436893204</v>
      </c>
      <c r="M53" s="70">
        <f t="shared" si="5"/>
        <v>0.2319309600862999</v>
      </c>
      <c r="N53" s="70">
        <f t="shared" si="5"/>
        <v>0.25782092772384035</v>
      </c>
      <c r="O53" s="70">
        <f t="shared" si="5"/>
        <v>0.19525350593311758</v>
      </c>
      <c r="P53" s="70">
        <f t="shared" si="5"/>
        <v>0.1121898597626753</v>
      </c>
      <c r="Q53" s="71">
        <f t="shared" si="5"/>
        <v>1</v>
      </c>
      <c r="R53" s="9"/>
      <c r="S53" s="69">
        <f t="shared" ref="S53:Y53" si="6">IF(ISERROR(S27/$Y27),"-",S27/$Y27)</f>
        <v>8.629989212513485E-2</v>
      </c>
      <c r="T53" s="70">
        <f t="shared" si="6"/>
        <v>0.11650485436893204</v>
      </c>
      <c r="U53" s="70">
        <f t="shared" si="6"/>
        <v>0.2319309600862999</v>
      </c>
      <c r="V53" s="70">
        <f t="shared" si="6"/>
        <v>0.25782092772384035</v>
      </c>
      <c r="W53" s="70">
        <f t="shared" si="6"/>
        <v>0.19525350593311758</v>
      </c>
      <c r="X53" s="70">
        <f t="shared" si="6"/>
        <v>0.1121898597626753</v>
      </c>
      <c r="Y53" s="71">
        <f t="shared" si="6"/>
        <v>1</v>
      </c>
    </row>
    <row r="54" spans="2:25" thickBot="1">
      <c r="B54" s="16" t="s">
        <v>68</v>
      </c>
      <c r="C54" s="72" t="str">
        <f t="shared" ref="C54:I54" si="7">IF(ISERROR(C28/$I28),"-",C28/$I28)</f>
        <v>-</v>
      </c>
      <c r="D54" s="73" t="str">
        <f t="shared" si="7"/>
        <v>-</v>
      </c>
      <c r="E54" s="73" t="str">
        <f t="shared" si="7"/>
        <v>-</v>
      </c>
      <c r="F54" s="73" t="str">
        <f t="shared" si="7"/>
        <v>-</v>
      </c>
      <c r="G54" s="73" t="str">
        <f t="shared" si="7"/>
        <v>-</v>
      </c>
      <c r="H54" s="73" t="str">
        <f t="shared" si="7"/>
        <v>-</v>
      </c>
      <c r="I54" s="74" t="str">
        <f t="shared" si="7"/>
        <v>-</v>
      </c>
      <c r="J54" s="9"/>
      <c r="K54" s="72">
        <f t="shared" ref="K54:Q54" si="8">IF(ISERROR(K28/$Q28),"-",K28/$Q28)</f>
        <v>9.0909090909090912E-2</v>
      </c>
      <c r="L54" s="73" t="str">
        <f t="shared" si="8"/>
        <v>-</v>
      </c>
      <c r="M54" s="73">
        <f t="shared" si="8"/>
        <v>0.2</v>
      </c>
      <c r="N54" s="73">
        <f t="shared" si="8"/>
        <v>0.21818181818181817</v>
      </c>
      <c r="O54" s="73">
        <f t="shared" si="8"/>
        <v>0.25454545454545452</v>
      </c>
      <c r="P54" s="73">
        <f t="shared" si="8"/>
        <v>0.23636363636363636</v>
      </c>
      <c r="Q54" s="74">
        <f t="shared" si="8"/>
        <v>1</v>
      </c>
      <c r="R54" s="9"/>
      <c r="S54" s="72">
        <f t="shared" ref="S54:Y54" si="9">IF(ISERROR(S28/$Y28),"-",S28/$Y28)</f>
        <v>9.0909090909090912E-2</v>
      </c>
      <c r="T54" s="73" t="str">
        <f t="shared" si="9"/>
        <v>-</v>
      </c>
      <c r="U54" s="73">
        <f t="shared" si="9"/>
        <v>0.2</v>
      </c>
      <c r="V54" s="73">
        <f t="shared" si="9"/>
        <v>0.21818181818181817</v>
      </c>
      <c r="W54" s="73">
        <f t="shared" si="9"/>
        <v>0.25454545454545452</v>
      </c>
      <c r="X54" s="73">
        <f t="shared" si="9"/>
        <v>0.23636363636363636</v>
      </c>
      <c r="Y54" s="74">
        <f t="shared" si="9"/>
        <v>1</v>
      </c>
    </row>
    <row r="55" spans="2:25" thickBot="1">
      <c r="B55" s="16" t="s">
        <v>59</v>
      </c>
      <c r="C55" s="69">
        <f t="shared" ref="C55:I55" si="10">IF(ISERROR(C29/$I29),"-",C29/$I29)</f>
        <v>0.13157894736842105</v>
      </c>
      <c r="D55" s="70">
        <f t="shared" si="10"/>
        <v>0.13157894736842105</v>
      </c>
      <c r="E55" s="70">
        <f t="shared" si="10"/>
        <v>0.23684210526315788</v>
      </c>
      <c r="F55" s="70">
        <f t="shared" si="10"/>
        <v>0.34210526315789475</v>
      </c>
      <c r="G55" s="70" t="str">
        <f t="shared" si="10"/>
        <v>-</v>
      </c>
      <c r="H55" s="70">
        <f t="shared" si="10"/>
        <v>0.15789473684210525</v>
      </c>
      <c r="I55" s="71">
        <f t="shared" si="10"/>
        <v>1</v>
      </c>
      <c r="J55" s="9"/>
      <c r="K55" s="69">
        <f t="shared" ref="K55:Q55" si="11">IF(ISERROR(K29/$Q29),"-",K29/$Q29)</f>
        <v>0.12820512820512819</v>
      </c>
      <c r="L55" s="70">
        <f t="shared" si="11"/>
        <v>0.12820512820512819</v>
      </c>
      <c r="M55" s="70">
        <f t="shared" si="11"/>
        <v>0.33333333333333331</v>
      </c>
      <c r="N55" s="70">
        <f t="shared" si="11"/>
        <v>0.28205128205128205</v>
      </c>
      <c r="O55" s="70">
        <f t="shared" si="11"/>
        <v>0.12820512820512819</v>
      </c>
      <c r="P55" s="70" t="str">
        <f t="shared" si="11"/>
        <v>-</v>
      </c>
      <c r="Q55" s="71">
        <f t="shared" si="11"/>
        <v>1</v>
      </c>
      <c r="R55" s="9"/>
      <c r="S55" s="69">
        <f t="shared" ref="S55:Y55" si="12">IF(ISERROR(S29/$Y29),"-",S29/$Y29)</f>
        <v>0.12987012987012986</v>
      </c>
      <c r="T55" s="70">
        <f t="shared" si="12"/>
        <v>0.12987012987012986</v>
      </c>
      <c r="U55" s="70">
        <f t="shared" si="12"/>
        <v>0.2857142857142857</v>
      </c>
      <c r="V55" s="70">
        <f t="shared" si="12"/>
        <v>0.31168831168831168</v>
      </c>
      <c r="W55" s="70">
        <f t="shared" si="12"/>
        <v>6.4935064935064929E-2</v>
      </c>
      <c r="X55" s="70">
        <f t="shared" si="12"/>
        <v>7.792207792207792E-2</v>
      </c>
      <c r="Y55" s="71">
        <f t="shared" si="12"/>
        <v>1</v>
      </c>
    </row>
    <row r="56" spans="2:25" thickBot="1">
      <c r="B56" s="16" t="s">
        <v>63</v>
      </c>
      <c r="C56" s="72">
        <f t="shared" ref="C56:I56" si="13">IF(ISERROR(C30/$I30),"-",C30/$I30)</f>
        <v>0.13970588235294118</v>
      </c>
      <c r="D56" s="73">
        <f t="shared" si="13"/>
        <v>0.14338235294117646</v>
      </c>
      <c r="E56" s="73">
        <f t="shared" si="13"/>
        <v>0.18014705882352941</v>
      </c>
      <c r="F56" s="73">
        <f t="shared" si="13"/>
        <v>0.26470588235294118</v>
      </c>
      <c r="G56" s="73">
        <f t="shared" si="13"/>
        <v>0.1875</v>
      </c>
      <c r="H56" s="73">
        <f t="shared" si="13"/>
        <v>8.455882352941177E-2</v>
      </c>
      <c r="I56" s="74">
        <f t="shared" si="13"/>
        <v>1</v>
      </c>
      <c r="J56" s="9"/>
      <c r="K56" s="72">
        <f t="shared" ref="K56:Q56" si="14">IF(ISERROR(K30/$Q30),"-",K30/$Q30)</f>
        <v>0.13168724279835392</v>
      </c>
      <c r="L56" s="73">
        <f t="shared" si="14"/>
        <v>8.6419753086419748E-2</v>
      </c>
      <c r="M56" s="73">
        <f t="shared" si="14"/>
        <v>0.18518518518518517</v>
      </c>
      <c r="N56" s="73">
        <f t="shared" si="14"/>
        <v>0.30041152263374488</v>
      </c>
      <c r="O56" s="73">
        <f t="shared" si="14"/>
        <v>0.2139917695473251</v>
      </c>
      <c r="P56" s="73">
        <f t="shared" si="14"/>
        <v>8.2304526748971193E-2</v>
      </c>
      <c r="Q56" s="74">
        <f t="shared" si="14"/>
        <v>1</v>
      </c>
      <c r="R56" s="9"/>
      <c r="S56" s="72">
        <f t="shared" ref="S56:Y56" si="15">IF(ISERROR(S30/$Y30),"-",S30/$Y30)</f>
        <v>0.13592233009708737</v>
      </c>
      <c r="T56" s="73">
        <f t="shared" si="15"/>
        <v>0.11650485436893204</v>
      </c>
      <c r="U56" s="73">
        <f t="shared" si="15"/>
        <v>0.18252427184466019</v>
      </c>
      <c r="V56" s="73">
        <f t="shared" si="15"/>
        <v>0.28155339805825241</v>
      </c>
      <c r="W56" s="73">
        <f t="shared" si="15"/>
        <v>0.2</v>
      </c>
      <c r="X56" s="73">
        <f t="shared" si="15"/>
        <v>8.3495145631067955E-2</v>
      </c>
      <c r="Y56" s="74">
        <f t="shared" si="15"/>
        <v>1</v>
      </c>
    </row>
    <row r="57" spans="2:25" thickBot="1">
      <c r="B57" s="16" t="s">
        <v>76</v>
      </c>
      <c r="C57" s="69">
        <f t="shared" ref="C57:I57" si="16">IF(ISERROR(C31/$I31),"-",C31/$I31)</f>
        <v>0.16822429906542055</v>
      </c>
      <c r="D57" s="70">
        <f t="shared" si="16"/>
        <v>6.5420560747663545E-2</v>
      </c>
      <c r="E57" s="70">
        <f t="shared" si="16"/>
        <v>0.20560747663551401</v>
      </c>
      <c r="F57" s="70">
        <f t="shared" si="16"/>
        <v>0.31775700934579437</v>
      </c>
      <c r="G57" s="70">
        <f t="shared" si="16"/>
        <v>0.17757009345794392</v>
      </c>
      <c r="H57" s="70">
        <f t="shared" si="16"/>
        <v>6.5420560747663545E-2</v>
      </c>
      <c r="I57" s="71">
        <f t="shared" si="16"/>
        <v>1</v>
      </c>
      <c r="J57" s="9"/>
      <c r="K57" s="69">
        <f t="shared" ref="K57:Q57" si="17">IF(ISERROR(K31/$Q31),"-",K31/$Q31)</f>
        <v>0.1388888888888889</v>
      </c>
      <c r="L57" s="70">
        <f t="shared" si="17"/>
        <v>0.16666666666666666</v>
      </c>
      <c r="M57" s="70">
        <f t="shared" si="17"/>
        <v>0.33333333333333331</v>
      </c>
      <c r="N57" s="70">
        <f t="shared" si="17"/>
        <v>0.3611111111111111</v>
      </c>
      <c r="O57" s="70" t="str">
        <f t="shared" si="17"/>
        <v>-</v>
      </c>
      <c r="P57" s="70" t="str">
        <f t="shared" si="17"/>
        <v>-</v>
      </c>
      <c r="Q57" s="71">
        <f t="shared" si="17"/>
        <v>1</v>
      </c>
      <c r="R57" s="9"/>
      <c r="S57" s="69">
        <f t="shared" ref="S57:Y57" si="18">IF(ISERROR(S31/$Y31),"-",S31/$Y31)</f>
        <v>0.16083916083916083</v>
      </c>
      <c r="T57" s="70">
        <f t="shared" si="18"/>
        <v>9.0909090909090912E-2</v>
      </c>
      <c r="U57" s="70">
        <f t="shared" si="18"/>
        <v>0.23776223776223776</v>
      </c>
      <c r="V57" s="70">
        <f t="shared" si="18"/>
        <v>0.32867132867132864</v>
      </c>
      <c r="W57" s="70">
        <f t="shared" si="18"/>
        <v>0.13286713286713286</v>
      </c>
      <c r="X57" s="70">
        <f t="shared" si="18"/>
        <v>4.8951048951048952E-2</v>
      </c>
      <c r="Y57" s="71">
        <f t="shared" si="18"/>
        <v>1</v>
      </c>
    </row>
    <row r="58" spans="2:25" thickBot="1">
      <c r="B58" s="16" t="s">
        <v>82</v>
      </c>
      <c r="C58" s="72">
        <f t="shared" ref="C58:I58" si="19">IF(ISERROR(C32/$I32),"-",C32/$I32)</f>
        <v>0.5</v>
      </c>
      <c r="D58" s="73" t="str">
        <f t="shared" si="19"/>
        <v>-</v>
      </c>
      <c r="E58" s="73" t="str">
        <f t="shared" si="19"/>
        <v>-</v>
      </c>
      <c r="F58" s="73" t="str">
        <f t="shared" si="19"/>
        <v>-</v>
      </c>
      <c r="G58" s="73" t="str">
        <f t="shared" si="19"/>
        <v>-</v>
      </c>
      <c r="H58" s="73">
        <f t="shared" si="19"/>
        <v>0.5</v>
      </c>
      <c r="I58" s="74">
        <f t="shared" si="19"/>
        <v>1</v>
      </c>
      <c r="J58" s="9"/>
      <c r="K58" s="72">
        <f t="shared" ref="K58:Q58" si="20">IF(ISERROR(K32/$Q32),"-",K32/$Q32)</f>
        <v>0.33333333333333331</v>
      </c>
      <c r="L58" s="73" t="str">
        <f t="shared" si="20"/>
        <v>-</v>
      </c>
      <c r="M58" s="73" t="str">
        <f t="shared" si="20"/>
        <v>-</v>
      </c>
      <c r="N58" s="73" t="str">
        <f t="shared" si="20"/>
        <v>-</v>
      </c>
      <c r="O58" s="73">
        <f t="shared" si="20"/>
        <v>0.33333333333333331</v>
      </c>
      <c r="P58" s="73">
        <f t="shared" si="20"/>
        <v>0.33333333333333331</v>
      </c>
      <c r="Q58" s="74">
        <f t="shared" si="20"/>
        <v>1</v>
      </c>
      <c r="R58" s="9"/>
      <c r="S58" s="72">
        <f t="shared" ref="S58:Y58" si="21">IF(ISERROR(S32/$Y32),"-",S32/$Y32)</f>
        <v>0.4</v>
      </c>
      <c r="T58" s="73" t="str">
        <f t="shared" si="21"/>
        <v>-</v>
      </c>
      <c r="U58" s="73" t="str">
        <f t="shared" si="21"/>
        <v>-</v>
      </c>
      <c r="V58" s="73" t="str">
        <f t="shared" si="21"/>
        <v>-</v>
      </c>
      <c r="W58" s="73">
        <f t="shared" si="21"/>
        <v>0.2</v>
      </c>
      <c r="X58" s="73">
        <f t="shared" si="21"/>
        <v>0.4</v>
      </c>
      <c r="Y58" s="74">
        <f t="shared" si="21"/>
        <v>1</v>
      </c>
    </row>
    <row r="59" spans="2:25" thickBot="1">
      <c r="B59" s="16" t="s">
        <v>201</v>
      </c>
      <c r="C59" s="69">
        <f t="shared" ref="C59:I59" si="22">IF(ISERROR(C33/$I33),"-",C33/$I33)</f>
        <v>0.17241379310344829</v>
      </c>
      <c r="D59" s="70">
        <f t="shared" si="22"/>
        <v>0.17241379310344829</v>
      </c>
      <c r="E59" s="70">
        <f t="shared" si="22"/>
        <v>0.27586206896551724</v>
      </c>
      <c r="F59" s="70">
        <f t="shared" si="22"/>
        <v>0.17241379310344829</v>
      </c>
      <c r="G59" s="70">
        <f t="shared" si="22"/>
        <v>0.20689655172413793</v>
      </c>
      <c r="H59" s="70" t="str">
        <f t="shared" si="22"/>
        <v>-</v>
      </c>
      <c r="I59" s="71">
        <f t="shared" si="22"/>
        <v>1</v>
      </c>
      <c r="J59" s="9"/>
      <c r="K59" s="69">
        <f t="shared" ref="K59:Q59" si="23">IF(ISERROR(K33/$Q33),"-",K33/$Q33)</f>
        <v>0.17241379310344829</v>
      </c>
      <c r="L59" s="70" t="str">
        <f t="shared" si="23"/>
        <v>-</v>
      </c>
      <c r="M59" s="70">
        <f t="shared" si="23"/>
        <v>0.27586206896551724</v>
      </c>
      <c r="N59" s="70">
        <f t="shared" si="23"/>
        <v>0.37931034482758619</v>
      </c>
      <c r="O59" s="70">
        <f t="shared" si="23"/>
        <v>0.17241379310344829</v>
      </c>
      <c r="P59" s="70" t="str">
        <f t="shared" si="23"/>
        <v>-</v>
      </c>
      <c r="Q59" s="71">
        <f t="shared" si="23"/>
        <v>1</v>
      </c>
      <c r="R59" s="9"/>
      <c r="S59" s="69">
        <f t="shared" ref="S59:Y59" si="24">IF(ISERROR(S33/$Y33),"-",S33/$Y33)</f>
        <v>0.17241379310344829</v>
      </c>
      <c r="T59" s="70">
        <f t="shared" si="24"/>
        <v>8.6206896551724144E-2</v>
      </c>
      <c r="U59" s="70">
        <f t="shared" si="24"/>
        <v>0.27586206896551724</v>
      </c>
      <c r="V59" s="70">
        <f t="shared" si="24"/>
        <v>0.27586206896551724</v>
      </c>
      <c r="W59" s="70">
        <f t="shared" si="24"/>
        <v>0.18965517241379309</v>
      </c>
      <c r="X59" s="70" t="str">
        <f t="shared" si="24"/>
        <v>-</v>
      </c>
      <c r="Y59" s="71">
        <f t="shared" si="24"/>
        <v>1</v>
      </c>
    </row>
    <row r="60" spans="2:25" thickBot="1">
      <c r="B60" s="16" t="s">
        <v>150</v>
      </c>
      <c r="C60" s="72" t="str">
        <f t="shared" ref="C60:I60" si="25">IF(ISERROR(C34/$I34),"-",C34/$I34)</f>
        <v>-</v>
      </c>
      <c r="D60" s="73" t="str">
        <f t="shared" si="25"/>
        <v>-</v>
      </c>
      <c r="E60" s="73" t="str">
        <f t="shared" si="25"/>
        <v>-</v>
      </c>
      <c r="F60" s="73" t="str">
        <f t="shared" si="25"/>
        <v>-</v>
      </c>
      <c r="G60" s="73" t="str">
        <f t="shared" si="25"/>
        <v>-</v>
      </c>
      <c r="H60" s="73" t="str">
        <f t="shared" si="25"/>
        <v>-</v>
      </c>
      <c r="I60" s="74" t="str">
        <f t="shared" si="25"/>
        <v>-</v>
      </c>
      <c r="J60" s="9"/>
      <c r="K60" s="72" t="str">
        <f t="shared" ref="K60:Q60" si="26">IF(ISERROR(K34/$Q34),"-",K34/$Q34)</f>
        <v>-</v>
      </c>
      <c r="L60" s="73" t="str">
        <f t="shared" si="26"/>
        <v>-</v>
      </c>
      <c r="M60" s="73" t="str">
        <f t="shared" si="26"/>
        <v>-</v>
      </c>
      <c r="N60" s="73" t="str">
        <f t="shared" si="26"/>
        <v>-</v>
      </c>
      <c r="O60" s="73" t="str">
        <f t="shared" si="26"/>
        <v>-</v>
      </c>
      <c r="P60" s="73" t="str">
        <f t="shared" si="26"/>
        <v>-</v>
      </c>
      <c r="Q60" s="74" t="str">
        <f t="shared" si="26"/>
        <v>-</v>
      </c>
      <c r="R60" s="9"/>
      <c r="S60" s="72" t="str">
        <f t="shared" ref="S60:Y60" si="27">IF(ISERROR(S34/$Y34),"-",S34/$Y34)</f>
        <v>-</v>
      </c>
      <c r="T60" s="73" t="str">
        <f t="shared" si="27"/>
        <v>-</v>
      </c>
      <c r="U60" s="73" t="str">
        <f t="shared" si="27"/>
        <v>-</v>
      </c>
      <c r="V60" s="73" t="str">
        <f t="shared" si="27"/>
        <v>-</v>
      </c>
      <c r="W60" s="73" t="str">
        <f t="shared" si="27"/>
        <v>-</v>
      </c>
      <c r="X60" s="73" t="str">
        <f t="shared" si="27"/>
        <v>-</v>
      </c>
      <c r="Y60" s="74" t="str">
        <f t="shared" si="27"/>
        <v>-</v>
      </c>
    </row>
    <row r="61" spans="2:25" thickBot="1">
      <c r="B61" s="16" t="s">
        <v>94</v>
      </c>
      <c r="C61" s="69" t="str">
        <f t="shared" ref="C61:I61" si="28">IF(ISERROR(C35/$I35),"-",C35/$I35)</f>
        <v>-</v>
      </c>
      <c r="D61" s="70" t="str">
        <f t="shared" si="28"/>
        <v>-</v>
      </c>
      <c r="E61" s="70">
        <f t="shared" si="28"/>
        <v>0.25</v>
      </c>
      <c r="F61" s="70">
        <f t="shared" si="28"/>
        <v>0.3888888888888889</v>
      </c>
      <c r="G61" s="70">
        <f t="shared" si="28"/>
        <v>0.22222222222222221</v>
      </c>
      <c r="H61" s="70">
        <f t="shared" si="28"/>
        <v>0.1388888888888889</v>
      </c>
      <c r="I61" s="71">
        <f t="shared" si="28"/>
        <v>1</v>
      </c>
      <c r="J61" s="9"/>
      <c r="K61" s="69" t="str">
        <f t="shared" ref="K61:Q61" si="29">IF(ISERROR(K35/$Q35),"-",K35/$Q35)</f>
        <v>-</v>
      </c>
      <c r="L61" s="70">
        <f t="shared" si="29"/>
        <v>0.15151515151515152</v>
      </c>
      <c r="M61" s="70" t="str">
        <f t="shared" si="29"/>
        <v>-</v>
      </c>
      <c r="N61" s="70">
        <f t="shared" si="29"/>
        <v>0.54545454545454541</v>
      </c>
      <c r="O61" s="70">
        <f t="shared" si="29"/>
        <v>0.15151515151515152</v>
      </c>
      <c r="P61" s="70">
        <f t="shared" si="29"/>
        <v>0.15151515151515152</v>
      </c>
      <c r="Q61" s="71">
        <f t="shared" si="29"/>
        <v>1</v>
      </c>
      <c r="R61" s="9"/>
      <c r="S61" s="69" t="str">
        <f t="shared" ref="S61:Y61" si="30">IF(ISERROR(S35/$Y35),"-",S35/$Y35)</f>
        <v>-</v>
      </c>
      <c r="T61" s="70">
        <f t="shared" si="30"/>
        <v>7.2463768115942032E-2</v>
      </c>
      <c r="U61" s="70">
        <f t="shared" si="30"/>
        <v>0.13043478260869565</v>
      </c>
      <c r="V61" s="70">
        <f t="shared" si="30"/>
        <v>0.46376811594202899</v>
      </c>
      <c r="W61" s="70">
        <f t="shared" si="30"/>
        <v>0.18840579710144928</v>
      </c>
      <c r="X61" s="70">
        <f t="shared" si="30"/>
        <v>0.14492753623188406</v>
      </c>
      <c r="Y61" s="71">
        <f t="shared" si="30"/>
        <v>1</v>
      </c>
    </row>
    <row r="62" spans="2:25" thickBot="1">
      <c r="B62" s="16" t="s">
        <v>153</v>
      </c>
      <c r="C62" s="72" t="str">
        <f t="shared" ref="C62:I62" si="31">IF(ISERROR(C36/$I36),"-",C36/$I36)</f>
        <v>-</v>
      </c>
      <c r="D62" s="73" t="str">
        <f t="shared" si="31"/>
        <v>-</v>
      </c>
      <c r="E62" s="73" t="str">
        <f t="shared" si="31"/>
        <v>-</v>
      </c>
      <c r="F62" s="73" t="str">
        <f t="shared" si="31"/>
        <v>-</v>
      </c>
      <c r="G62" s="73" t="str">
        <f t="shared" si="31"/>
        <v>-</v>
      </c>
      <c r="H62" s="73" t="str">
        <f t="shared" si="31"/>
        <v>-</v>
      </c>
      <c r="I62" s="74" t="str">
        <f t="shared" si="31"/>
        <v>-</v>
      </c>
      <c r="J62" s="9"/>
      <c r="K62" s="72" t="str">
        <f t="shared" ref="K62:Q62" si="32">IF(ISERROR(K36/$Q36),"-",K36/$Q36)</f>
        <v>-</v>
      </c>
      <c r="L62" s="73" t="str">
        <f t="shared" si="32"/>
        <v>-</v>
      </c>
      <c r="M62" s="73" t="str">
        <f t="shared" si="32"/>
        <v>-</v>
      </c>
      <c r="N62" s="73" t="str">
        <f t="shared" si="32"/>
        <v>-</v>
      </c>
      <c r="O62" s="73" t="str">
        <f t="shared" si="32"/>
        <v>-</v>
      </c>
      <c r="P62" s="73" t="str">
        <f t="shared" si="32"/>
        <v>-</v>
      </c>
      <c r="Q62" s="74" t="str">
        <f t="shared" si="32"/>
        <v>-</v>
      </c>
      <c r="R62" s="9"/>
      <c r="S62" s="72" t="str">
        <f t="shared" ref="S62:Y62" si="33">IF(ISERROR(S36/$Y36),"-",S36/$Y36)</f>
        <v>-</v>
      </c>
      <c r="T62" s="73" t="str">
        <f t="shared" si="33"/>
        <v>-</v>
      </c>
      <c r="U62" s="73" t="str">
        <f t="shared" si="33"/>
        <v>-</v>
      </c>
      <c r="V62" s="73" t="str">
        <f t="shared" si="33"/>
        <v>-</v>
      </c>
      <c r="W62" s="73" t="str">
        <f t="shared" si="33"/>
        <v>-</v>
      </c>
      <c r="X62" s="73" t="str">
        <f t="shared" si="33"/>
        <v>-</v>
      </c>
      <c r="Y62" s="74" t="str">
        <f t="shared" si="33"/>
        <v>-</v>
      </c>
    </row>
    <row r="63" spans="2:25" thickBot="1">
      <c r="B63" s="16" t="s">
        <v>154</v>
      </c>
      <c r="C63" s="69">
        <f t="shared" ref="C63:I63" si="34">IF(ISERROR(C37/$I37),"-",C37/$I37)</f>
        <v>0.33846153846153848</v>
      </c>
      <c r="D63" s="70">
        <f t="shared" si="34"/>
        <v>7.6923076923076927E-2</v>
      </c>
      <c r="E63" s="70">
        <f t="shared" si="34"/>
        <v>0.18461538461538463</v>
      </c>
      <c r="F63" s="70">
        <f t="shared" si="34"/>
        <v>0.13846153846153847</v>
      </c>
      <c r="G63" s="70">
        <f t="shared" si="34"/>
        <v>0.18461538461538463</v>
      </c>
      <c r="H63" s="70">
        <f t="shared" si="34"/>
        <v>7.6923076923076927E-2</v>
      </c>
      <c r="I63" s="71">
        <f t="shared" si="34"/>
        <v>1</v>
      </c>
      <c r="J63" s="9"/>
      <c r="K63" s="69">
        <f t="shared" ref="K63:Q63" si="35">IF(ISERROR(K37/$Q37),"-",K37/$Q37)</f>
        <v>0.50980392156862742</v>
      </c>
      <c r="L63" s="70">
        <f t="shared" si="35"/>
        <v>0.21568627450980393</v>
      </c>
      <c r="M63" s="70">
        <f t="shared" si="35"/>
        <v>0.15686274509803921</v>
      </c>
      <c r="N63" s="70">
        <f t="shared" si="35"/>
        <v>0.11764705882352941</v>
      </c>
      <c r="O63" s="70" t="str">
        <f t="shared" si="35"/>
        <v>-</v>
      </c>
      <c r="P63" s="70" t="str">
        <f t="shared" si="35"/>
        <v>-</v>
      </c>
      <c r="Q63" s="71">
        <f t="shared" si="35"/>
        <v>1</v>
      </c>
      <c r="R63" s="9"/>
      <c r="S63" s="69">
        <f t="shared" ref="S63:Y63" si="36">IF(ISERROR(S37/$Y37),"-",S37/$Y37)</f>
        <v>0.41379310344827586</v>
      </c>
      <c r="T63" s="70">
        <f t="shared" si="36"/>
        <v>0.13793103448275862</v>
      </c>
      <c r="U63" s="70">
        <f t="shared" si="36"/>
        <v>0.17241379310344829</v>
      </c>
      <c r="V63" s="70">
        <f t="shared" si="36"/>
        <v>0.12931034482758622</v>
      </c>
      <c r="W63" s="70">
        <f t="shared" si="36"/>
        <v>0.10344827586206896</v>
      </c>
      <c r="X63" s="70">
        <f t="shared" si="36"/>
        <v>4.3103448275862072E-2</v>
      </c>
      <c r="Y63" s="71">
        <f t="shared" si="36"/>
        <v>1</v>
      </c>
    </row>
    <row r="64" spans="2:25" thickBot="1">
      <c r="B64" s="16" t="s">
        <v>98</v>
      </c>
      <c r="C64" s="72">
        <f t="shared" ref="C64:I64" si="37">IF(ISERROR(C38/$I38),"-",C38/$I38)</f>
        <v>8.1818181818181818E-2</v>
      </c>
      <c r="D64" s="73">
        <f t="shared" si="37"/>
        <v>7.2727272727272724E-2</v>
      </c>
      <c r="E64" s="73">
        <f t="shared" si="37"/>
        <v>0.3</v>
      </c>
      <c r="F64" s="73">
        <f t="shared" si="37"/>
        <v>0.22727272727272727</v>
      </c>
      <c r="G64" s="73">
        <f t="shared" si="37"/>
        <v>0.18181818181818182</v>
      </c>
      <c r="H64" s="73">
        <f t="shared" si="37"/>
        <v>0.13636363636363635</v>
      </c>
      <c r="I64" s="74">
        <f t="shared" si="37"/>
        <v>1</v>
      </c>
      <c r="J64" s="9"/>
      <c r="K64" s="72">
        <f t="shared" ref="K64:Q64" si="38">IF(ISERROR(K38/$Q38),"-",K38/$Q38)</f>
        <v>0.11180124223602485</v>
      </c>
      <c r="L64" s="73">
        <f t="shared" si="38"/>
        <v>8.6956521739130432E-2</v>
      </c>
      <c r="M64" s="73">
        <f t="shared" si="38"/>
        <v>0.26708074534161491</v>
      </c>
      <c r="N64" s="73">
        <f t="shared" si="38"/>
        <v>0.24223602484472051</v>
      </c>
      <c r="O64" s="73">
        <f t="shared" si="38"/>
        <v>0.16770186335403728</v>
      </c>
      <c r="P64" s="73">
        <f t="shared" si="38"/>
        <v>0.12422360248447205</v>
      </c>
      <c r="Q64" s="74">
        <f t="shared" si="38"/>
        <v>1</v>
      </c>
      <c r="R64" s="9"/>
      <c r="S64" s="72">
        <f t="shared" ref="S64:Y64" si="39">IF(ISERROR(S38/$Y38),"-",S38/$Y38)</f>
        <v>9.9630996309963096E-2</v>
      </c>
      <c r="T64" s="73">
        <f t="shared" si="39"/>
        <v>8.1180811808118078E-2</v>
      </c>
      <c r="U64" s="73">
        <f t="shared" si="39"/>
        <v>0.28044280442804426</v>
      </c>
      <c r="V64" s="73">
        <f t="shared" si="39"/>
        <v>0.23616236162361623</v>
      </c>
      <c r="W64" s="73">
        <f t="shared" si="39"/>
        <v>0.17343173431734318</v>
      </c>
      <c r="X64" s="73">
        <f t="shared" si="39"/>
        <v>0.12915129151291513</v>
      </c>
      <c r="Y64" s="74">
        <f t="shared" si="39"/>
        <v>1</v>
      </c>
    </row>
    <row r="65" spans="2:25" thickBot="1">
      <c r="B65" s="16" t="s">
        <v>115</v>
      </c>
      <c r="C65" s="69">
        <f t="shared" ref="C65:I65" si="40">IF(ISERROR(C39/$I39),"-",C39/$I39)</f>
        <v>0.16666666666666666</v>
      </c>
      <c r="D65" s="70">
        <f t="shared" si="40"/>
        <v>0.16666666666666666</v>
      </c>
      <c r="E65" s="70">
        <f t="shared" si="40"/>
        <v>0.16666666666666666</v>
      </c>
      <c r="F65" s="70">
        <f t="shared" si="40"/>
        <v>0.16666666666666666</v>
      </c>
      <c r="G65" s="70">
        <f t="shared" si="40"/>
        <v>0.16666666666666666</v>
      </c>
      <c r="H65" s="70">
        <f t="shared" si="40"/>
        <v>0.16666666666666666</v>
      </c>
      <c r="I65" s="71">
        <f t="shared" si="40"/>
        <v>1</v>
      </c>
      <c r="J65" s="9"/>
      <c r="K65" s="69" t="str">
        <f t="shared" ref="K65:Q65" si="41">IF(ISERROR(K39/$Q39),"-",K39/$Q39)</f>
        <v>-</v>
      </c>
      <c r="L65" s="70" t="str">
        <f t="shared" si="41"/>
        <v>-</v>
      </c>
      <c r="M65" s="70">
        <f t="shared" si="41"/>
        <v>1</v>
      </c>
      <c r="N65" s="70" t="str">
        <f t="shared" si="41"/>
        <v>-</v>
      </c>
      <c r="O65" s="70" t="str">
        <f t="shared" si="41"/>
        <v>-</v>
      </c>
      <c r="P65" s="70" t="str">
        <f t="shared" si="41"/>
        <v>-</v>
      </c>
      <c r="Q65" s="71">
        <f t="shared" si="41"/>
        <v>1</v>
      </c>
      <c r="R65" s="9"/>
      <c r="S65" s="69">
        <f t="shared" ref="S65:Y65" si="42">IF(ISERROR(S39/$Y39),"-",S39/$Y39)</f>
        <v>0.13157894736842105</v>
      </c>
      <c r="T65" s="70">
        <f t="shared" si="42"/>
        <v>0.13157894736842105</v>
      </c>
      <c r="U65" s="70">
        <f t="shared" si="42"/>
        <v>0.34210526315789475</v>
      </c>
      <c r="V65" s="70">
        <f t="shared" si="42"/>
        <v>0.13157894736842105</v>
      </c>
      <c r="W65" s="70">
        <f t="shared" si="42"/>
        <v>0.13157894736842105</v>
      </c>
      <c r="X65" s="70">
        <f t="shared" si="42"/>
        <v>0.13157894736842105</v>
      </c>
      <c r="Y65" s="71">
        <f t="shared" si="42"/>
        <v>1</v>
      </c>
    </row>
    <row r="66" spans="2:25" thickBot="1">
      <c r="B66" s="16" t="s">
        <v>121</v>
      </c>
      <c r="C66" s="72">
        <f t="shared" ref="C66:I66" si="43">IF(ISERROR(C40/$I40),"-",C40/$I40)</f>
        <v>0.125</v>
      </c>
      <c r="D66" s="73">
        <f t="shared" si="43"/>
        <v>9.375E-2</v>
      </c>
      <c r="E66" s="73">
        <f t="shared" si="43"/>
        <v>0.125</v>
      </c>
      <c r="F66" s="73">
        <f t="shared" si="43"/>
        <v>0.375</v>
      </c>
      <c r="G66" s="73">
        <f t="shared" si="43"/>
        <v>0.15625</v>
      </c>
      <c r="H66" s="73">
        <f t="shared" si="43"/>
        <v>0.125</v>
      </c>
      <c r="I66" s="74">
        <f t="shared" si="43"/>
        <v>1</v>
      </c>
      <c r="J66" s="9"/>
      <c r="K66" s="72">
        <f t="shared" ref="K66:Q66" si="44">IF(ISERROR(K40/$Q40),"-",K40/$Q40)</f>
        <v>8.9552238805970144E-2</v>
      </c>
      <c r="L66" s="73">
        <f t="shared" si="44"/>
        <v>8.9552238805970144E-2</v>
      </c>
      <c r="M66" s="73">
        <f t="shared" si="44"/>
        <v>0.22388059701492538</v>
      </c>
      <c r="N66" s="73">
        <f t="shared" si="44"/>
        <v>0.14925373134328357</v>
      </c>
      <c r="O66" s="73">
        <f t="shared" si="44"/>
        <v>0.26865671641791045</v>
      </c>
      <c r="P66" s="73">
        <f t="shared" si="44"/>
        <v>0.17910447761194029</v>
      </c>
      <c r="Q66" s="74">
        <f t="shared" si="44"/>
        <v>1</v>
      </c>
      <c r="R66" s="9"/>
      <c r="S66" s="72">
        <f t="shared" ref="S66:Y66" si="45">IF(ISERROR(S40/$Y40),"-",S40/$Y40)</f>
        <v>0.10687022900763359</v>
      </c>
      <c r="T66" s="73">
        <f t="shared" si="45"/>
        <v>9.1603053435114504E-2</v>
      </c>
      <c r="U66" s="73">
        <f t="shared" si="45"/>
        <v>0.17557251908396945</v>
      </c>
      <c r="V66" s="73">
        <f t="shared" si="45"/>
        <v>0.25954198473282442</v>
      </c>
      <c r="W66" s="73">
        <f t="shared" si="45"/>
        <v>0.21374045801526717</v>
      </c>
      <c r="X66" s="73">
        <f t="shared" si="45"/>
        <v>0.15267175572519084</v>
      </c>
      <c r="Y66" s="74">
        <f t="shared" si="45"/>
        <v>1</v>
      </c>
    </row>
    <row r="67" spans="2:25" thickBot="1">
      <c r="B67" s="16" t="s">
        <v>127</v>
      </c>
      <c r="C67" s="69">
        <f t="shared" ref="C67:I67" si="46">IF(ISERROR(C41/$I41),"-",C41/$I41)</f>
        <v>0.21739130434782608</v>
      </c>
      <c r="D67" s="70">
        <f t="shared" si="46"/>
        <v>0.34782608695652173</v>
      </c>
      <c r="E67" s="70">
        <f t="shared" si="46"/>
        <v>0.21739130434782608</v>
      </c>
      <c r="F67" s="70">
        <f t="shared" si="46"/>
        <v>0.21739130434782608</v>
      </c>
      <c r="G67" s="70" t="str">
        <f t="shared" si="46"/>
        <v>-</v>
      </c>
      <c r="H67" s="70" t="str">
        <f t="shared" si="46"/>
        <v>-</v>
      </c>
      <c r="I67" s="71">
        <f t="shared" si="46"/>
        <v>1</v>
      </c>
      <c r="J67" s="9"/>
      <c r="K67" s="69">
        <f t="shared" ref="K67:Q67" si="47">IF(ISERROR(K41/$Q41),"-",K41/$Q41)</f>
        <v>0.44444444444444442</v>
      </c>
      <c r="L67" s="70" t="str">
        <f t="shared" si="47"/>
        <v>-</v>
      </c>
      <c r="M67" s="70">
        <f t="shared" si="47"/>
        <v>0.27777777777777779</v>
      </c>
      <c r="N67" s="70">
        <f t="shared" si="47"/>
        <v>0.27777777777777779</v>
      </c>
      <c r="O67" s="70" t="str">
        <f t="shared" si="47"/>
        <v>-</v>
      </c>
      <c r="P67" s="70" t="str">
        <f t="shared" si="47"/>
        <v>-</v>
      </c>
      <c r="Q67" s="71">
        <f t="shared" si="47"/>
        <v>1</v>
      </c>
      <c r="R67" s="9"/>
      <c r="S67" s="69">
        <f t="shared" ref="S67:Y67" si="48">IF(ISERROR(S41/$Y41),"-",S41/$Y41)</f>
        <v>0.31707317073170732</v>
      </c>
      <c r="T67" s="70">
        <f t="shared" si="48"/>
        <v>0.1951219512195122</v>
      </c>
      <c r="U67" s="70">
        <f t="shared" si="48"/>
        <v>0.24390243902439024</v>
      </c>
      <c r="V67" s="70">
        <f t="shared" si="48"/>
        <v>0.24390243902439024</v>
      </c>
      <c r="W67" s="70" t="str">
        <f t="shared" si="48"/>
        <v>-</v>
      </c>
      <c r="X67" s="70" t="str">
        <f t="shared" si="48"/>
        <v>-</v>
      </c>
      <c r="Y67" s="71">
        <f t="shared" si="48"/>
        <v>1</v>
      </c>
    </row>
    <row r="68" spans="2:25" thickBot="1">
      <c r="B68" s="16" t="s">
        <v>131</v>
      </c>
      <c r="C68" s="72" t="str">
        <f t="shared" ref="C68:I68" si="49">IF(ISERROR(C42/$I42),"-",C42/$I42)</f>
        <v>-</v>
      </c>
      <c r="D68" s="73" t="str">
        <f t="shared" si="49"/>
        <v>-</v>
      </c>
      <c r="E68" s="73" t="str">
        <f t="shared" si="49"/>
        <v>-</v>
      </c>
      <c r="F68" s="73" t="str">
        <f t="shared" si="49"/>
        <v>-</v>
      </c>
      <c r="G68" s="73" t="str">
        <f t="shared" si="49"/>
        <v>-</v>
      </c>
      <c r="H68" s="73" t="str">
        <f t="shared" si="49"/>
        <v>-</v>
      </c>
      <c r="I68" s="74" t="str">
        <f t="shared" si="49"/>
        <v>-</v>
      </c>
      <c r="J68" s="9"/>
      <c r="K68" s="72">
        <f t="shared" ref="K68:Q68" si="50">IF(ISERROR(K42/$Q42),"-",K42/$Q42)</f>
        <v>0.1</v>
      </c>
      <c r="L68" s="73">
        <f t="shared" si="50"/>
        <v>8.3333333333333329E-2</v>
      </c>
      <c r="M68" s="73">
        <f t="shared" si="50"/>
        <v>0.25</v>
      </c>
      <c r="N68" s="73">
        <f t="shared" si="50"/>
        <v>0.28333333333333333</v>
      </c>
      <c r="O68" s="73">
        <f t="shared" si="50"/>
        <v>0.18333333333333332</v>
      </c>
      <c r="P68" s="73">
        <f t="shared" si="50"/>
        <v>0.1</v>
      </c>
      <c r="Q68" s="74">
        <f t="shared" si="50"/>
        <v>1</v>
      </c>
      <c r="R68" s="9"/>
      <c r="S68" s="72">
        <f t="shared" ref="S68:Y68" si="51">IF(ISERROR(S42/$Y42),"-",S42/$Y42)</f>
        <v>0.1</v>
      </c>
      <c r="T68" s="73">
        <f t="shared" si="51"/>
        <v>8.3333333333333329E-2</v>
      </c>
      <c r="U68" s="73">
        <f t="shared" si="51"/>
        <v>0.25</v>
      </c>
      <c r="V68" s="73">
        <f t="shared" si="51"/>
        <v>0.28333333333333333</v>
      </c>
      <c r="W68" s="73">
        <f t="shared" si="51"/>
        <v>0.18333333333333332</v>
      </c>
      <c r="X68" s="73">
        <f t="shared" si="51"/>
        <v>0.1</v>
      </c>
      <c r="Y68" s="74">
        <f t="shared" si="51"/>
        <v>1</v>
      </c>
    </row>
    <row r="69" spans="2:25" thickBot="1">
      <c r="B69" s="16" t="s">
        <v>160</v>
      </c>
      <c r="C69" s="69" t="str">
        <f t="shared" ref="C69:I69" si="52">IF(ISERROR(C43/$I43),"-",C43/$I43)</f>
        <v>-</v>
      </c>
      <c r="D69" s="70" t="str">
        <f t="shared" si="52"/>
        <v>-</v>
      </c>
      <c r="E69" s="70" t="str">
        <f t="shared" si="52"/>
        <v>-</v>
      </c>
      <c r="F69" s="70" t="str">
        <f t="shared" si="52"/>
        <v>-</v>
      </c>
      <c r="G69" s="70" t="str">
        <f t="shared" si="52"/>
        <v>-</v>
      </c>
      <c r="H69" s="70" t="str">
        <f t="shared" si="52"/>
        <v>-</v>
      </c>
      <c r="I69" s="71" t="str">
        <f t="shared" si="52"/>
        <v>-</v>
      </c>
      <c r="J69" s="9"/>
      <c r="K69" s="69">
        <f t="shared" ref="K69:Q69" si="53">IF(ISERROR(K43/$Q43),"-",K43/$Q43)</f>
        <v>1</v>
      </c>
      <c r="L69" s="70" t="str">
        <f t="shared" si="53"/>
        <v>-</v>
      </c>
      <c r="M69" s="70" t="str">
        <f t="shared" si="53"/>
        <v>-</v>
      </c>
      <c r="N69" s="70" t="str">
        <f t="shared" si="53"/>
        <v>-</v>
      </c>
      <c r="O69" s="70" t="str">
        <f t="shared" si="53"/>
        <v>-</v>
      </c>
      <c r="P69" s="70" t="str">
        <f t="shared" si="53"/>
        <v>-</v>
      </c>
      <c r="Q69" s="71">
        <f t="shared" si="53"/>
        <v>1</v>
      </c>
      <c r="R69" s="9"/>
      <c r="S69" s="69">
        <f t="shared" ref="S69:Y69" si="54">IF(ISERROR(S43/$Y43),"-",S43/$Y43)</f>
        <v>1</v>
      </c>
      <c r="T69" s="70" t="str">
        <f t="shared" si="54"/>
        <v>-</v>
      </c>
      <c r="U69" s="70" t="str">
        <f t="shared" si="54"/>
        <v>-</v>
      </c>
      <c r="V69" s="70" t="str">
        <f t="shared" si="54"/>
        <v>-</v>
      </c>
      <c r="W69" s="70" t="str">
        <f t="shared" si="54"/>
        <v>-</v>
      </c>
      <c r="X69" s="70" t="str">
        <f t="shared" si="54"/>
        <v>-</v>
      </c>
      <c r="Y69" s="71">
        <f t="shared" si="54"/>
        <v>1</v>
      </c>
    </row>
    <row r="70" spans="2:25" thickBot="1">
      <c r="B70" s="16" t="s">
        <v>163</v>
      </c>
      <c r="C70" s="72">
        <f t="shared" ref="C70:I70" si="55">IF(ISERROR(C44/$I44),"-",C44/$I44)</f>
        <v>0.14285714285714285</v>
      </c>
      <c r="D70" s="73">
        <f t="shared" si="55"/>
        <v>9.5238095238095233E-2</v>
      </c>
      <c r="E70" s="73">
        <f t="shared" si="55"/>
        <v>0.32080200501253131</v>
      </c>
      <c r="F70" s="73">
        <f t="shared" si="55"/>
        <v>0.2957393483709273</v>
      </c>
      <c r="G70" s="73">
        <f t="shared" si="55"/>
        <v>0.12030075187969924</v>
      </c>
      <c r="H70" s="73">
        <f t="shared" si="55"/>
        <v>2.5062656641604009E-2</v>
      </c>
      <c r="I70" s="74">
        <f t="shared" si="55"/>
        <v>1</v>
      </c>
      <c r="J70" s="9"/>
      <c r="K70" s="72" t="str">
        <f t="shared" ref="K70:Q70" si="56">IF(ISERROR(K44/$Q44),"-",K44/$Q44)</f>
        <v>-</v>
      </c>
      <c r="L70" s="73" t="str">
        <f t="shared" si="56"/>
        <v>-</v>
      </c>
      <c r="M70" s="73" t="str">
        <f t="shared" si="56"/>
        <v>-</v>
      </c>
      <c r="N70" s="73" t="str">
        <f t="shared" si="56"/>
        <v>-</v>
      </c>
      <c r="O70" s="73" t="str">
        <f t="shared" si="56"/>
        <v>-</v>
      </c>
      <c r="P70" s="73" t="str">
        <f t="shared" si="56"/>
        <v>-</v>
      </c>
      <c r="Q70" s="74" t="str">
        <f t="shared" si="56"/>
        <v>-</v>
      </c>
      <c r="R70" s="9"/>
      <c r="S70" s="72">
        <f t="shared" ref="S70:Y70" si="57">IF(ISERROR(S44/$Y44),"-",S44/$Y44)</f>
        <v>0.14285714285714285</v>
      </c>
      <c r="T70" s="73">
        <f t="shared" si="57"/>
        <v>9.5238095238095233E-2</v>
      </c>
      <c r="U70" s="73">
        <f t="shared" si="57"/>
        <v>0.32080200501253131</v>
      </c>
      <c r="V70" s="73">
        <f t="shared" si="57"/>
        <v>0.2957393483709273</v>
      </c>
      <c r="W70" s="73">
        <f t="shared" si="57"/>
        <v>0.12030075187969924</v>
      </c>
      <c r="X70" s="73">
        <f t="shared" si="57"/>
        <v>2.5062656641604009E-2</v>
      </c>
      <c r="Y70" s="74">
        <f t="shared" si="57"/>
        <v>1</v>
      </c>
    </row>
    <row r="71" spans="2:25" thickBot="1">
      <c r="B71" s="16" t="s">
        <v>141</v>
      </c>
      <c r="C71" s="69">
        <f t="shared" ref="C71:I71" si="58">IF(ISERROR(C45/$I45),"-",C45/$I45)</f>
        <v>0.2608695652173913</v>
      </c>
      <c r="D71" s="70">
        <f t="shared" si="58"/>
        <v>0.21739130434782608</v>
      </c>
      <c r="E71" s="70" t="str">
        <f t="shared" si="58"/>
        <v>-</v>
      </c>
      <c r="F71" s="70">
        <f t="shared" si="58"/>
        <v>0.2608695652173913</v>
      </c>
      <c r="G71" s="70">
        <f t="shared" si="58"/>
        <v>0.2608695652173913</v>
      </c>
      <c r="H71" s="70" t="str">
        <f t="shared" si="58"/>
        <v>-</v>
      </c>
      <c r="I71" s="71">
        <f t="shared" si="58"/>
        <v>1</v>
      </c>
      <c r="J71" s="9"/>
      <c r="K71" s="69" t="str">
        <f t="shared" ref="K71:Q71" si="59">IF(ISERROR(K45/$Q45),"-",K45/$Q45)</f>
        <v>-</v>
      </c>
      <c r="L71" s="70" t="str">
        <f t="shared" si="59"/>
        <v>-</v>
      </c>
      <c r="M71" s="70">
        <f t="shared" si="59"/>
        <v>0.5</v>
      </c>
      <c r="N71" s="70" t="str">
        <f t="shared" si="59"/>
        <v>-</v>
      </c>
      <c r="O71" s="70">
        <f t="shared" si="59"/>
        <v>0.5</v>
      </c>
      <c r="P71" s="70" t="str">
        <f t="shared" si="59"/>
        <v>-</v>
      </c>
      <c r="Q71" s="71">
        <f t="shared" si="59"/>
        <v>1</v>
      </c>
      <c r="R71" s="9"/>
      <c r="S71" s="69">
        <f t="shared" ref="S71:Y71" si="60">IF(ISERROR(S45/$Y45),"-",S45/$Y45)</f>
        <v>0.18181818181818182</v>
      </c>
      <c r="T71" s="70">
        <f t="shared" si="60"/>
        <v>0.15151515151515152</v>
      </c>
      <c r="U71" s="70">
        <f t="shared" si="60"/>
        <v>0.15151515151515152</v>
      </c>
      <c r="V71" s="70">
        <f t="shared" si="60"/>
        <v>0.18181818181818182</v>
      </c>
      <c r="W71" s="70">
        <f t="shared" si="60"/>
        <v>0.33333333333333331</v>
      </c>
      <c r="X71" s="70" t="str">
        <f t="shared" si="60"/>
        <v>-</v>
      </c>
      <c r="Y71" s="71">
        <f t="shared" si="60"/>
        <v>1</v>
      </c>
    </row>
    <row r="72" spans="2:25" thickBot="1">
      <c r="B72" s="16" t="s">
        <v>145</v>
      </c>
      <c r="C72" s="72" t="str">
        <f t="shared" ref="C72:I72" si="61">IF(ISERROR(C46/$I46),"-",C46/$I46)</f>
        <v>-</v>
      </c>
      <c r="D72" s="73" t="str">
        <f t="shared" si="61"/>
        <v>-</v>
      </c>
      <c r="E72" s="73" t="str">
        <f t="shared" si="61"/>
        <v>-</v>
      </c>
      <c r="F72" s="73" t="str">
        <f t="shared" si="61"/>
        <v>-</v>
      </c>
      <c r="G72" s="73" t="str">
        <f t="shared" si="61"/>
        <v>-</v>
      </c>
      <c r="H72" s="73" t="str">
        <f t="shared" si="61"/>
        <v>-</v>
      </c>
      <c r="I72" s="74" t="str">
        <f t="shared" si="61"/>
        <v>-</v>
      </c>
      <c r="J72" s="9"/>
      <c r="K72" s="72">
        <f t="shared" ref="K72:Q72" si="62">IF(ISERROR(K46/$Q46),"-",K46/$Q46)</f>
        <v>8.2644628099173556E-2</v>
      </c>
      <c r="L72" s="73">
        <f t="shared" si="62"/>
        <v>0.18181818181818182</v>
      </c>
      <c r="M72" s="73">
        <f t="shared" si="62"/>
        <v>0.18181818181818182</v>
      </c>
      <c r="N72" s="73">
        <f t="shared" si="62"/>
        <v>0.23140495867768596</v>
      </c>
      <c r="O72" s="73">
        <f t="shared" si="62"/>
        <v>0.20661157024793389</v>
      </c>
      <c r="P72" s="73">
        <f t="shared" si="62"/>
        <v>0.11570247933884298</v>
      </c>
      <c r="Q72" s="74">
        <f t="shared" si="62"/>
        <v>1</v>
      </c>
      <c r="R72" s="9"/>
      <c r="S72" s="72">
        <f t="shared" ref="S72:Y72" si="63">IF(ISERROR(S46/$Y46),"-",S46/$Y46)</f>
        <v>8.2644628099173556E-2</v>
      </c>
      <c r="T72" s="73">
        <f t="shared" si="63"/>
        <v>0.18181818181818182</v>
      </c>
      <c r="U72" s="73">
        <f t="shared" si="63"/>
        <v>0.18181818181818182</v>
      </c>
      <c r="V72" s="73">
        <f t="shared" si="63"/>
        <v>0.23140495867768596</v>
      </c>
      <c r="W72" s="73">
        <f t="shared" si="63"/>
        <v>0.20661157024793389</v>
      </c>
      <c r="X72" s="73">
        <f t="shared" si="63"/>
        <v>0.11570247933884298</v>
      </c>
      <c r="Y72" s="74">
        <f t="shared" si="63"/>
        <v>1</v>
      </c>
    </row>
    <row r="73" spans="2:25">
      <c r="S73" s="124" t="s">
        <v>202</v>
      </c>
    </row>
    <row r="74" spans="2:25">
      <c r="B74" s="43" t="s">
        <v>26</v>
      </c>
    </row>
    <row r="75" spans="2:25">
      <c r="B75" s="156" t="s">
        <v>199</v>
      </c>
      <c r="C75" s="177" t="str">
        <f>"Males in "&amp;control!$H$37</f>
        <v>Males in Argyll and Bute</v>
      </c>
      <c r="D75" s="177"/>
      <c r="E75" s="177"/>
      <c r="F75" s="177"/>
      <c r="G75" s="177"/>
      <c r="H75" s="177"/>
      <c r="I75" s="177"/>
      <c r="K75" s="177" t="str">
        <f>"Females in "&amp;control!$H$37</f>
        <v>Females in Argyll and Bute</v>
      </c>
      <c r="L75" s="177"/>
      <c r="M75" s="177"/>
      <c r="N75" s="177"/>
      <c r="O75" s="177"/>
      <c r="P75" s="177"/>
      <c r="Q75" s="177"/>
      <c r="S75" s="177" t="str">
        <f>"All persons in "&amp;control!$H$37</f>
        <v>All persons in Argyll and Bute</v>
      </c>
      <c r="T75" s="177"/>
      <c r="U75" s="177"/>
      <c r="V75" s="177"/>
      <c r="W75" s="177"/>
      <c r="X75" s="177"/>
      <c r="Y75" s="177"/>
    </row>
    <row r="76" spans="2:25" ht="14.25">
      <c r="C76" s="178" t="s">
        <v>188</v>
      </c>
      <c r="D76" s="178"/>
      <c r="E76" s="178"/>
      <c r="F76" s="178"/>
      <c r="G76" s="178"/>
      <c r="H76" s="178"/>
      <c r="I76" s="178"/>
      <c r="K76" s="178" t="s">
        <v>188</v>
      </c>
      <c r="L76" s="178"/>
      <c r="M76" s="178"/>
      <c r="N76" s="178"/>
      <c r="O76" s="178"/>
      <c r="P76" s="178"/>
      <c r="Q76" s="178"/>
      <c r="S76" s="178" t="s">
        <v>188</v>
      </c>
      <c r="T76" s="178"/>
      <c r="U76" s="178"/>
      <c r="V76" s="178"/>
      <c r="W76" s="178"/>
      <c r="X76" s="178"/>
      <c r="Y76" s="178"/>
    </row>
    <row r="77" spans="2:25" s="10" customFormat="1" ht="25.5">
      <c r="C77" s="11" t="s">
        <v>189</v>
      </c>
      <c r="D77" s="11" t="s">
        <v>190</v>
      </c>
      <c r="E77" s="11" t="s">
        <v>191</v>
      </c>
      <c r="F77" s="11" t="s">
        <v>192</v>
      </c>
      <c r="G77" s="11" t="s">
        <v>193</v>
      </c>
      <c r="H77" s="11" t="s">
        <v>194</v>
      </c>
      <c r="I77" s="11" t="s">
        <v>195</v>
      </c>
      <c r="K77" s="11" t="s">
        <v>189</v>
      </c>
      <c r="L77" s="11" t="s">
        <v>190</v>
      </c>
      <c r="M77" s="11" t="s">
        <v>191</v>
      </c>
      <c r="N77" s="11" t="s">
        <v>192</v>
      </c>
      <c r="O77" s="11" t="s">
        <v>193</v>
      </c>
      <c r="P77" s="11" t="s">
        <v>194</v>
      </c>
      <c r="Q77" s="11" t="s">
        <v>195</v>
      </c>
      <c r="S77" s="11" t="s">
        <v>189</v>
      </c>
      <c r="T77" s="11" t="s">
        <v>190</v>
      </c>
      <c r="U77" s="11" t="s">
        <v>191</v>
      </c>
      <c r="V77" s="11" t="s">
        <v>192</v>
      </c>
      <c r="W77" s="11" t="s">
        <v>193</v>
      </c>
      <c r="X77" s="11" t="s">
        <v>194</v>
      </c>
      <c r="Y77" s="12" t="s">
        <v>195</v>
      </c>
    </row>
    <row r="78" spans="2:25" thickBot="1">
      <c r="B78" s="15" t="s">
        <v>200</v>
      </c>
      <c r="C78" s="75">
        <f>IF(ISERROR(VLOOKUP(control!$B$4&amp;control!$H$37&amp;$B78,Data_LCA!$A$5:$U$1875,Data_LCA!O$1,FALSE)),"-",VLOOKUP(control!$B$4&amp;control!$H$37&amp;$B78,Data_LCA!$A$5:$U$1875,Data_LCA!O$1,FALSE))</f>
        <v>10.15572105619499</v>
      </c>
      <c r="D78" s="76">
        <f>IF(ISERROR(VLOOKUP(control!$B$4&amp;control!$H$37&amp;$B78,Data_LCA!$A$5:$U$1875,Data_LCA!P$1,FALSE)),"-",VLOOKUP(control!$B$4&amp;control!$H$37&amp;$B78,Data_LCA!$A$5:$U$1875,Data_LCA!P$1,FALSE))</f>
        <v>9.0273076055066568</v>
      </c>
      <c r="E78" s="76">
        <f>IF(ISERROR(VLOOKUP(control!$B$4&amp;control!$H$37&amp;$B78,Data_LCA!$A$5:$U$1875,Data_LCA!Q$1,FALSE)),"-",VLOOKUP(control!$B$4&amp;control!$H$37&amp;$B78,Data_LCA!$A$5:$U$1875,Data_LCA!Q$1,FALSE))</f>
        <v>12.412547957571654</v>
      </c>
      <c r="F78" s="76">
        <f>IF(ISERROR(VLOOKUP(control!$B$4&amp;control!$H$37&amp;$B78,Data_LCA!$A$5:$U$1875,Data_LCA!R$1,FALSE)),"-",VLOOKUP(control!$B$4&amp;control!$H$37&amp;$B78,Data_LCA!$A$5:$U$1875,Data_LCA!R$1,FALSE))</f>
        <v>19.183028661701648</v>
      </c>
      <c r="G78" s="76">
        <f>IF(ISERROR(VLOOKUP(control!$B$4&amp;control!$H$37&amp;$B78,Data_LCA!$A$5:$U$1875,Data_LCA!S$1,FALSE)),"-",VLOOKUP(control!$B$4&amp;control!$H$37&amp;$B78,Data_LCA!$A$5:$U$1875,Data_LCA!S$1,FALSE))</f>
        <v>18.054615211013314</v>
      </c>
      <c r="H78" s="76">
        <f>IF(ISERROR(VLOOKUP(control!$B$4&amp;control!$H$37&amp;$B78,Data_LCA!$A$5:$U$1875,Data_LCA!T$1,FALSE)),"-",VLOOKUP(control!$B$4&amp;control!$H$37&amp;$B78,Data_LCA!$A$5:$U$1875,Data_LCA!T$1,FALSE))</f>
        <v>13.540961408259987</v>
      </c>
      <c r="I78" s="77">
        <f>IF(ISERROR(VLOOKUP(control!$B$4&amp;control!$H$37&amp;$B78,Data_LCA!$A$5:$U$1875,Data_LCA!U$1,FALSE)),"-",VLOOKUP(control!$B$4&amp;control!$H$37&amp;$B78,Data_LCA!$A$5:$U$1875,Data_LCA!U$1,FALSE))</f>
        <v>82.374181900248246</v>
      </c>
      <c r="J78" s="9"/>
      <c r="K78" s="75" t="str">
        <f>IF(ISERROR(VLOOKUP(control!$B$5&amp;control!$H$37&amp;$B78,Data_LCA!$A$5:$U$1875,Data_LCA!O$1,FALSE)),"-",VLOOKUP(control!$B$5&amp;control!$H$37&amp;$B78,Data_LCA!$A$5:$U$1875,Data_LCA!O$1,FALSE))</f>
        <v>-</v>
      </c>
      <c r="L78" s="76">
        <f>IF(ISERROR(VLOOKUP(control!$B$5&amp;control!$H$37&amp;$B78,Data_LCA!$A$5:$U$1875,Data_LCA!P$1,FALSE)),"-",VLOOKUP(control!$B$5&amp;control!$H$37&amp;$B78,Data_LCA!$A$5:$U$1875,Data_LCA!P$1,FALSE))</f>
        <v>5.6420672534416614</v>
      </c>
      <c r="M78" s="76">
        <f>IF(ISERROR(VLOOKUP(control!$B$5&amp;control!$H$37&amp;$B78,Data_LCA!$A$5:$U$1875,Data_LCA!Q$1,FALSE)),"-",VLOOKUP(control!$B$5&amp;control!$H$37&amp;$B78,Data_LCA!$A$5:$U$1875,Data_LCA!Q$1,FALSE))</f>
        <v>5.6420672534416614</v>
      </c>
      <c r="N78" s="76">
        <f>IF(ISERROR(VLOOKUP(control!$B$5&amp;control!$H$37&amp;$B78,Data_LCA!$A$5:$U$1875,Data_LCA!R$1,FALSE)),"-",VLOOKUP(control!$B$5&amp;control!$H$37&amp;$B78,Data_LCA!$A$5:$U$1875,Data_LCA!R$1,FALSE))</f>
        <v>5.6420672534416614</v>
      </c>
      <c r="O78" s="76">
        <f>IF(ISERROR(VLOOKUP(control!$B$5&amp;control!$H$37&amp;$B78,Data_LCA!$A$5:$U$1875,Data_LCA!S$1,FALSE)),"-",VLOOKUP(control!$B$5&amp;control!$H$37&amp;$B78,Data_LCA!$A$5:$U$1875,Data_LCA!S$1,FALSE))</f>
        <v>5.6420672534416614</v>
      </c>
      <c r="P78" s="76">
        <f>IF(ISERROR(VLOOKUP(control!$B$5&amp;control!$H$37&amp;$B78,Data_LCA!$A$5:$U$1875,Data_LCA!T$1,FALSE)),"-",VLOOKUP(control!$B$5&amp;control!$H$37&amp;$B78,Data_LCA!$A$5:$U$1875,Data_LCA!T$1,FALSE))</f>
        <v>10.15572105619499</v>
      </c>
      <c r="Q78" s="77">
        <f>IF(ISERROR(VLOOKUP(control!$B$5&amp;control!$H$37&amp;$B78,Data_LCA!$A$5:$U$1875,Data_LCA!U$1,FALSE)),"-",VLOOKUP(control!$B$5&amp;control!$H$37&amp;$B78,Data_LCA!$A$5:$U$1875,Data_LCA!U$1,FALSE))</f>
        <v>32.723990069961637</v>
      </c>
      <c r="R78" s="9"/>
      <c r="S78" s="75">
        <f>IF(ISERROR(VLOOKUP("Persons"&amp;control!$H$37&amp;$B78,Data_LCA!$A$5:$U$1875,Data_LCA!O$1,FALSE)),"-",VLOOKUP("Persons"&amp;control!$H$37&amp;$B78,Data_LCA!$A$5:$U$1875,Data_LCA!O$1,FALSE))</f>
        <v>10.15572105619499</v>
      </c>
      <c r="T78" s="76">
        <f>IF(ISERROR(VLOOKUP("Persons"&amp;control!$H$37&amp;$B78,Data_LCA!$A$5:$U$1875,Data_LCA!P$1,FALSE)),"-",VLOOKUP("Persons"&amp;control!$H$37&amp;$B78,Data_LCA!$A$5:$U$1875,Data_LCA!P$1,FALSE))</f>
        <v>9.0273076055066568</v>
      </c>
      <c r="U78" s="76">
        <f>IF(ISERROR(VLOOKUP("Persons"&amp;control!$H$37&amp;$B78,Data_LCA!$A$5:$U$1875,Data_LCA!Q$1,FALSE)),"-",VLOOKUP("Persons"&amp;control!$H$37&amp;$B78,Data_LCA!$A$5:$U$1875,Data_LCA!Q$1,FALSE))</f>
        <v>12.412547957571654</v>
      </c>
      <c r="V78" s="76">
        <f>IF(ISERROR(VLOOKUP("Persons"&amp;control!$H$37&amp;$B78,Data_LCA!$A$5:$U$1875,Data_LCA!R$1,FALSE)),"-",VLOOKUP("Persons"&amp;control!$H$37&amp;$B78,Data_LCA!$A$5:$U$1875,Data_LCA!R$1,FALSE))</f>
        <v>19.183028661701648</v>
      </c>
      <c r="W78" s="76">
        <f>IF(ISERROR(VLOOKUP("Persons"&amp;control!$H$37&amp;$B78,Data_LCA!$A$5:$U$1875,Data_LCA!S$1,FALSE)),"-",VLOOKUP("Persons"&amp;control!$H$37&amp;$B78,Data_LCA!$A$5:$U$1875,Data_LCA!S$1,FALSE))</f>
        <v>18.054615211013314</v>
      </c>
      <c r="X78" s="76">
        <f>IF(ISERROR(VLOOKUP("Persons"&amp;control!$H$37&amp;$B78,Data_LCA!$A$5:$U$1875,Data_LCA!T$1,FALSE)),"-",VLOOKUP("Persons"&amp;control!$H$37&amp;$B78,Data_LCA!$A$5:$U$1875,Data_LCA!T$1,FALSE))</f>
        <v>13.540961408259987</v>
      </c>
      <c r="Y78" s="77">
        <f>IF(ISERROR(VLOOKUP("Persons"&amp;control!$H$37&amp;$B78,Data_LCA!$A$5:$U$1875,Data_LCA!U$1,FALSE)),"-",VLOOKUP("Persons"&amp;control!$H$37&amp;$B78,Data_LCA!$A$5:$U$1875,Data_LCA!U$1,FALSE))</f>
        <v>82.374181900248246</v>
      </c>
    </row>
    <row r="79" spans="2:25" thickBot="1">
      <c r="B79" s="16" t="s">
        <v>53</v>
      </c>
      <c r="C79" s="78" t="str">
        <f>IF(ISERROR(VLOOKUP(control!$B$4&amp;control!$H$37&amp;$B79,Data_LCA!$A$5:$U$1875,Data_LCA!O$1,FALSE)),"-",VLOOKUP(control!$B$4&amp;control!$H$37&amp;$B79,Data_LCA!$A$5:$U$1875,Data_LCA!O$1,FALSE))</f>
        <v>-</v>
      </c>
      <c r="D79" s="79" t="str">
        <f>IF(ISERROR(VLOOKUP(control!$B$4&amp;control!$H$37&amp;$B79,Data_LCA!$A$5:$U$1875,Data_LCA!P$1,FALSE)),"-",VLOOKUP(control!$B$4&amp;control!$H$37&amp;$B79,Data_LCA!$A$5:$U$1875,Data_LCA!P$1,FALSE))</f>
        <v>-</v>
      </c>
      <c r="E79" s="79" t="str">
        <f>IF(ISERROR(VLOOKUP(control!$B$4&amp;control!$H$37&amp;$B79,Data_LCA!$A$5:$U$1875,Data_LCA!Q$1,FALSE)),"-",VLOOKUP(control!$B$4&amp;control!$H$37&amp;$B79,Data_LCA!$A$5:$U$1875,Data_LCA!Q$1,FALSE))</f>
        <v>-</v>
      </c>
      <c r="F79" s="79" t="str">
        <f>IF(ISERROR(VLOOKUP(control!$B$4&amp;control!$H$37&amp;$B79,Data_LCA!$A$5:$U$1875,Data_LCA!R$1,FALSE)),"-",VLOOKUP(control!$B$4&amp;control!$H$37&amp;$B79,Data_LCA!$A$5:$U$1875,Data_LCA!R$1,FALSE))</f>
        <v>-</v>
      </c>
      <c r="G79" s="79" t="str">
        <f>IF(ISERROR(VLOOKUP(control!$B$4&amp;control!$H$37&amp;$B79,Data_LCA!$A$5:$U$1875,Data_LCA!S$1,FALSE)),"-",VLOOKUP(control!$B$4&amp;control!$H$37&amp;$B79,Data_LCA!$A$5:$U$1875,Data_LCA!S$1,FALSE))</f>
        <v>-</v>
      </c>
      <c r="H79" s="79" t="str">
        <f>IF(ISERROR(VLOOKUP(control!$B$4&amp;control!$H$37&amp;$B79,Data_LCA!$A$5:$U$1875,Data_LCA!T$1,FALSE)),"-",VLOOKUP(control!$B$4&amp;control!$H$37&amp;$B79,Data_LCA!$A$5:$U$1875,Data_LCA!T$1,FALSE))</f>
        <v>-</v>
      </c>
      <c r="I79" s="80" t="str">
        <f>IF(ISERROR(VLOOKUP(control!$B$4&amp;control!$H$37&amp;$B79,Data_LCA!$A$5:$U$1875,Data_LCA!U$1,FALSE)),"-",VLOOKUP(control!$B$4&amp;control!$H$37&amp;$B79,Data_LCA!$A$5:$U$1875,Data_LCA!U$1,FALSE))</f>
        <v>-</v>
      </c>
      <c r="J79" s="9"/>
      <c r="K79" s="78">
        <f>IF(ISERROR(VLOOKUP(control!$B$5&amp;control!$H$37&amp;$B79,Data_LCA!$A$5:$U$1875,Data_LCA!O$1,FALSE)),"-",VLOOKUP(control!$B$5&amp;control!$H$37&amp;$B79,Data_LCA!$A$5:$U$1875,Data_LCA!O$1,FALSE))</f>
        <v>177.3049645390071</v>
      </c>
      <c r="L79" s="79">
        <f>IF(ISERROR(VLOOKUP(control!$B$5&amp;control!$H$37&amp;$B79,Data_LCA!$A$5:$U$1875,Data_LCA!P$1,FALSE)),"-",VLOOKUP(control!$B$5&amp;control!$H$37&amp;$B79,Data_LCA!$A$5:$U$1875,Data_LCA!P$1,FALSE))</f>
        <v>239.36170212765958</v>
      </c>
      <c r="M79" s="79">
        <f>IF(ISERROR(VLOOKUP(control!$B$5&amp;control!$H$37&amp;$B79,Data_LCA!$A$5:$U$1875,Data_LCA!Q$1,FALSE)),"-",VLOOKUP(control!$B$5&amp;control!$H$37&amp;$B79,Data_LCA!$A$5:$U$1875,Data_LCA!Q$1,FALSE))</f>
        <v>476.50709219858157</v>
      </c>
      <c r="N79" s="79">
        <f>IF(ISERROR(VLOOKUP(control!$B$5&amp;control!$H$37&amp;$B79,Data_LCA!$A$5:$U$1875,Data_LCA!R$1,FALSE)),"-",VLOOKUP(control!$B$5&amp;control!$H$37&amp;$B79,Data_LCA!$A$5:$U$1875,Data_LCA!R$1,FALSE))</f>
        <v>529.69858156028363</v>
      </c>
      <c r="O79" s="79">
        <f>IF(ISERROR(VLOOKUP(control!$B$5&amp;control!$H$37&amp;$B79,Data_LCA!$A$5:$U$1875,Data_LCA!S$1,FALSE)),"-",VLOOKUP(control!$B$5&amp;control!$H$37&amp;$B79,Data_LCA!$A$5:$U$1875,Data_LCA!S$1,FALSE))</f>
        <v>401.15248226950354</v>
      </c>
      <c r="P79" s="79">
        <f>IF(ISERROR(VLOOKUP(control!$B$5&amp;control!$H$37&amp;$B79,Data_LCA!$A$5:$U$1875,Data_LCA!T$1,FALSE)),"-",VLOOKUP(control!$B$5&amp;control!$H$37&amp;$B79,Data_LCA!$A$5:$U$1875,Data_LCA!T$1,FALSE))</f>
        <v>230.49645390070921</v>
      </c>
      <c r="Q79" s="80">
        <f>IF(ISERROR(VLOOKUP(control!$B$5&amp;control!$H$37&amp;$B79,Data_LCA!$A$5:$U$1875,Data_LCA!U$1,FALSE)),"-",VLOOKUP(control!$B$5&amp;control!$H$37&amp;$B79,Data_LCA!$A$5:$U$1875,Data_LCA!U$1,FALSE))</f>
        <v>2054.5212765957449</v>
      </c>
      <c r="R79" s="9"/>
      <c r="S79" s="78">
        <f>IF(ISERROR(VLOOKUP("Persons"&amp;control!$H$37&amp;$B79,Data_LCA!$A$5:$U$1875,Data_LCA!O$1,FALSE)),"-",VLOOKUP("Persons"&amp;control!$H$37&amp;$B79,Data_LCA!$A$5:$U$1875,Data_LCA!O$1,FALSE))</f>
        <v>177.3049645390071</v>
      </c>
      <c r="T79" s="79">
        <f>IF(ISERROR(VLOOKUP("Persons"&amp;control!$H$37&amp;$B79,Data_LCA!$A$5:$U$1875,Data_LCA!P$1,FALSE)),"-",VLOOKUP("Persons"&amp;control!$H$37&amp;$B79,Data_LCA!$A$5:$U$1875,Data_LCA!P$1,FALSE))</f>
        <v>239.36170212765958</v>
      </c>
      <c r="U79" s="79">
        <f>IF(ISERROR(VLOOKUP("Persons"&amp;control!$H$37&amp;$B79,Data_LCA!$A$5:$U$1875,Data_LCA!Q$1,FALSE)),"-",VLOOKUP("Persons"&amp;control!$H$37&amp;$B79,Data_LCA!$A$5:$U$1875,Data_LCA!Q$1,FALSE))</f>
        <v>476.50709219858157</v>
      </c>
      <c r="V79" s="79">
        <f>IF(ISERROR(VLOOKUP("Persons"&amp;control!$H$37&amp;$B79,Data_LCA!$A$5:$U$1875,Data_LCA!R$1,FALSE)),"-",VLOOKUP("Persons"&amp;control!$H$37&amp;$B79,Data_LCA!$A$5:$U$1875,Data_LCA!R$1,FALSE))</f>
        <v>529.69858156028363</v>
      </c>
      <c r="W79" s="79">
        <f>IF(ISERROR(VLOOKUP("Persons"&amp;control!$H$37&amp;$B79,Data_LCA!$A$5:$U$1875,Data_LCA!S$1,FALSE)),"-",VLOOKUP("Persons"&amp;control!$H$37&amp;$B79,Data_LCA!$A$5:$U$1875,Data_LCA!S$1,FALSE))</f>
        <v>401.15248226950354</v>
      </c>
      <c r="X79" s="79">
        <f>IF(ISERROR(VLOOKUP("Persons"&amp;control!$H$37&amp;$B79,Data_LCA!$A$5:$U$1875,Data_LCA!T$1,FALSE)),"-",VLOOKUP("Persons"&amp;control!$H$37&amp;$B79,Data_LCA!$A$5:$U$1875,Data_LCA!T$1,FALSE))</f>
        <v>230.49645390070921</v>
      </c>
      <c r="Y79" s="80">
        <f>IF(ISERROR(VLOOKUP("Persons"&amp;control!$H$37&amp;$B79,Data_LCA!$A$5:$U$1875,Data_LCA!U$1,FALSE)),"-",VLOOKUP("Persons"&amp;control!$H$37&amp;$B79,Data_LCA!$A$5:$U$1875,Data_LCA!U$1,FALSE))</f>
        <v>2054.5212765957449</v>
      </c>
    </row>
    <row r="80" spans="2:25" thickBot="1">
      <c r="B80" s="16" t="s">
        <v>68</v>
      </c>
      <c r="C80" s="81" t="str">
        <f>IF(ISERROR(VLOOKUP(control!$B$4&amp;control!$H$37&amp;$B80,Data_LCA!$A$5:$U$1875,Data_LCA!O$1,FALSE)),"-",VLOOKUP(control!$B$4&amp;control!$H$37&amp;$B80,Data_LCA!$A$5:$U$1875,Data_LCA!O$1,FALSE))</f>
        <v>-</v>
      </c>
      <c r="D80" s="82" t="str">
        <f>IF(ISERROR(VLOOKUP(control!$B$4&amp;control!$H$37&amp;$B80,Data_LCA!$A$5:$U$1875,Data_LCA!P$1,FALSE)),"-",VLOOKUP(control!$B$4&amp;control!$H$37&amp;$B80,Data_LCA!$A$5:$U$1875,Data_LCA!P$1,FALSE))</f>
        <v>-</v>
      </c>
      <c r="E80" s="82" t="str">
        <f>IF(ISERROR(VLOOKUP(control!$B$4&amp;control!$H$37&amp;$B80,Data_LCA!$A$5:$U$1875,Data_LCA!Q$1,FALSE)),"-",VLOOKUP(control!$B$4&amp;control!$H$37&amp;$B80,Data_LCA!$A$5:$U$1875,Data_LCA!Q$1,FALSE))</f>
        <v>-</v>
      </c>
      <c r="F80" s="82" t="str">
        <f>IF(ISERROR(VLOOKUP(control!$B$4&amp;control!$H$37&amp;$B80,Data_LCA!$A$5:$U$1875,Data_LCA!R$1,FALSE)),"-",VLOOKUP(control!$B$4&amp;control!$H$37&amp;$B80,Data_LCA!$A$5:$U$1875,Data_LCA!R$1,FALSE))</f>
        <v>-</v>
      </c>
      <c r="G80" s="82" t="str">
        <f>IF(ISERROR(VLOOKUP(control!$B$4&amp;control!$H$37&amp;$B80,Data_LCA!$A$5:$U$1875,Data_LCA!S$1,FALSE)),"-",VLOOKUP(control!$B$4&amp;control!$H$37&amp;$B80,Data_LCA!$A$5:$U$1875,Data_LCA!S$1,FALSE))</f>
        <v>-</v>
      </c>
      <c r="H80" s="82" t="str">
        <f>IF(ISERROR(VLOOKUP(control!$B$4&amp;control!$H$37&amp;$B80,Data_LCA!$A$5:$U$1875,Data_LCA!T$1,FALSE)),"-",VLOOKUP(control!$B$4&amp;control!$H$37&amp;$B80,Data_LCA!$A$5:$U$1875,Data_LCA!T$1,FALSE))</f>
        <v>-</v>
      </c>
      <c r="I80" s="83" t="str">
        <f>IF(ISERROR(VLOOKUP(control!$B$4&amp;control!$H$37&amp;$B80,Data_LCA!$A$5:$U$1875,Data_LCA!U$1,FALSE)),"-",VLOOKUP(control!$B$4&amp;control!$H$37&amp;$B80,Data_LCA!$A$5:$U$1875,Data_LCA!U$1,FALSE))</f>
        <v>-</v>
      </c>
      <c r="J80" s="9"/>
      <c r="K80" s="81">
        <f>IF(ISERROR(VLOOKUP(control!$B$5&amp;control!$H$37&amp;$B80,Data_LCA!$A$5:$U$1875,Data_LCA!O$1,FALSE)),"-",VLOOKUP(control!$B$5&amp;control!$H$37&amp;$B80,Data_LCA!$A$5:$U$1875,Data_LCA!O$1,FALSE))</f>
        <v>11.081560283687944</v>
      </c>
      <c r="L80" s="82" t="str">
        <f>IF(ISERROR(VLOOKUP(control!$B$5&amp;control!$H$37&amp;$B80,Data_LCA!$A$5:$U$1875,Data_LCA!P$1,FALSE)),"-",VLOOKUP(control!$B$5&amp;control!$H$37&amp;$B80,Data_LCA!$A$5:$U$1875,Data_LCA!P$1,FALSE))</f>
        <v>-</v>
      </c>
      <c r="M80" s="82">
        <f>IF(ISERROR(VLOOKUP(control!$B$5&amp;control!$H$37&amp;$B80,Data_LCA!$A$5:$U$1875,Data_LCA!Q$1,FALSE)),"-",VLOOKUP(control!$B$5&amp;control!$H$37&amp;$B80,Data_LCA!$A$5:$U$1875,Data_LCA!Q$1,FALSE))</f>
        <v>24.379432624113477</v>
      </c>
      <c r="N80" s="82">
        <f>IF(ISERROR(VLOOKUP(control!$B$5&amp;control!$H$37&amp;$B80,Data_LCA!$A$5:$U$1875,Data_LCA!R$1,FALSE)),"-",VLOOKUP(control!$B$5&amp;control!$H$37&amp;$B80,Data_LCA!$A$5:$U$1875,Data_LCA!R$1,FALSE))</f>
        <v>26.595744680851066</v>
      </c>
      <c r="O80" s="82">
        <f>IF(ISERROR(VLOOKUP(control!$B$5&amp;control!$H$37&amp;$B80,Data_LCA!$A$5:$U$1875,Data_LCA!S$1,FALSE)),"-",VLOOKUP(control!$B$5&amp;control!$H$37&amp;$B80,Data_LCA!$A$5:$U$1875,Data_LCA!S$1,FALSE))</f>
        <v>31.028368794326244</v>
      </c>
      <c r="P80" s="82">
        <f>IF(ISERROR(VLOOKUP(control!$B$5&amp;control!$H$37&amp;$B80,Data_LCA!$A$5:$U$1875,Data_LCA!T$1,FALSE)),"-",VLOOKUP(control!$B$5&amp;control!$H$37&amp;$B80,Data_LCA!$A$5:$U$1875,Data_LCA!T$1,FALSE))</f>
        <v>28.812056737588652</v>
      </c>
      <c r="Q80" s="83">
        <f>IF(ISERROR(VLOOKUP(control!$B$5&amp;control!$H$37&amp;$B80,Data_LCA!$A$5:$U$1875,Data_LCA!U$1,FALSE)),"-",VLOOKUP(control!$B$5&amp;control!$H$37&amp;$B80,Data_LCA!$A$5:$U$1875,Data_LCA!U$1,FALSE))</f>
        <v>121.89716312056738</v>
      </c>
      <c r="R80" s="9"/>
      <c r="S80" s="81">
        <f>IF(ISERROR(VLOOKUP("Persons"&amp;control!$H$37&amp;$B80,Data_LCA!$A$5:$U$1875,Data_LCA!O$1,FALSE)),"-",VLOOKUP("Persons"&amp;control!$H$37&amp;$B80,Data_LCA!$A$5:$U$1875,Data_LCA!O$1,FALSE))</f>
        <v>11.081560283687944</v>
      </c>
      <c r="T80" s="82" t="str">
        <f>IF(ISERROR(VLOOKUP("Persons"&amp;control!$H$37&amp;$B80,Data_LCA!$A$5:$U$1875,Data_LCA!P$1,FALSE)),"-",VLOOKUP("Persons"&amp;control!$H$37&amp;$B80,Data_LCA!$A$5:$U$1875,Data_LCA!P$1,FALSE))</f>
        <v>-</v>
      </c>
      <c r="U80" s="82">
        <f>IF(ISERROR(VLOOKUP("Persons"&amp;control!$H$37&amp;$B80,Data_LCA!$A$5:$U$1875,Data_LCA!Q$1,FALSE)),"-",VLOOKUP("Persons"&amp;control!$H$37&amp;$B80,Data_LCA!$A$5:$U$1875,Data_LCA!Q$1,FALSE))</f>
        <v>24.379432624113477</v>
      </c>
      <c r="V80" s="82">
        <f>IF(ISERROR(VLOOKUP("Persons"&amp;control!$H$37&amp;$B80,Data_LCA!$A$5:$U$1875,Data_LCA!R$1,FALSE)),"-",VLOOKUP("Persons"&amp;control!$H$37&amp;$B80,Data_LCA!$A$5:$U$1875,Data_LCA!R$1,FALSE))</f>
        <v>26.595744680851066</v>
      </c>
      <c r="W80" s="82">
        <f>IF(ISERROR(VLOOKUP("Persons"&amp;control!$H$37&amp;$B80,Data_LCA!$A$5:$U$1875,Data_LCA!S$1,FALSE)),"-",VLOOKUP("Persons"&amp;control!$H$37&amp;$B80,Data_LCA!$A$5:$U$1875,Data_LCA!S$1,FALSE))</f>
        <v>31.028368794326244</v>
      </c>
      <c r="X80" s="82">
        <f>IF(ISERROR(VLOOKUP("Persons"&amp;control!$H$37&amp;$B80,Data_LCA!$A$5:$U$1875,Data_LCA!T$1,FALSE)),"-",VLOOKUP("Persons"&amp;control!$H$37&amp;$B80,Data_LCA!$A$5:$U$1875,Data_LCA!T$1,FALSE))</f>
        <v>28.812056737588652</v>
      </c>
      <c r="Y80" s="83">
        <f>IF(ISERROR(VLOOKUP("Persons"&amp;control!$H$37&amp;$B80,Data_LCA!$A$5:$U$1875,Data_LCA!U$1,FALSE)),"-",VLOOKUP("Persons"&amp;control!$H$37&amp;$B80,Data_LCA!$A$5:$U$1875,Data_LCA!U$1,FALSE))</f>
        <v>121.89716312056738</v>
      </c>
    </row>
    <row r="81" spans="2:25" thickBot="1">
      <c r="B81" s="16" t="s">
        <v>59</v>
      </c>
      <c r="C81" s="78">
        <f>IF(ISERROR(VLOOKUP(control!$B$4&amp;control!$H$37&amp;$B81,Data_LCA!$A$5:$U$1875,Data_LCA!O$1,FALSE)),"-",VLOOKUP(control!$B$4&amp;control!$H$37&amp;$B81,Data_LCA!$A$5:$U$1875,Data_LCA!O$1,FALSE))</f>
        <v>5.6420672534416614</v>
      </c>
      <c r="D81" s="79">
        <f>IF(ISERROR(VLOOKUP(control!$B$4&amp;control!$H$37&amp;$B81,Data_LCA!$A$5:$U$1875,Data_LCA!P$1,FALSE)),"-",VLOOKUP(control!$B$4&amp;control!$H$37&amp;$B81,Data_LCA!$A$5:$U$1875,Data_LCA!P$1,FALSE))</f>
        <v>5.6420672534416614</v>
      </c>
      <c r="E81" s="79">
        <f>IF(ISERROR(VLOOKUP(control!$B$4&amp;control!$H$37&amp;$B81,Data_LCA!$A$5:$U$1875,Data_LCA!Q$1,FALSE)),"-",VLOOKUP(control!$B$4&amp;control!$H$37&amp;$B81,Data_LCA!$A$5:$U$1875,Data_LCA!Q$1,FALSE))</f>
        <v>10.15572105619499</v>
      </c>
      <c r="F81" s="79">
        <f>IF(ISERROR(VLOOKUP(control!$B$4&amp;control!$H$37&amp;$B81,Data_LCA!$A$5:$U$1875,Data_LCA!R$1,FALSE)),"-",VLOOKUP(control!$B$4&amp;control!$H$37&amp;$B81,Data_LCA!$A$5:$U$1875,Data_LCA!R$1,FALSE))</f>
        <v>14.66937485894832</v>
      </c>
      <c r="G81" s="79" t="str">
        <f>IF(ISERROR(VLOOKUP(control!$B$4&amp;control!$H$37&amp;$B81,Data_LCA!$A$5:$U$1875,Data_LCA!S$1,FALSE)),"-",VLOOKUP(control!$B$4&amp;control!$H$37&amp;$B81,Data_LCA!$A$5:$U$1875,Data_LCA!S$1,FALSE))</f>
        <v>-</v>
      </c>
      <c r="H81" s="79">
        <f>IF(ISERROR(VLOOKUP(control!$B$4&amp;control!$H$37&amp;$B81,Data_LCA!$A$5:$U$1875,Data_LCA!T$1,FALSE)),"-",VLOOKUP(control!$B$4&amp;control!$H$37&amp;$B81,Data_LCA!$A$5:$U$1875,Data_LCA!T$1,FALSE))</f>
        <v>6.7704807041299935</v>
      </c>
      <c r="I81" s="80">
        <f>IF(ISERROR(VLOOKUP(control!$B$4&amp;control!$H$37&amp;$B81,Data_LCA!$A$5:$U$1875,Data_LCA!U$1,FALSE)),"-",VLOOKUP(control!$B$4&amp;control!$H$37&amp;$B81,Data_LCA!$A$5:$U$1875,Data_LCA!U$1,FALSE))</f>
        <v>42.879711126156622</v>
      </c>
      <c r="J81" s="9"/>
      <c r="K81" s="78">
        <f>IF(ISERROR(VLOOKUP(control!$B$5&amp;control!$H$37&amp;$B81,Data_LCA!$A$5:$U$1875,Data_LCA!O$1,FALSE)),"-",VLOOKUP(control!$B$5&amp;control!$H$37&amp;$B81,Data_LCA!$A$5:$U$1875,Data_LCA!O$1,FALSE))</f>
        <v>5.6420672534416614</v>
      </c>
      <c r="L81" s="79">
        <f>IF(ISERROR(VLOOKUP(control!$B$5&amp;control!$H$37&amp;$B81,Data_LCA!$A$5:$U$1875,Data_LCA!P$1,FALSE)),"-",VLOOKUP(control!$B$5&amp;control!$H$37&amp;$B81,Data_LCA!$A$5:$U$1875,Data_LCA!P$1,FALSE))</f>
        <v>5.6420672534416614</v>
      </c>
      <c r="M81" s="79">
        <f>IF(ISERROR(VLOOKUP(control!$B$5&amp;control!$H$37&amp;$B81,Data_LCA!$A$5:$U$1875,Data_LCA!Q$1,FALSE)),"-",VLOOKUP(control!$B$5&amp;control!$H$37&amp;$B81,Data_LCA!$A$5:$U$1875,Data_LCA!Q$1,FALSE))</f>
        <v>14.66937485894832</v>
      </c>
      <c r="N81" s="79">
        <f>IF(ISERROR(VLOOKUP(control!$B$5&amp;control!$H$37&amp;$B81,Data_LCA!$A$5:$U$1875,Data_LCA!R$1,FALSE)),"-",VLOOKUP(control!$B$5&amp;control!$H$37&amp;$B81,Data_LCA!$A$5:$U$1875,Data_LCA!R$1,FALSE))</f>
        <v>12.412547957571654</v>
      </c>
      <c r="O81" s="79">
        <f>IF(ISERROR(VLOOKUP(control!$B$5&amp;control!$H$37&amp;$B81,Data_LCA!$A$5:$U$1875,Data_LCA!S$1,FALSE)),"-",VLOOKUP(control!$B$5&amp;control!$H$37&amp;$B81,Data_LCA!$A$5:$U$1875,Data_LCA!S$1,FALSE))</f>
        <v>5.6420672534416614</v>
      </c>
      <c r="P81" s="79" t="str">
        <f>IF(ISERROR(VLOOKUP(control!$B$5&amp;control!$H$37&amp;$B81,Data_LCA!$A$5:$U$1875,Data_LCA!T$1,FALSE)),"-",VLOOKUP(control!$B$5&amp;control!$H$37&amp;$B81,Data_LCA!$A$5:$U$1875,Data_LCA!T$1,FALSE))</f>
        <v>-</v>
      </c>
      <c r="Q81" s="80">
        <f>IF(ISERROR(VLOOKUP(control!$B$5&amp;control!$H$37&amp;$B81,Data_LCA!$A$5:$U$1875,Data_LCA!U$1,FALSE)),"-",VLOOKUP(control!$B$5&amp;control!$H$37&amp;$B81,Data_LCA!$A$5:$U$1875,Data_LCA!U$1,FALSE))</f>
        <v>44.008124576844956</v>
      </c>
      <c r="R81" s="9"/>
      <c r="S81" s="78">
        <f>IF(ISERROR(VLOOKUP("Persons"&amp;control!$H$37&amp;$B81,Data_LCA!$A$5:$U$1875,Data_LCA!O$1,FALSE)),"-",VLOOKUP("Persons"&amp;control!$H$37&amp;$B81,Data_LCA!$A$5:$U$1875,Data_LCA!O$1,FALSE))</f>
        <v>11.284134506883323</v>
      </c>
      <c r="T81" s="79">
        <f>IF(ISERROR(VLOOKUP("Persons"&amp;control!$H$37&amp;$B81,Data_LCA!$A$5:$U$1875,Data_LCA!P$1,FALSE)),"-",VLOOKUP("Persons"&amp;control!$H$37&amp;$B81,Data_LCA!$A$5:$U$1875,Data_LCA!P$1,FALSE))</f>
        <v>11.284134506883323</v>
      </c>
      <c r="U81" s="79">
        <f>IF(ISERROR(VLOOKUP("Persons"&amp;control!$H$37&amp;$B81,Data_LCA!$A$5:$U$1875,Data_LCA!Q$1,FALSE)),"-",VLOOKUP("Persons"&amp;control!$H$37&amp;$B81,Data_LCA!$A$5:$U$1875,Data_LCA!Q$1,FALSE))</f>
        <v>24.825095915143308</v>
      </c>
      <c r="V81" s="79">
        <f>IF(ISERROR(VLOOKUP("Persons"&amp;control!$H$37&amp;$B81,Data_LCA!$A$5:$U$1875,Data_LCA!R$1,FALSE)),"-",VLOOKUP("Persons"&amp;control!$H$37&amp;$B81,Data_LCA!$A$5:$U$1875,Data_LCA!R$1,FALSE))</f>
        <v>27.081922816519974</v>
      </c>
      <c r="W81" s="79">
        <f>IF(ISERROR(VLOOKUP("Persons"&amp;control!$H$37&amp;$B81,Data_LCA!$A$5:$U$1875,Data_LCA!S$1,FALSE)),"-",VLOOKUP("Persons"&amp;control!$H$37&amp;$B81,Data_LCA!$A$5:$U$1875,Data_LCA!S$1,FALSE))</f>
        <v>5.6420672534416614</v>
      </c>
      <c r="X81" s="79">
        <f>IF(ISERROR(VLOOKUP("Persons"&amp;control!$H$37&amp;$B81,Data_LCA!$A$5:$U$1875,Data_LCA!T$1,FALSE)),"-",VLOOKUP("Persons"&amp;control!$H$37&amp;$B81,Data_LCA!$A$5:$U$1875,Data_LCA!T$1,FALSE))</f>
        <v>6.7704807041299935</v>
      </c>
      <c r="Y81" s="80">
        <f>IF(ISERROR(VLOOKUP("Persons"&amp;control!$H$37&amp;$B81,Data_LCA!$A$5:$U$1875,Data_LCA!U$1,FALSE)),"-",VLOOKUP("Persons"&amp;control!$H$37&amp;$B81,Data_LCA!$A$5:$U$1875,Data_LCA!U$1,FALSE))</f>
        <v>86.887835703001585</v>
      </c>
    </row>
    <row r="82" spans="2:25" thickBot="1">
      <c r="B82" s="16" t="s">
        <v>63</v>
      </c>
      <c r="C82" s="81">
        <f>IF(ISERROR(VLOOKUP(control!$B$4&amp;control!$H$37&amp;$B82,Data_LCA!$A$5:$U$1875,Data_LCA!O$1,FALSE)),"-",VLOOKUP(control!$B$4&amp;control!$H$37&amp;$B82,Data_LCA!$A$5:$U$1875,Data_LCA!O$1,FALSE))</f>
        <v>42.879711126156622</v>
      </c>
      <c r="D82" s="82">
        <f>IF(ISERROR(VLOOKUP(control!$B$4&amp;control!$H$37&amp;$B82,Data_LCA!$A$5:$U$1875,Data_LCA!P$1,FALSE)),"-",VLOOKUP(control!$B$4&amp;control!$H$37&amp;$B82,Data_LCA!$A$5:$U$1875,Data_LCA!P$1,FALSE))</f>
        <v>44.008124576844956</v>
      </c>
      <c r="E82" s="82">
        <f>IF(ISERROR(VLOOKUP(control!$B$4&amp;control!$H$37&amp;$B82,Data_LCA!$A$5:$U$1875,Data_LCA!Q$1,FALSE)),"-",VLOOKUP(control!$B$4&amp;control!$H$37&amp;$B82,Data_LCA!$A$5:$U$1875,Data_LCA!Q$1,FALSE))</f>
        <v>55.292259083728283</v>
      </c>
      <c r="F82" s="82">
        <f>IF(ISERROR(VLOOKUP(control!$B$4&amp;control!$H$37&amp;$B82,Data_LCA!$A$5:$U$1875,Data_LCA!R$1,FALSE)),"-",VLOOKUP(control!$B$4&amp;control!$H$37&amp;$B82,Data_LCA!$A$5:$U$1875,Data_LCA!R$1,FALSE))</f>
        <v>81.245768449559918</v>
      </c>
      <c r="G82" s="82">
        <f>IF(ISERROR(VLOOKUP(control!$B$4&amp;control!$H$37&amp;$B82,Data_LCA!$A$5:$U$1875,Data_LCA!S$1,FALSE)),"-",VLOOKUP(control!$B$4&amp;control!$H$37&amp;$B82,Data_LCA!$A$5:$U$1875,Data_LCA!S$1,FALSE))</f>
        <v>57.549085985104945</v>
      </c>
      <c r="H82" s="82">
        <f>IF(ISERROR(VLOOKUP(control!$B$4&amp;control!$H$37&amp;$B82,Data_LCA!$A$5:$U$1875,Data_LCA!T$1,FALSE)),"-",VLOOKUP(control!$B$4&amp;control!$H$37&amp;$B82,Data_LCA!$A$5:$U$1875,Data_LCA!T$1,FALSE))</f>
        <v>25.953509365831643</v>
      </c>
      <c r="I82" s="83">
        <f>IF(ISERROR(VLOOKUP(control!$B$4&amp;control!$H$37&amp;$B82,Data_LCA!$A$5:$U$1875,Data_LCA!U$1,FALSE)),"-",VLOOKUP(control!$B$4&amp;control!$H$37&amp;$B82,Data_LCA!$A$5:$U$1875,Data_LCA!U$1,FALSE))</f>
        <v>306.92845858722637</v>
      </c>
      <c r="J82" s="9"/>
      <c r="K82" s="81">
        <f>IF(ISERROR(VLOOKUP(control!$B$5&amp;control!$H$37&amp;$B82,Data_LCA!$A$5:$U$1875,Data_LCA!O$1,FALSE)),"-",VLOOKUP(control!$B$5&amp;control!$H$37&amp;$B82,Data_LCA!$A$5:$U$1875,Data_LCA!O$1,FALSE))</f>
        <v>36.109230422026627</v>
      </c>
      <c r="L82" s="82">
        <f>IF(ISERROR(VLOOKUP(control!$B$5&amp;control!$H$37&amp;$B82,Data_LCA!$A$5:$U$1875,Data_LCA!P$1,FALSE)),"-",VLOOKUP(control!$B$5&amp;control!$H$37&amp;$B82,Data_LCA!$A$5:$U$1875,Data_LCA!P$1,FALSE))</f>
        <v>23.696682464454977</v>
      </c>
      <c r="M82" s="82">
        <f>IF(ISERROR(VLOOKUP(control!$B$5&amp;control!$H$37&amp;$B82,Data_LCA!$A$5:$U$1875,Data_LCA!Q$1,FALSE)),"-",VLOOKUP(control!$B$5&amp;control!$H$37&amp;$B82,Data_LCA!$A$5:$U$1875,Data_LCA!Q$1,FALSE))</f>
        <v>50.778605280974951</v>
      </c>
      <c r="N82" s="82">
        <f>IF(ISERROR(VLOOKUP(control!$B$5&amp;control!$H$37&amp;$B82,Data_LCA!$A$5:$U$1875,Data_LCA!R$1,FALSE)),"-",VLOOKUP(control!$B$5&amp;control!$H$37&amp;$B82,Data_LCA!$A$5:$U$1875,Data_LCA!R$1,FALSE))</f>
        <v>82.374181900248246</v>
      </c>
      <c r="O82" s="82">
        <f>IF(ISERROR(VLOOKUP(control!$B$5&amp;control!$H$37&amp;$B82,Data_LCA!$A$5:$U$1875,Data_LCA!S$1,FALSE)),"-",VLOOKUP(control!$B$5&amp;control!$H$37&amp;$B82,Data_LCA!$A$5:$U$1875,Data_LCA!S$1,FALSE))</f>
        <v>58.67749943579328</v>
      </c>
      <c r="P82" s="82">
        <f>IF(ISERROR(VLOOKUP(control!$B$5&amp;control!$H$37&amp;$B82,Data_LCA!$A$5:$U$1875,Data_LCA!T$1,FALSE)),"-",VLOOKUP(control!$B$5&amp;control!$H$37&amp;$B82,Data_LCA!$A$5:$U$1875,Data_LCA!T$1,FALSE))</f>
        <v>22.568269013766646</v>
      </c>
      <c r="Q82" s="83">
        <f>IF(ISERROR(VLOOKUP(control!$B$5&amp;control!$H$37&amp;$B82,Data_LCA!$A$5:$U$1875,Data_LCA!U$1,FALSE)),"-",VLOOKUP(control!$B$5&amp;control!$H$37&amp;$B82,Data_LCA!$A$5:$U$1875,Data_LCA!U$1,FALSE))</f>
        <v>274.20446851726473</v>
      </c>
      <c r="R82" s="9"/>
      <c r="S82" s="81">
        <f>IF(ISERROR(VLOOKUP("Persons"&amp;control!$H$37&amp;$B82,Data_LCA!$A$5:$U$1875,Data_LCA!O$1,FALSE)),"-",VLOOKUP("Persons"&amp;control!$H$37&amp;$B82,Data_LCA!$A$5:$U$1875,Data_LCA!O$1,FALSE))</f>
        <v>78.988941548183249</v>
      </c>
      <c r="T82" s="82">
        <f>IF(ISERROR(VLOOKUP("Persons"&amp;control!$H$37&amp;$B82,Data_LCA!$A$5:$U$1875,Data_LCA!P$1,FALSE)),"-",VLOOKUP("Persons"&amp;control!$H$37&amp;$B82,Data_LCA!$A$5:$U$1875,Data_LCA!P$1,FALSE))</f>
        <v>67.704807041299929</v>
      </c>
      <c r="U82" s="82">
        <f>IF(ISERROR(VLOOKUP("Persons"&amp;control!$H$37&amp;$B82,Data_LCA!$A$5:$U$1875,Data_LCA!Q$1,FALSE)),"-",VLOOKUP("Persons"&amp;control!$H$37&amp;$B82,Data_LCA!$A$5:$U$1875,Data_LCA!Q$1,FALSE))</f>
        <v>106.07086436470323</v>
      </c>
      <c r="V82" s="82">
        <f>IF(ISERROR(VLOOKUP("Persons"&amp;control!$H$37&amp;$B82,Data_LCA!$A$5:$U$1875,Data_LCA!R$1,FALSE)),"-",VLOOKUP("Persons"&amp;control!$H$37&amp;$B82,Data_LCA!$A$5:$U$1875,Data_LCA!R$1,FALSE))</f>
        <v>163.61995034980816</v>
      </c>
      <c r="W82" s="82">
        <f>IF(ISERROR(VLOOKUP("Persons"&amp;control!$H$37&amp;$B82,Data_LCA!$A$5:$U$1875,Data_LCA!S$1,FALSE)),"-",VLOOKUP("Persons"&amp;control!$H$37&amp;$B82,Data_LCA!$A$5:$U$1875,Data_LCA!S$1,FALSE))</f>
        <v>116.22658542089822</v>
      </c>
      <c r="X82" s="82">
        <f>IF(ISERROR(VLOOKUP("Persons"&amp;control!$H$37&amp;$B82,Data_LCA!$A$5:$U$1875,Data_LCA!T$1,FALSE)),"-",VLOOKUP("Persons"&amp;control!$H$37&amp;$B82,Data_LCA!$A$5:$U$1875,Data_LCA!T$1,FALSE))</f>
        <v>48.521778379598281</v>
      </c>
      <c r="Y82" s="83">
        <f>IF(ISERROR(VLOOKUP("Persons"&amp;control!$H$37&amp;$B82,Data_LCA!$A$5:$U$1875,Data_LCA!U$1,FALSE)),"-",VLOOKUP("Persons"&amp;control!$H$37&amp;$B82,Data_LCA!$A$5:$U$1875,Data_LCA!U$1,FALSE))</f>
        <v>581.13292710449105</v>
      </c>
    </row>
    <row r="83" spans="2:25" thickBot="1">
      <c r="B83" s="16" t="s">
        <v>76</v>
      </c>
      <c r="C83" s="78">
        <f>IF(ISERROR(VLOOKUP(control!$B$4&amp;control!$H$37&amp;$B83,Data_LCA!$A$5:$U$1875,Data_LCA!O$1,FALSE)),"-",VLOOKUP(control!$B$4&amp;control!$H$37&amp;$B83,Data_LCA!$A$5:$U$1875,Data_LCA!O$1,FALSE))</f>
        <v>20.31144211238998</v>
      </c>
      <c r="D83" s="79">
        <f>IF(ISERROR(VLOOKUP(control!$B$4&amp;control!$H$37&amp;$B83,Data_LCA!$A$5:$U$1875,Data_LCA!P$1,FALSE)),"-",VLOOKUP(control!$B$4&amp;control!$H$37&amp;$B83,Data_LCA!$A$5:$U$1875,Data_LCA!P$1,FALSE))</f>
        <v>7.8988941548183247</v>
      </c>
      <c r="E83" s="79">
        <f>IF(ISERROR(VLOOKUP(control!$B$4&amp;control!$H$37&amp;$B83,Data_LCA!$A$5:$U$1875,Data_LCA!Q$1,FALSE)),"-",VLOOKUP(control!$B$4&amp;control!$H$37&amp;$B83,Data_LCA!$A$5:$U$1875,Data_LCA!Q$1,FALSE))</f>
        <v>24.825095915143308</v>
      </c>
      <c r="F83" s="79">
        <f>IF(ISERROR(VLOOKUP(control!$B$4&amp;control!$H$37&amp;$B83,Data_LCA!$A$5:$U$1875,Data_LCA!R$1,FALSE)),"-",VLOOKUP(control!$B$4&amp;control!$H$37&amp;$B83,Data_LCA!$A$5:$U$1875,Data_LCA!R$1,FALSE))</f>
        <v>38.366057323403297</v>
      </c>
      <c r="G83" s="79">
        <f>IF(ISERROR(VLOOKUP(control!$B$4&amp;control!$H$37&amp;$B83,Data_LCA!$A$5:$U$1875,Data_LCA!S$1,FALSE)),"-",VLOOKUP(control!$B$4&amp;control!$H$37&amp;$B83,Data_LCA!$A$5:$U$1875,Data_LCA!S$1,FALSE))</f>
        <v>21.439855563078311</v>
      </c>
      <c r="H83" s="79">
        <f>IF(ISERROR(VLOOKUP(control!$B$4&amp;control!$H$37&amp;$B83,Data_LCA!$A$5:$U$1875,Data_LCA!T$1,FALSE)),"-",VLOOKUP(control!$B$4&amp;control!$H$37&amp;$B83,Data_LCA!$A$5:$U$1875,Data_LCA!T$1,FALSE))</f>
        <v>7.8988941548183247</v>
      </c>
      <c r="I83" s="80">
        <f>IF(ISERROR(VLOOKUP(control!$B$4&amp;control!$H$37&amp;$B83,Data_LCA!$A$5:$U$1875,Data_LCA!U$1,FALSE)),"-",VLOOKUP(control!$B$4&amp;control!$H$37&amp;$B83,Data_LCA!$A$5:$U$1875,Data_LCA!U$1,FALSE))</f>
        <v>120.74023922365154</v>
      </c>
      <c r="J83" s="9"/>
      <c r="K83" s="78">
        <f>IF(ISERROR(VLOOKUP(control!$B$5&amp;control!$H$37&amp;$B83,Data_LCA!$A$5:$U$1875,Data_LCA!O$1,FALSE)),"-",VLOOKUP(control!$B$5&amp;control!$H$37&amp;$B83,Data_LCA!$A$5:$U$1875,Data_LCA!O$1,FALSE))</f>
        <v>5.6420672534416614</v>
      </c>
      <c r="L83" s="79">
        <f>IF(ISERROR(VLOOKUP(control!$B$5&amp;control!$H$37&amp;$B83,Data_LCA!$A$5:$U$1875,Data_LCA!P$1,FALSE)),"-",VLOOKUP(control!$B$5&amp;control!$H$37&amp;$B83,Data_LCA!$A$5:$U$1875,Data_LCA!P$1,FALSE))</f>
        <v>6.7704807041299935</v>
      </c>
      <c r="M83" s="79">
        <f>IF(ISERROR(VLOOKUP(control!$B$5&amp;control!$H$37&amp;$B83,Data_LCA!$A$5:$U$1875,Data_LCA!Q$1,FALSE)),"-",VLOOKUP(control!$B$5&amp;control!$H$37&amp;$B83,Data_LCA!$A$5:$U$1875,Data_LCA!Q$1,FALSE))</f>
        <v>13.540961408259987</v>
      </c>
      <c r="N83" s="79">
        <f>IF(ISERROR(VLOOKUP(control!$B$5&amp;control!$H$37&amp;$B83,Data_LCA!$A$5:$U$1875,Data_LCA!R$1,FALSE)),"-",VLOOKUP(control!$B$5&amp;control!$H$37&amp;$B83,Data_LCA!$A$5:$U$1875,Data_LCA!R$1,FALSE))</f>
        <v>14.66937485894832</v>
      </c>
      <c r="O83" s="79" t="str">
        <f>IF(ISERROR(VLOOKUP(control!$B$5&amp;control!$H$37&amp;$B83,Data_LCA!$A$5:$U$1875,Data_LCA!S$1,FALSE)),"-",VLOOKUP(control!$B$5&amp;control!$H$37&amp;$B83,Data_LCA!$A$5:$U$1875,Data_LCA!S$1,FALSE))</f>
        <v>-</v>
      </c>
      <c r="P83" s="79" t="str">
        <f>IF(ISERROR(VLOOKUP(control!$B$5&amp;control!$H$37&amp;$B83,Data_LCA!$A$5:$U$1875,Data_LCA!T$1,FALSE)),"-",VLOOKUP(control!$B$5&amp;control!$H$37&amp;$B83,Data_LCA!$A$5:$U$1875,Data_LCA!T$1,FALSE))</f>
        <v>-</v>
      </c>
      <c r="Q83" s="80">
        <f>IF(ISERROR(VLOOKUP(control!$B$5&amp;control!$H$37&amp;$B83,Data_LCA!$A$5:$U$1875,Data_LCA!U$1,FALSE)),"-",VLOOKUP(control!$B$5&amp;control!$H$37&amp;$B83,Data_LCA!$A$5:$U$1875,Data_LCA!U$1,FALSE))</f>
        <v>40.622884224779959</v>
      </c>
      <c r="R83" s="9"/>
      <c r="S83" s="78">
        <f>IF(ISERROR(VLOOKUP("Persons"&amp;control!$H$37&amp;$B83,Data_LCA!$A$5:$U$1875,Data_LCA!O$1,FALSE)),"-",VLOOKUP("Persons"&amp;control!$H$37&amp;$B83,Data_LCA!$A$5:$U$1875,Data_LCA!O$1,FALSE))</f>
        <v>25.953509365831643</v>
      </c>
      <c r="T83" s="79">
        <f>IF(ISERROR(VLOOKUP("Persons"&amp;control!$H$37&amp;$B83,Data_LCA!$A$5:$U$1875,Data_LCA!P$1,FALSE)),"-",VLOOKUP("Persons"&amp;control!$H$37&amp;$B83,Data_LCA!$A$5:$U$1875,Data_LCA!P$1,FALSE))</f>
        <v>14.66937485894832</v>
      </c>
      <c r="U83" s="79">
        <f>IF(ISERROR(VLOOKUP("Persons"&amp;control!$H$37&amp;$B83,Data_LCA!$A$5:$U$1875,Data_LCA!Q$1,FALSE)),"-",VLOOKUP("Persons"&amp;control!$H$37&amp;$B83,Data_LCA!$A$5:$U$1875,Data_LCA!Q$1,FALSE))</f>
        <v>38.366057323403297</v>
      </c>
      <c r="V83" s="79">
        <f>IF(ISERROR(VLOOKUP("Persons"&amp;control!$H$37&amp;$B83,Data_LCA!$A$5:$U$1875,Data_LCA!R$1,FALSE)),"-",VLOOKUP("Persons"&amp;control!$H$37&amp;$B83,Data_LCA!$A$5:$U$1875,Data_LCA!R$1,FALSE))</f>
        <v>53.035432182351613</v>
      </c>
      <c r="W83" s="79">
        <f>IF(ISERROR(VLOOKUP("Persons"&amp;control!$H$37&amp;$B83,Data_LCA!$A$5:$U$1875,Data_LCA!S$1,FALSE)),"-",VLOOKUP("Persons"&amp;control!$H$37&amp;$B83,Data_LCA!$A$5:$U$1875,Data_LCA!S$1,FALSE))</f>
        <v>21.439855563078311</v>
      </c>
      <c r="X83" s="79">
        <f>IF(ISERROR(VLOOKUP("Persons"&amp;control!$H$37&amp;$B83,Data_LCA!$A$5:$U$1875,Data_LCA!T$1,FALSE)),"-",VLOOKUP("Persons"&amp;control!$H$37&amp;$B83,Data_LCA!$A$5:$U$1875,Data_LCA!T$1,FALSE))</f>
        <v>7.8988941548183247</v>
      </c>
      <c r="Y83" s="80">
        <f>IF(ISERROR(VLOOKUP("Persons"&amp;control!$H$37&amp;$B83,Data_LCA!$A$5:$U$1875,Data_LCA!U$1,FALSE)),"-",VLOOKUP("Persons"&amp;control!$H$37&amp;$B83,Data_LCA!$A$5:$U$1875,Data_LCA!U$1,FALSE))</f>
        <v>161.36312344843151</v>
      </c>
    </row>
    <row r="84" spans="2:25" thickBot="1">
      <c r="B84" s="16" t="s">
        <v>82</v>
      </c>
      <c r="C84" s="81">
        <f>IF(ISERROR(VLOOKUP(control!$B$4&amp;control!$H$37&amp;$B84,Data_LCA!$A$5:$U$1875,Data_LCA!O$1,FALSE)),"-",VLOOKUP(control!$B$4&amp;control!$H$37&amp;$B84,Data_LCA!$A$5:$U$1875,Data_LCA!O$1,FALSE))</f>
        <v>5.6420672534416614</v>
      </c>
      <c r="D84" s="82" t="str">
        <f>IF(ISERROR(VLOOKUP(control!$B$4&amp;control!$H$37&amp;$B84,Data_LCA!$A$5:$U$1875,Data_LCA!P$1,FALSE)),"-",VLOOKUP(control!$B$4&amp;control!$H$37&amp;$B84,Data_LCA!$A$5:$U$1875,Data_LCA!P$1,FALSE))</f>
        <v>-</v>
      </c>
      <c r="E84" s="82" t="str">
        <f>IF(ISERROR(VLOOKUP(control!$B$4&amp;control!$H$37&amp;$B84,Data_LCA!$A$5:$U$1875,Data_LCA!Q$1,FALSE)),"-",VLOOKUP(control!$B$4&amp;control!$H$37&amp;$B84,Data_LCA!$A$5:$U$1875,Data_LCA!Q$1,FALSE))</f>
        <v>-</v>
      </c>
      <c r="F84" s="82" t="str">
        <f>IF(ISERROR(VLOOKUP(control!$B$4&amp;control!$H$37&amp;$B84,Data_LCA!$A$5:$U$1875,Data_LCA!R$1,FALSE)),"-",VLOOKUP(control!$B$4&amp;control!$H$37&amp;$B84,Data_LCA!$A$5:$U$1875,Data_LCA!R$1,FALSE))</f>
        <v>-</v>
      </c>
      <c r="G84" s="82" t="str">
        <f>IF(ISERROR(VLOOKUP(control!$B$4&amp;control!$H$37&amp;$B84,Data_LCA!$A$5:$U$1875,Data_LCA!S$1,FALSE)),"-",VLOOKUP(control!$B$4&amp;control!$H$37&amp;$B84,Data_LCA!$A$5:$U$1875,Data_LCA!S$1,FALSE))</f>
        <v>-</v>
      </c>
      <c r="H84" s="82">
        <f>IF(ISERROR(VLOOKUP(control!$B$4&amp;control!$H$37&amp;$B84,Data_LCA!$A$5:$U$1875,Data_LCA!T$1,FALSE)),"-",VLOOKUP(control!$B$4&amp;control!$H$37&amp;$B84,Data_LCA!$A$5:$U$1875,Data_LCA!T$1,FALSE))</f>
        <v>5.6420672534416614</v>
      </c>
      <c r="I84" s="83">
        <f>IF(ISERROR(VLOOKUP(control!$B$4&amp;control!$H$37&amp;$B84,Data_LCA!$A$5:$U$1875,Data_LCA!U$1,FALSE)),"-",VLOOKUP(control!$B$4&amp;control!$H$37&amp;$B84,Data_LCA!$A$5:$U$1875,Data_LCA!U$1,FALSE))</f>
        <v>11.284134506883323</v>
      </c>
      <c r="J84" s="9"/>
      <c r="K84" s="81">
        <f>IF(ISERROR(VLOOKUP(control!$B$5&amp;control!$H$37&amp;$B84,Data_LCA!$A$5:$U$1875,Data_LCA!O$1,FALSE)),"-",VLOOKUP(control!$B$5&amp;control!$H$37&amp;$B84,Data_LCA!$A$5:$U$1875,Data_LCA!O$1,FALSE))</f>
        <v>5.6420672534416614</v>
      </c>
      <c r="L84" s="82" t="str">
        <f>IF(ISERROR(VLOOKUP(control!$B$5&amp;control!$H$37&amp;$B84,Data_LCA!$A$5:$U$1875,Data_LCA!P$1,FALSE)),"-",VLOOKUP(control!$B$5&amp;control!$H$37&amp;$B84,Data_LCA!$A$5:$U$1875,Data_LCA!P$1,FALSE))</f>
        <v>-</v>
      </c>
      <c r="M84" s="82" t="str">
        <f>IF(ISERROR(VLOOKUP(control!$B$5&amp;control!$H$37&amp;$B84,Data_LCA!$A$5:$U$1875,Data_LCA!Q$1,FALSE)),"-",VLOOKUP(control!$B$5&amp;control!$H$37&amp;$B84,Data_LCA!$A$5:$U$1875,Data_LCA!Q$1,FALSE))</f>
        <v>-</v>
      </c>
      <c r="N84" s="82" t="str">
        <f>IF(ISERROR(VLOOKUP(control!$B$5&amp;control!$H$37&amp;$B84,Data_LCA!$A$5:$U$1875,Data_LCA!R$1,FALSE)),"-",VLOOKUP(control!$B$5&amp;control!$H$37&amp;$B84,Data_LCA!$A$5:$U$1875,Data_LCA!R$1,FALSE))</f>
        <v>-</v>
      </c>
      <c r="O84" s="82">
        <f>IF(ISERROR(VLOOKUP(control!$B$5&amp;control!$H$37&amp;$B84,Data_LCA!$A$5:$U$1875,Data_LCA!S$1,FALSE)),"-",VLOOKUP(control!$B$5&amp;control!$H$37&amp;$B84,Data_LCA!$A$5:$U$1875,Data_LCA!S$1,FALSE))</f>
        <v>5.6420672534416614</v>
      </c>
      <c r="P84" s="82">
        <f>IF(ISERROR(VLOOKUP(control!$B$5&amp;control!$H$37&amp;$B84,Data_LCA!$A$5:$U$1875,Data_LCA!T$1,FALSE)),"-",VLOOKUP(control!$B$5&amp;control!$H$37&amp;$B84,Data_LCA!$A$5:$U$1875,Data_LCA!T$1,FALSE))</f>
        <v>5.6420672534416614</v>
      </c>
      <c r="Q84" s="83">
        <f>IF(ISERROR(VLOOKUP(control!$B$5&amp;control!$H$37&amp;$B84,Data_LCA!$A$5:$U$1875,Data_LCA!U$1,FALSE)),"-",VLOOKUP(control!$B$5&amp;control!$H$37&amp;$B84,Data_LCA!$A$5:$U$1875,Data_LCA!U$1,FALSE))</f>
        <v>16.926201760324982</v>
      </c>
      <c r="R84" s="9"/>
      <c r="S84" s="81">
        <f>IF(ISERROR(VLOOKUP("Persons"&amp;control!$H$37&amp;$B84,Data_LCA!$A$5:$U$1875,Data_LCA!O$1,FALSE)),"-",VLOOKUP("Persons"&amp;control!$H$37&amp;$B84,Data_LCA!$A$5:$U$1875,Data_LCA!O$1,FALSE))</f>
        <v>11.284134506883323</v>
      </c>
      <c r="T84" s="82" t="str">
        <f>IF(ISERROR(VLOOKUP("Persons"&amp;control!$H$37&amp;$B84,Data_LCA!$A$5:$U$1875,Data_LCA!P$1,FALSE)),"-",VLOOKUP("Persons"&amp;control!$H$37&amp;$B84,Data_LCA!$A$5:$U$1875,Data_LCA!P$1,FALSE))</f>
        <v>-</v>
      </c>
      <c r="U84" s="82" t="str">
        <f>IF(ISERROR(VLOOKUP("Persons"&amp;control!$H$37&amp;$B84,Data_LCA!$A$5:$U$1875,Data_LCA!Q$1,FALSE)),"-",VLOOKUP("Persons"&amp;control!$H$37&amp;$B84,Data_LCA!$A$5:$U$1875,Data_LCA!Q$1,FALSE))</f>
        <v>-</v>
      </c>
      <c r="V84" s="82" t="str">
        <f>IF(ISERROR(VLOOKUP("Persons"&amp;control!$H$37&amp;$B84,Data_LCA!$A$5:$U$1875,Data_LCA!R$1,FALSE)),"-",VLOOKUP("Persons"&amp;control!$H$37&amp;$B84,Data_LCA!$A$5:$U$1875,Data_LCA!R$1,FALSE))</f>
        <v>-</v>
      </c>
      <c r="W84" s="82">
        <f>IF(ISERROR(VLOOKUP("Persons"&amp;control!$H$37&amp;$B84,Data_LCA!$A$5:$U$1875,Data_LCA!S$1,FALSE)),"-",VLOOKUP("Persons"&amp;control!$H$37&amp;$B84,Data_LCA!$A$5:$U$1875,Data_LCA!S$1,FALSE))</f>
        <v>5.6420672534416614</v>
      </c>
      <c r="X84" s="82">
        <f>IF(ISERROR(VLOOKUP("Persons"&amp;control!$H$37&amp;$B84,Data_LCA!$A$5:$U$1875,Data_LCA!T$1,FALSE)),"-",VLOOKUP("Persons"&amp;control!$H$37&amp;$B84,Data_LCA!$A$5:$U$1875,Data_LCA!T$1,FALSE))</f>
        <v>11.284134506883323</v>
      </c>
      <c r="Y84" s="83">
        <f>IF(ISERROR(VLOOKUP("Persons"&amp;control!$H$37&amp;$B84,Data_LCA!$A$5:$U$1875,Data_LCA!U$1,FALSE)),"-",VLOOKUP("Persons"&amp;control!$H$37&amp;$B84,Data_LCA!$A$5:$U$1875,Data_LCA!U$1,FALSE))</f>
        <v>28.210336267208302</v>
      </c>
    </row>
    <row r="85" spans="2:25" thickBot="1">
      <c r="B85" s="16" t="s">
        <v>201</v>
      </c>
      <c r="C85" s="78">
        <f>IF(ISERROR(VLOOKUP(control!$B$4&amp;control!$H$37&amp;$B85,Data_LCA!$A$5:$U$1875,Data_LCA!O$1,FALSE)),"-",VLOOKUP(control!$B$4&amp;control!$H$37&amp;$B85,Data_LCA!$A$5:$U$1875,Data_LCA!O$1,FALSE))</f>
        <v>5.6420672534416614</v>
      </c>
      <c r="D85" s="79">
        <f>IF(ISERROR(VLOOKUP(control!$B$4&amp;control!$H$37&amp;$B85,Data_LCA!$A$5:$U$1875,Data_LCA!P$1,FALSE)),"-",VLOOKUP(control!$B$4&amp;control!$H$37&amp;$B85,Data_LCA!$A$5:$U$1875,Data_LCA!P$1,FALSE))</f>
        <v>5.6420672534416614</v>
      </c>
      <c r="E85" s="79">
        <f>IF(ISERROR(VLOOKUP(control!$B$4&amp;control!$H$37&amp;$B85,Data_LCA!$A$5:$U$1875,Data_LCA!Q$1,FALSE)),"-",VLOOKUP(control!$B$4&amp;control!$H$37&amp;$B85,Data_LCA!$A$5:$U$1875,Data_LCA!Q$1,FALSE))</f>
        <v>9.0273076055066568</v>
      </c>
      <c r="F85" s="79">
        <f>IF(ISERROR(VLOOKUP(control!$B$4&amp;control!$H$37&amp;$B85,Data_LCA!$A$5:$U$1875,Data_LCA!R$1,FALSE)),"-",VLOOKUP(control!$B$4&amp;control!$H$37&amp;$B85,Data_LCA!$A$5:$U$1875,Data_LCA!R$1,FALSE))</f>
        <v>5.6420672534416614</v>
      </c>
      <c r="G85" s="79">
        <f>IF(ISERROR(VLOOKUP(control!$B$4&amp;control!$H$37&amp;$B85,Data_LCA!$A$5:$U$1875,Data_LCA!S$1,FALSE)),"-",VLOOKUP(control!$B$4&amp;control!$H$37&amp;$B85,Data_LCA!$A$5:$U$1875,Data_LCA!S$1,FALSE))</f>
        <v>6.7704807041299935</v>
      </c>
      <c r="H85" s="79" t="str">
        <f>IF(ISERROR(VLOOKUP(control!$B$4&amp;control!$H$37&amp;$B85,Data_LCA!$A$5:$U$1875,Data_LCA!T$1,FALSE)),"-",VLOOKUP(control!$B$4&amp;control!$H$37&amp;$B85,Data_LCA!$A$5:$U$1875,Data_LCA!T$1,FALSE))</f>
        <v>-</v>
      </c>
      <c r="I85" s="80">
        <f>IF(ISERROR(VLOOKUP(control!$B$4&amp;control!$H$37&amp;$B85,Data_LCA!$A$5:$U$1875,Data_LCA!U$1,FALSE)),"-",VLOOKUP(control!$B$4&amp;control!$H$37&amp;$B85,Data_LCA!$A$5:$U$1875,Data_LCA!U$1,FALSE))</f>
        <v>32.723990069961637</v>
      </c>
      <c r="J85" s="9"/>
      <c r="K85" s="78">
        <f>IF(ISERROR(VLOOKUP(control!$B$5&amp;control!$H$37&amp;$B85,Data_LCA!$A$5:$U$1875,Data_LCA!O$1,FALSE)),"-",VLOOKUP(control!$B$5&amp;control!$H$37&amp;$B85,Data_LCA!$A$5:$U$1875,Data_LCA!O$1,FALSE))</f>
        <v>5.6420672534416614</v>
      </c>
      <c r="L85" s="79" t="str">
        <f>IF(ISERROR(VLOOKUP(control!$B$5&amp;control!$H$37&amp;$B85,Data_LCA!$A$5:$U$1875,Data_LCA!P$1,FALSE)),"-",VLOOKUP(control!$B$5&amp;control!$H$37&amp;$B85,Data_LCA!$A$5:$U$1875,Data_LCA!P$1,FALSE))</f>
        <v>-</v>
      </c>
      <c r="M85" s="79">
        <f>IF(ISERROR(VLOOKUP(control!$B$5&amp;control!$H$37&amp;$B85,Data_LCA!$A$5:$U$1875,Data_LCA!Q$1,FALSE)),"-",VLOOKUP(control!$B$5&amp;control!$H$37&amp;$B85,Data_LCA!$A$5:$U$1875,Data_LCA!Q$1,FALSE))</f>
        <v>9.0273076055066568</v>
      </c>
      <c r="N85" s="79">
        <f>IF(ISERROR(VLOOKUP(control!$B$5&amp;control!$H$37&amp;$B85,Data_LCA!$A$5:$U$1875,Data_LCA!R$1,FALSE)),"-",VLOOKUP(control!$B$5&amp;control!$H$37&amp;$B85,Data_LCA!$A$5:$U$1875,Data_LCA!R$1,FALSE))</f>
        <v>12.412547957571654</v>
      </c>
      <c r="O85" s="79">
        <f>IF(ISERROR(VLOOKUP(control!$B$5&amp;control!$H$37&amp;$B85,Data_LCA!$A$5:$U$1875,Data_LCA!S$1,FALSE)),"-",VLOOKUP(control!$B$5&amp;control!$H$37&amp;$B85,Data_LCA!$A$5:$U$1875,Data_LCA!S$1,FALSE))</f>
        <v>5.6420672534416614</v>
      </c>
      <c r="P85" s="79" t="str">
        <f>IF(ISERROR(VLOOKUP(control!$B$5&amp;control!$H$37&amp;$B85,Data_LCA!$A$5:$U$1875,Data_LCA!T$1,FALSE)),"-",VLOOKUP(control!$B$5&amp;control!$H$37&amp;$B85,Data_LCA!$A$5:$U$1875,Data_LCA!T$1,FALSE))</f>
        <v>-</v>
      </c>
      <c r="Q85" s="80">
        <f>IF(ISERROR(VLOOKUP(control!$B$5&amp;control!$H$37&amp;$B85,Data_LCA!$A$5:$U$1875,Data_LCA!U$1,FALSE)),"-",VLOOKUP(control!$B$5&amp;control!$H$37&amp;$B85,Data_LCA!$A$5:$U$1875,Data_LCA!U$1,FALSE))</f>
        <v>32.723990069961637</v>
      </c>
      <c r="R85" s="9"/>
      <c r="S85" s="78">
        <f>IF(ISERROR(VLOOKUP("Persons"&amp;control!$H$37&amp;$B85,Data_LCA!$A$5:$U$1875,Data_LCA!O$1,FALSE)),"-",VLOOKUP("Persons"&amp;control!$H$37&amp;$B85,Data_LCA!$A$5:$U$1875,Data_LCA!O$1,FALSE))</f>
        <v>11.284134506883323</v>
      </c>
      <c r="T85" s="79">
        <f>IF(ISERROR(VLOOKUP("Persons"&amp;control!$H$37&amp;$B85,Data_LCA!$A$5:$U$1875,Data_LCA!P$1,FALSE)),"-",VLOOKUP("Persons"&amp;control!$H$37&amp;$B85,Data_LCA!$A$5:$U$1875,Data_LCA!P$1,FALSE))</f>
        <v>5.6420672534416614</v>
      </c>
      <c r="U85" s="79">
        <f>IF(ISERROR(VLOOKUP("Persons"&amp;control!$H$37&amp;$B85,Data_LCA!$A$5:$U$1875,Data_LCA!Q$1,FALSE)),"-",VLOOKUP("Persons"&amp;control!$H$37&amp;$B85,Data_LCA!$A$5:$U$1875,Data_LCA!Q$1,FALSE))</f>
        <v>18.054615211013314</v>
      </c>
      <c r="V85" s="79">
        <f>IF(ISERROR(VLOOKUP("Persons"&amp;control!$H$37&amp;$B85,Data_LCA!$A$5:$U$1875,Data_LCA!R$1,FALSE)),"-",VLOOKUP("Persons"&amp;control!$H$37&amp;$B85,Data_LCA!$A$5:$U$1875,Data_LCA!R$1,FALSE))</f>
        <v>18.054615211013314</v>
      </c>
      <c r="W85" s="79">
        <f>IF(ISERROR(VLOOKUP("Persons"&amp;control!$H$37&amp;$B85,Data_LCA!$A$5:$U$1875,Data_LCA!S$1,FALSE)),"-",VLOOKUP("Persons"&amp;control!$H$37&amp;$B85,Data_LCA!$A$5:$U$1875,Data_LCA!S$1,FALSE))</f>
        <v>12.412547957571654</v>
      </c>
      <c r="X85" s="79" t="str">
        <f>IF(ISERROR(VLOOKUP("Persons"&amp;control!$H$37&amp;$B85,Data_LCA!$A$5:$U$1875,Data_LCA!T$1,FALSE)),"-",VLOOKUP("Persons"&amp;control!$H$37&amp;$B85,Data_LCA!$A$5:$U$1875,Data_LCA!T$1,FALSE))</f>
        <v>-</v>
      </c>
      <c r="Y85" s="80">
        <f>IF(ISERROR(VLOOKUP("Persons"&amp;control!$H$37&amp;$B85,Data_LCA!$A$5:$U$1875,Data_LCA!U$1,FALSE)),"-",VLOOKUP("Persons"&amp;control!$H$37&amp;$B85,Data_LCA!$A$5:$U$1875,Data_LCA!U$1,FALSE))</f>
        <v>65.447980139923274</v>
      </c>
    </row>
    <row r="86" spans="2:25" thickBot="1">
      <c r="B86" s="16" t="s">
        <v>150</v>
      </c>
      <c r="C86" s="81" t="str">
        <f>IF(ISERROR(VLOOKUP(control!$B$4&amp;control!$H$37&amp;$B86,Data_LCA!$A$5:$U$1875,Data_LCA!O$1,FALSE)),"-",VLOOKUP(control!$B$4&amp;control!$H$37&amp;$B86,Data_LCA!$A$5:$U$1875,Data_LCA!O$1,FALSE))</f>
        <v>-</v>
      </c>
      <c r="D86" s="82" t="str">
        <f>IF(ISERROR(VLOOKUP(control!$B$4&amp;control!$H$37&amp;$B86,Data_LCA!$A$5:$U$1875,Data_LCA!P$1,FALSE)),"-",VLOOKUP(control!$B$4&amp;control!$H$37&amp;$B86,Data_LCA!$A$5:$U$1875,Data_LCA!P$1,FALSE))</f>
        <v>-</v>
      </c>
      <c r="E86" s="82" t="str">
        <f>IF(ISERROR(VLOOKUP(control!$B$4&amp;control!$H$37&amp;$B86,Data_LCA!$A$5:$U$1875,Data_LCA!Q$1,FALSE)),"-",VLOOKUP(control!$B$4&amp;control!$H$37&amp;$B86,Data_LCA!$A$5:$U$1875,Data_LCA!Q$1,FALSE))</f>
        <v>-</v>
      </c>
      <c r="F86" s="82" t="str">
        <f>IF(ISERROR(VLOOKUP(control!$B$4&amp;control!$H$37&amp;$B86,Data_LCA!$A$5:$U$1875,Data_LCA!R$1,FALSE)),"-",VLOOKUP(control!$B$4&amp;control!$H$37&amp;$B86,Data_LCA!$A$5:$U$1875,Data_LCA!R$1,FALSE))</f>
        <v>-</v>
      </c>
      <c r="G86" s="82" t="str">
        <f>IF(ISERROR(VLOOKUP(control!$B$4&amp;control!$H$37&amp;$B86,Data_LCA!$A$5:$U$1875,Data_LCA!S$1,FALSE)),"-",VLOOKUP(control!$B$4&amp;control!$H$37&amp;$B86,Data_LCA!$A$5:$U$1875,Data_LCA!S$1,FALSE))</f>
        <v>-</v>
      </c>
      <c r="H86" s="82" t="str">
        <f>IF(ISERROR(VLOOKUP(control!$B$4&amp;control!$H$37&amp;$B86,Data_LCA!$A$5:$U$1875,Data_LCA!T$1,FALSE)),"-",VLOOKUP(control!$B$4&amp;control!$H$37&amp;$B86,Data_LCA!$A$5:$U$1875,Data_LCA!T$1,FALSE))</f>
        <v>-</v>
      </c>
      <c r="I86" s="83" t="str">
        <f>IF(ISERROR(VLOOKUP(control!$B$4&amp;control!$H$37&amp;$B86,Data_LCA!$A$5:$U$1875,Data_LCA!U$1,FALSE)),"-",VLOOKUP(control!$B$4&amp;control!$H$37&amp;$B86,Data_LCA!$A$5:$U$1875,Data_LCA!U$1,FALSE))</f>
        <v>-</v>
      </c>
      <c r="J86" s="9"/>
      <c r="K86" s="81" t="str">
        <f>IF(ISERROR(VLOOKUP(control!$B$5&amp;control!$H$37&amp;$B86,Data_LCA!$A$5:$U$1875,Data_LCA!O$1,FALSE)),"-",VLOOKUP(control!$B$5&amp;control!$H$37&amp;$B86,Data_LCA!$A$5:$U$1875,Data_LCA!O$1,FALSE))</f>
        <v>-</v>
      </c>
      <c r="L86" s="82" t="str">
        <f>IF(ISERROR(VLOOKUP(control!$B$5&amp;control!$H$37&amp;$B86,Data_LCA!$A$5:$U$1875,Data_LCA!P$1,FALSE)),"-",VLOOKUP(control!$B$5&amp;control!$H$37&amp;$B86,Data_LCA!$A$5:$U$1875,Data_LCA!P$1,FALSE))</f>
        <v>-</v>
      </c>
      <c r="M86" s="82" t="str">
        <f>IF(ISERROR(VLOOKUP(control!$B$5&amp;control!$H$37&amp;$B86,Data_LCA!$A$5:$U$1875,Data_LCA!Q$1,FALSE)),"-",VLOOKUP(control!$B$5&amp;control!$H$37&amp;$B86,Data_LCA!$A$5:$U$1875,Data_LCA!Q$1,FALSE))</f>
        <v>-</v>
      </c>
      <c r="N86" s="82" t="str">
        <f>IF(ISERROR(VLOOKUP(control!$B$5&amp;control!$H$37&amp;$B86,Data_LCA!$A$5:$U$1875,Data_LCA!R$1,FALSE)),"-",VLOOKUP(control!$B$5&amp;control!$H$37&amp;$B86,Data_LCA!$A$5:$U$1875,Data_LCA!R$1,FALSE))</f>
        <v>-</v>
      </c>
      <c r="O86" s="82" t="str">
        <f>IF(ISERROR(VLOOKUP(control!$B$5&amp;control!$H$37&amp;$B86,Data_LCA!$A$5:$U$1875,Data_LCA!S$1,FALSE)),"-",VLOOKUP(control!$B$5&amp;control!$H$37&amp;$B86,Data_LCA!$A$5:$U$1875,Data_LCA!S$1,FALSE))</f>
        <v>-</v>
      </c>
      <c r="P86" s="82" t="str">
        <f>IF(ISERROR(VLOOKUP(control!$B$5&amp;control!$H$37&amp;$B86,Data_LCA!$A$5:$U$1875,Data_LCA!T$1,FALSE)),"-",VLOOKUP(control!$B$5&amp;control!$H$37&amp;$B86,Data_LCA!$A$5:$U$1875,Data_LCA!T$1,FALSE))</f>
        <v>-</v>
      </c>
      <c r="Q86" s="83" t="str">
        <f>IF(ISERROR(VLOOKUP(control!$B$5&amp;control!$H$37&amp;$B86,Data_LCA!$A$5:$U$1875,Data_LCA!U$1,FALSE)),"-",VLOOKUP(control!$B$5&amp;control!$H$37&amp;$B86,Data_LCA!$A$5:$U$1875,Data_LCA!U$1,FALSE))</f>
        <v>-</v>
      </c>
      <c r="R86" s="9"/>
      <c r="S86" s="81" t="str">
        <f>IF(ISERROR(VLOOKUP("Persons"&amp;control!$H$37&amp;$B86,Data_LCA!$A$5:$U$1875,Data_LCA!O$1,FALSE)),"-",VLOOKUP("Persons"&amp;control!$H$37&amp;$B86,Data_LCA!$A$5:$U$1875,Data_LCA!O$1,FALSE))</f>
        <v>-</v>
      </c>
      <c r="T86" s="82" t="str">
        <f>IF(ISERROR(VLOOKUP("Persons"&amp;control!$H$37&amp;$B86,Data_LCA!$A$5:$U$1875,Data_LCA!P$1,FALSE)),"-",VLOOKUP("Persons"&amp;control!$H$37&amp;$B86,Data_LCA!$A$5:$U$1875,Data_LCA!P$1,FALSE))</f>
        <v>-</v>
      </c>
      <c r="U86" s="82" t="str">
        <f>IF(ISERROR(VLOOKUP("Persons"&amp;control!$H$37&amp;$B86,Data_LCA!$A$5:$U$1875,Data_LCA!Q$1,FALSE)),"-",VLOOKUP("Persons"&amp;control!$H$37&amp;$B86,Data_LCA!$A$5:$U$1875,Data_LCA!Q$1,FALSE))</f>
        <v>-</v>
      </c>
      <c r="V86" s="82" t="str">
        <f>IF(ISERROR(VLOOKUP("Persons"&amp;control!$H$37&amp;$B86,Data_LCA!$A$5:$U$1875,Data_LCA!R$1,FALSE)),"-",VLOOKUP("Persons"&amp;control!$H$37&amp;$B86,Data_LCA!$A$5:$U$1875,Data_LCA!R$1,FALSE))</f>
        <v>-</v>
      </c>
      <c r="W86" s="82" t="str">
        <f>IF(ISERROR(VLOOKUP("Persons"&amp;control!$H$37&amp;$B86,Data_LCA!$A$5:$U$1875,Data_LCA!S$1,FALSE)),"-",VLOOKUP("Persons"&amp;control!$H$37&amp;$B86,Data_LCA!$A$5:$U$1875,Data_LCA!S$1,FALSE))</f>
        <v>-</v>
      </c>
      <c r="X86" s="82" t="str">
        <f>IF(ISERROR(VLOOKUP("Persons"&amp;control!$H$37&amp;$B86,Data_LCA!$A$5:$U$1875,Data_LCA!T$1,FALSE)),"-",VLOOKUP("Persons"&amp;control!$H$37&amp;$B86,Data_LCA!$A$5:$U$1875,Data_LCA!T$1,FALSE))</f>
        <v>-</v>
      </c>
      <c r="Y86" s="83" t="str">
        <f>IF(ISERROR(VLOOKUP("Persons"&amp;control!$H$37&amp;$B86,Data_LCA!$A$5:$U$1875,Data_LCA!U$1,FALSE)),"-",VLOOKUP("Persons"&amp;control!$H$37&amp;$B86,Data_LCA!$A$5:$U$1875,Data_LCA!U$1,FALSE))</f>
        <v>-</v>
      </c>
    </row>
    <row r="87" spans="2:25" thickBot="1">
      <c r="B87" s="16" t="s">
        <v>94</v>
      </c>
      <c r="C87" s="78" t="str">
        <f>IF(ISERROR(VLOOKUP(control!$B$4&amp;control!$H$37&amp;$B87,Data_LCA!$A$5:$U$1875,Data_LCA!O$1,FALSE)),"-",VLOOKUP(control!$B$4&amp;control!$H$37&amp;$B87,Data_LCA!$A$5:$U$1875,Data_LCA!O$1,FALSE))</f>
        <v>-</v>
      </c>
      <c r="D87" s="79" t="str">
        <f>IF(ISERROR(VLOOKUP(control!$B$4&amp;control!$H$37&amp;$B87,Data_LCA!$A$5:$U$1875,Data_LCA!P$1,FALSE)),"-",VLOOKUP(control!$B$4&amp;control!$H$37&amp;$B87,Data_LCA!$A$5:$U$1875,Data_LCA!P$1,FALSE))</f>
        <v>-</v>
      </c>
      <c r="E87" s="79">
        <f>IF(ISERROR(VLOOKUP(control!$B$4&amp;control!$H$37&amp;$B87,Data_LCA!$A$5:$U$1875,Data_LCA!Q$1,FALSE)),"-",VLOOKUP(control!$B$4&amp;control!$H$37&amp;$B87,Data_LCA!$A$5:$U$1875,Data_LCA!Q$1,FALSE))</f>
        <v>10.15572105619499</v>
      </c>
      <c r="F87" s="79">
        <f>IF(ISERROR(VLOOKUP(control!$B$4&amp;control!$H$37&amp;$B87,Data_LCA!$A$5:$U$1875,Data_LCA!R$1,FALSE)),"-",VLOOKUP(control!$B$4&amp;control!$H$37&amp;$B87,Data_LCA!$A$5:$U$1875,Data_LCA!R$1,FALSE))</f>
        <v>15.797788309636649</v>
      </c>
      <c r="G87" s="79">
        <f>IF(ISERROR(VLOOKUP(control!$B$4&amp;control!$H$37&amp;$B87,Data_LCA!$A$5:$U$1875,Data_LCA!S$1,FALSE)),"-",VLOOKUP(control!$B$4&amp;control!$H$37&amp;$B87,Data_LCA!$A$5:$U$1875,Data_LCA!S$1,FALSE))</f>
        <v>9.0273076055066568</v>
      </c>
      <c r="H87" s="79">
        <f>IF(ISERROR(VLOOKUP(control!$B$4&amp;control!$H$37&amp;$B87,Data_LCA!$A$5:$U$1875,Data_LCA!T$1,FALSE)),"-",VLOOKUP(control!$B$4&amp;control!$H$37&amp;$B87,Data_LCA!$A$5:$U$1875,Data_LCA!T$1,FALSE))</f>
        <v>5.6420672534416614</v>
      </c>
      <c r="I87" s="80">
        <f>IF(ISERROR(VLOOKUP(control!$B$4&amp;control!$H$37&amp;$B87,Data_LCA!$A$5:$U$1875,Data_LCA!U$1,FALSE)),"-",VLOOKUP(control!$B$4&amp;control!$H$37&amp;$B87,Data_LCA!$A$5:$U$1875,Data_LCA!U$1,FALSE))</f>
        <v>40.622884224779959</v>
      </c>
      <c r="J87" s="9"/>
      <c r="K87" s="78" t="str">
        <f>IF(ISERROR(VLOOKUP(control!$B$5&amp;control!$H$37&amp;$B87,Data_LCA!$A$5:$U$1875,Data_LCA!O$1,FALSE)),"-",VLOOKUP(control!$B$5&amp;control!$H$37&amp;$B87,Data_LCA!$A$5:$U$1875,Data_LCA!O$1,FALSE))</f>
        <v>-</v>
      </c>
      <c r="L87" s="79">
        <f>IF(ISERROR(VLOOKUP(control!$B$5&amp;control!$H$37&amp;$B87,Data_LCA!$A$5:$U$1875,Data_LCA!P$1,FALSE)),"-",VLOOKUP(control!$B$5&amp;control!$H$37&amp;$B87,Data_LCA!$A$5:$U$1875,Data_LCA!P$1,FALSE))</f>
        <v>5.6420672534416614</v>
      </c>
      <c r="M87" s="79" t="str">
        <f>IF(ISERROR(VLOOKUP(control!$B$5&amp;control!$H$37&amp;$B87,Data_LCA!$A$5:$U$1875,Data_LCA!Q$1,FALSE)),"-",VLOOKUP(control!$B$5&amp;control!$H$37&amp;$B87,Data_LCA!$A$5:$U$1875,Data_LCA!Q$1,FALSE))</f>
        <v>-</v>
      </c>
      <c r="N87" s="79">
        <f>IF(ISERROR(VLOOKUP(control!$B$5&amp;control!$H$37&amp;$B87,Data_LCA!$A$5:$U$1875,Data_LCA!R$1,FALSE)),"-",VLOOKUP(control!$B$5&amp;control!$H$37&amp;$B87,Data_LCA!$A$5:$U$1875,Data_LCA!R$1,FALSE))</f>
        <v>20.31144211238998</v>
      </c>
      <c r="O87" s="79">
        <f>IF(ISERROR(VLOOKUP(control!$B$5&amp;control!$H$37&amp;$B87,Data_LCA!$A$5:$U$1875,Data_LCA!S$1,FALSE)),"-",VLOOKUP(control!$B$5&amp;control!$H$37&amp;$B87,Data_LCA!$A$5:$U$1875,Data_LCA!S$1,FALSE))</f>
        <v>5.6420672534416614</v>
      </c>
      <c r="P87" s="79">
        <f>IF(ISERROR(VLOOKUP(control!$B$5&amp;control!$H$37&amp;$B87,Data_LCA!$A$5:$U$1875,Data_LCA!T$1,FALSE)),"-",VLOOKUP(control!$B$5&amp;control!$H$37&amp;$B87,Data_LCA!$A$5:$U$1875,Data_LCA!T$1,FALSE))</f>
        <v>5.6420672534416614</v>
      </c>
      <c r="Q87" s="80">
        <f>IF(ISERROR(VLOOKUP(control!$B$5&amp;control!$H$37&amp;$B87,Data_LCA!$A$5:$U$1875,Data_LCA!U$1,FALSE)),"-",VLOOKUP(control!$B$5&amp;control!$H$37&amp;$B87,Data_LCA!$A$5:$U$1875,Data_LCA!U$1,FALSE))</f>
        <v>37.237643872714962</v>
      </c>
      <c r="R87" s="9"/>
      <c r="S87" s="78" t="str">
        <f>IF(ISERROR(VLOOKUP("Persons"&amp;control!$H$37&amp;$B87,Data_LCA!$A$5:$U$1875,Data_LCA!O$1,FALSE)),"-",VLOOKUP("Persons"&amp;control!$H$37&amp;$B87,Data_LCA!$A$5:$U$1875,Data_LCA!O$1,FALSE))</f>
        <v>-</v>
      </c>
      <c r="T87" s="79">
        <f>IF(ISERROR(VLOOKUP("Persons"&amp;control!$H$37&amp;$B87,Data_LCA!$A$5:$U$1875,Data_LCA!P$1,FALSE)),"-",VLOOKUP("Persons"&amp;control!$H$37&amp;$B87,Data_LCA!$A$5:$U$1875,Data_LCA!P$1,FALSE))</f>
        <v>5.6420672534416614</v>
      </c>
      <c r="U87" s="79">
        <f>IF(ISERROR(VLOOKUP("Persons"&amp;control!$H$37&amp;$B87,Data_LCA!$A$5:$U$1875,Data_LCA!Q$1,FALSE)),"-",VLOOKUP("Persons"&amp;control!$H$37&amp;$B87,Data_LCA!$A$5:$U$1875,Data_LCA!Q$1,FALSE))</f>
        <v>10.15572105619499</v>
      </c>
      <c r="V87" s="79">
        <f>IF(ISERROR(VLOOKUP("Persons"&amp;control!$H$37&amp;$B87,Data_LCA!$A$5:$U$1875,Data_LCA!R$1,FALSE)),"-",VLOOKUP("Persons"&amp;control!$H$37&amp;$B87,Data_LCA!$A$5:$U$1875,Data_LCA!R$1,FALSE))</f>
        <v>36.109230422026627</v>
      </c>
      <c r="W87" s="79">
        <f>IF(ISERROR(VLOOKUP("Persons"&amp;control!$H$37&amp;$B87,Data_LCA!$A$5:$U$1875,Data_LCA!S$1,FALSE)),"-",VLOOKUP("Persons"&amp;control!$H$37&amp;$B87,Data_LCA!$A$5:$U$1875,Data_LCA!S$1,FALSE))</f>
        <v>14.66937485894832</v>
      </c>
      <c r="X87" s="79">
        <f>IF(ISERROR(VLOOKUP("Persons"&amp;control!$H$37&amp;$B87,Data_LCA!$A$5:$U$1875,Data_LCA!T$1,FALSE)),"-",VLOOKUP("Persons"&amp;control!$H$37&amp;$B87,Data_LCA!$A$5:$U$1875,Data_LCA!T$1,FALSE))</f>
        <v>11.284134506883323</v>
      </c>
      <c r="Y87" s="80">
        <f>IF(ISERROR(VLOOKUP("Persons"&amp;control!$H$37&amp;$B87,Data_LCA!$A$5:$U$1875,Data_LCA!U$1,FALSE)),"-",VLOOKUP("Persons"&amp;control!$H$37&amp;$B87,Data_LCA!$A$5:$U$1875,Data_LCA!U$1,FALSE))</f>
        <v>77.860528097494921</v>
      </c>
    </row>
    <row r="88" spans="2:25" thickBot="1">
      <c r="B88" s="16" t="s">
        <v>153</v>
      </c>
      <c r="C88" s="81" t="str">
        <f>IF(ISERROR(VLOOKUP(control!$B$4&amp;control!$H$37&amp;$B88,Data_LCA!$A$5:$U$1875,Data_LCA!O$1,FALSE)),"-",VLOOKUP(control!$B$4&amp;control!$H$37&amp;$B88,Data_LCA!$A$5:$U$1875,Data_LCA!O$1,FALSE))</f>
        <v>-</v>
      </c>
      <c r="D88" s="82" t="str">
        <f>IF(ISERROR(VLOOKUP(control!$B$4&amp;control!$H$37&amp;$B88,Data_LCA!$A$5:$U$1875,Data_LCA!P$1,FALSE)),"-",VLOOKUP(control!$B$4&amp;control!$H$37&amp;$B88,Data_LCA!$A$5:$U$1875,Data_LCA!P$1,FALSE))</f>
        <v>-</v>
      </c>
      <c r="E88" s="82" t="str">
        <f>IF(ISERROR(VLOOKUP(control!$B$4&amp;control!$H$37&amp;$B88,Data_LCA!$A$5:$U$1875,Data_LCA!Q$1,FALSE)),"-",VLOOKUP(control!$B$4&amp;control!$H$37&amp;$B88,Data_LCA!$A$5:$U$1875,Data_LCA!Q$1,FALSE))</f>
        <v>-</v>
      </c>
      <c r="F88" s="82" t="str">
        <f>IF(ISERROR(VLOOKUP(control!$B$4&amp;control!$H$37&amp;$B88,Data_LCA!$A$5:$U$1875,Data_LCA!R$1,FALSE)),"-",VLOOKUP(control!$B$4&amp;control!$H$37&amp;$B88,Data_LCA!$A$5:$U$1875,Data_LCA!R$1,FALSE))</f>
        <v>-</v>
      </c>
      <c r="G88" s="82" t="str">
        <f>IF(ISERROR(VLOOKUP(control!$B$4&amp;control!$H$37&amp;$B88,Data_LCA!$A$5:$U$1875,Data_LCA!S$1,FALSE)),"-",VLOOKUP(control!$B$4&amp;control!$H$37&amp;$B88,Data_LCA!$A$5:$U$1875,Data_LCA!S$1,FALSE))</f>
        <v>-</v>
      </c>
      <c r="H88" s="82" t="str">
        <f>IF(ISERROR(VLOOKUP(control!$B$4&amp;control!$H$37&amp;$B88,Data_LCA!$A$5:$U$1875,Data_LCA!T$1,FALSE)),"-",VLOOKUP(control!$B$4&amp;control!$H$37&amp;$B88,Data_LCA!$A$5:$U$1875,Data_LCA!T$1,FALSE))</f>
        <v>-</v>
      </c>
      <c r="I88" s="83" t="str">
        <f>IF(ISERROR(VLOOKUP(control!$B$4&amp;control!$H$37&amp;$B88,Data_LCA!$A$5:$U$1875,Data_LCA!U$1,FALSE)),"-",VLOOKUP(control!$B$4&amp;control!$H$37&amp;$B88,Data_LCA!$A$5:$U$1875,Data_LCA!U$1,FALSE))</f>
        <v>-</v>
      </c>
      <c r="J88" s="9"/>
      <c r="K88" s="81" t="str">
        <f>IF(ISERROR(VLOOKUP(control!$B$5&amp;control!$H$37&amp;$B88,Data_LCA!$A$5:$U$1875,Data_LCA!O$1,FALSE)),"-",VLOOKUP(control!$B$5&amp;control!$H$37&amp;$B88,Data_LCA!$A$5:$U$1875,Data_LCA!O$1,FALSE))</f>
        <v>-</v>
      </c>
      <c r="L88" s="82" t="str">
        <f>IF(ISERROR(VLOOKUP(control!$B$5&amp;control!$H$37&amp;$B88,Data_LCA!$A$5:$U$1875,Data_LCA!P$1,FALSE)),"-",VLOOKUP(control!$B$5&amp;control!$H$37&amp;$B88,Data_LCA!$A$5:$U$1875,Data_LCA!P$1,FALSE))</f>
        <v>-</v>
      </c>
      <c r="M88" s="82" t="str">
        <f>IF(ISERROR(VLOOKUP(control!$B$5&amp;control!$H$37&amp;$B88,Data_LCA!$A$5:$U$1875,Data_LCA!Q$1,FALSE)),"-",VLOOKUP(control!$B$5&amp;control!$H$37&amp;$B88,Data_LCA!$A$5:$U$1875,Data_LCA!Q$1,FALSE))</f>
        <v>-</v>
      </c>
      <c r="N88" s="82" t="str">
        <f>IF(ISERROR(VLOOKUP(control!$B$5&amp;control!$H$37&amp;$B88,Data_LCA!$A$5:$U$1875,Data_LCA!R$1,FALSE)),"-",VLOOKUP(control!$B$5&amp;control!$H$37&amp;$B88,Data_LCA!$A$5:$U$1875,Data_LCA!R$1,FALSE))</f>
        <v>-</v>
      </c>
      <c r="O88" s="82" t="str">
        <f>IF(ISERROR(VLOOKUP(control!$B$5&amp;control!$H$37&amp;$B88,Data_LCA!$A$5:$U$1875,Data_LCA!S$1,FALSE)),"-",VLOOKUP(control!$B$5&amp;control!$H$37&amp;$B88,Data_LCA!$A$5:$U$1875,Data_LCA!S$1,FALSE))</f>
        <v>-</v>
      </c>
      <c r="P88" s="82" t="str">
        <f>IF(ISERROR(VLOOKUP(control!$B$5&amp;control!$H$37&amp;$B88,Data_LCA!$A$5:$U$1875,Data_LCA!T$1,FALSE)),"-",VLOOKUP(control!$B$5&amp;control!$H$37&amp;$B88,Data_LCA!$A$5:$U$1875,Data_LCA!T$1,FALSE))</f>
        <v>-</v>
      </c>
      <c r="Q88" s="83" t="str">
        <f>IF(ISERROR(VLOOKUP(control!$B$5&amp;control!$H$37&amp;$B88,Data_LCA!$A$5:$U$1875,Data_LCA!U$1,FALSE)),"-",VLOOKUP(control!$B$5&amp;control!$H$37&amp;$B88,Data_LCA!$A$5:$U$1875,Data_LCA!U$1,FALSE))</f>
        <v>-</v>
      </c>
      <c r="R88" s="9"/>
      <c r="S88" s="81" t="str">
        <f>IF(ISERROR(VLOOKUP("Persons"&amp;control!$H$37&amp;$B88,Data_LCA!$A$5:$U$1875,Data_LCA!O$1,FALSE)),"-",VLOOKUP("Persons"&amp;control!$H$37&amp;$B88,Data_LCA!$A$5:$U$1875,Data_LCA!O$1,FALSE))</f>
        <v>-</v>
      </c>
      <c r="T88" s="82" t="str">
        <f>IF(ISERROR(VLOOKUP("Persons"&amp;control!$H$37&amp;$B88,Data_LCA!$A$5:$U$1875,Data_LCA!P$1,FALSE)),"-",VLOOKUP("Persons"&amp;control!$H$37&amp;$B88,Data_LCA!$A$5:$U$1875,Data_LCA!P$1,FALSE))</f>
        <v>-</v>
      </c>
      <c r="U88" s="82" t="str">
        <f>IF(ISERROR(VLOOKUP("Persons"&amp;control!$H$37&amp;$B88,Data_LCA!$A$5:$U$1875,Data_LCA!Q$1,FALSE)),"-",VLOOKUP("Persons"&amp;control!$H$37&amp;$B88,Data_LCA!$A$5:$U$1875,Data_LCA!Q$1,FALSE))</f>
        <v>-</v>
      </c>
      <c r="V88" s="82" t="str">
        <f>IF(ISERROR(VLOOKUP("Persons"&amp;control!$H$37&amp;$B88,Data_LCA!$A$5:$U$1875,Data_LCA!R$1,FALSE)),"-",VLOOKUP("Persons"&amp;control!$H$37&amp;$B88,Data_LCA!$A$5:$U$1875,Data_LCA!R$1,FALSE))</f>
        <v>-</v>
      </c>
      <c r="W88" s="82" t="str">
        <f>IF(ISERROR(VLOOKUP("Persons"&amp;control!$H$37&amp;$B88,Data_LCA!$A$5:$U$1875,Data_LCA!S$1,FALSE)),"-",VLOOKUP("Persons"&amp;control!$H$37&amp;$B88,Data_LCA!$A$5:$U$1875,Data_LCA!S$1,FALSE))</f>
        <v>-</v>
      </c>
      <c r="X88" s="82" t="str">
        <f>IF(ISERROR(VLOOKUP("Persons"&amp;control!$H$37&amp;$B88,Data_LCA!$A$5:$U$1875,Data_LCA!T$1,FALSE)),"-",VLOOKUP("Persons"&amp;control!$H$37&amp;$B88,Data_LCA!$A$5:$U$1875,Data_LCA!T$1,FALSE))</f>
        <v>-</v>
      </c>
      <c r="Y88" s="83" t="str">
        <f>IF(ISERROR(VLOOKUP("Persons"&amp;control!$H$37&amp;$B88,Data_LCA!$A$5:$U$1875,Data_LCA!U$1,FALSE)),"-",VLOOKUP("Persons"&amp;control!$H$37&amp;$B88,Data_LCA!$A$5:$U$1875,Data_LCA!U$1,FALSE))</f>
        <v>-</v>
      </c>
    </row>
    <row r="89" spans="2:25" thickBot="1">
      <c r="B89" s="16" t="s">
        <v>154</v>
      </c>
      <c r="C89" s="78">
        <f>IF(ISERROR(VLOOKUP(control!$B$4&amp;control!$H$37&amp;$B89,Data_LCA!$A$5:$U$1875,Data_LCA!O$1,FALSE)),"-",VLOOKUP(control!$B$4&amp;control!$H$37&amp;$B89,Data_LCA!$A$5:$U$1875,Data_LCA!O$1,FALSE))</f>
        <v>24.825095915143308</v>
      </c>
      <c r="D89" s="79">
        <f>IF(ISERROR(VLOOKUP(control!$B$4&amp;control!$H$37&amp;$B89,Data_LCA!$A$5:$U$1875,Data_LCA!P$1,FALSE)),"-",VLOOKUP(control!$B$4&amp;control!$H$37&amp;$B89,Data_LCA!$A$5:$U$1875,Data_LCA!P$1,FALSE))</f>
        <v>5.6420672534416614</v>
      </c>
      <c r="E89" s="79">
        <f>IF(ISERROR(VLOOKUP(control!$B$4&amp;control!$H$37&amp;$B89,Data_LCA!$A$5:$U$1875,Data_LCA!Q$1,FALSE)),"-",VLOOKUP(control!$B$4&amp;control!$H$37&amp;$B89,Data_LCA!$A$5:$U$1875,Data_LCA!Q$1,FALSE))</f>
        <v>13.540961408259987</v>
      </c>
      <c r="F89" s="79">
        <f>IF(ISERROR(VLOOKUP(control!$B$4&amp;control!$H$37&amp;$B89,Data_LCA!$A$5:$U$1875,Data_LCA!R$1,FALSE)),"-",VLOOKUP(control!$B$4&amp;control!$H$37&amp;$B89,Data_LCA!$A$5:$U$1875,Data_LCA!R$1,FALSE))</f>
        <v>10.15572105619499</v>
      </c>
      <c r="G89" s="79">
        <f>IF(ISERROR(VLOOKUP(control!$B$4&amp;control!$H$37&amp;$B89,Data_LCA!$A$5:$U$1875,Data_LCA!S$1,FALSE)),"-",VLOOKUP(control!$B$4&amp;control!$H$37&amp;$B89,Data_LCA!$A$5:$U$1875,Data_LCA!S$1,FALSE))</f>
        <v>13.540961408259987</v>
      </c>
      <c r="H89" s="79">
        <f>IF(ISERROR(VLOOKUP(control!$B$4&amp;control!$H$37&amp;$B89,Data_LCA!$A$5:$U$1875,Data_LCA!T$1,FALSE)),"-",VLOOKUP(control!$B$4&amp;control!$H$37&amp;$B89,Data_LCA!$A$5:$U$1875,Data_LCA!T$1,FALSE))</f>
        <v>5.6420672534416614</v>
      </c>
      <c r="I89" s="80">
        <f>IF(ISERROR(VLOOKUP(control!$B$4&amp;control!$H$37&amp;$B89,Data_LCA!$A$5:$U$1875,Data_LCA!U$1,FALSE)),"-",VLOOKUP(control!$B$4&amp;control!$H$37&amp;$B89,Data_LCA!$A$5:$U$1875,Data_LCA!U$1,FALSE))</f>
        <v>73.346874294741596</v>
      </c>
      <c r="J89" s="9"/>
      <c r="K89" s="78">
        <f>IF(ISERROR(VLOOKUP(control!$B$5&amp;control!$H$37&amp;$B89,Data_LCA!$A$5:$U$1875,Data_LCA!O$1,FALSE)),"-",VLOOKUP(control!$B$5&amp;control!$H$37&amp;$B89,Data_LCA!$A$5:$U$1875,Data_LCA!O$1,FALSE))</f>
        <v>29.33874971789664</v>
      </c>
      <c r="L89" s="79">
        <f>IF(ISERROR(VLOOKUP(control!$B$5&amp;control!$H$37&amp;$B89,Data_LCA!$A$5:$U$1875,Data_LCA!P$1,FALSE)),"-",VLOOKUP(control!$B$5&amp;control!$H$37&amp;$B89,Data_LCA!$A$5:$U$1875,Data_LCA!P$1,FALSE))</f>
        <v>12.412547957571654</v>
      </c>
      <c r="M89" s="79">
        <f>IF(ISERROR(VLOOKUP(control!$B$5&amp;control!$H$37&amp;$B89,Data_LCA!$A$5:$U$1875,Data_LCA!Q$1,FALSE)),"-",VLOOKUP(control!$B$5&amp;control!$H$37&amp;$B89,Data_LCA!$A$5:$U$1875,Data_LCA!Q$1,FALSE))</f>
        <v>9.0273076055066568</v>
      </c>
      <c r="N89" s="79">
        <f>IF(ISERROR(VLOOKUP(control!$B$5&amp;control!$H$37&amp;$B89,Data_LCA!$A$5:$U$1875,Data_LCA!R$1,FALSE)),"-",VLOOKUP(control!$B$5&amp;control!$H$37&amp;$B89,Data_LCA!$A$5:$U$1875,Data_LCA!R$1,FALSE))</f>
        <v>6.7704807041299935</v>
      </c>
      <c r="O89" s="79" t="str">
        <f>IF(ISERROR(VLOOKUP(control!$B$5&amp;control!$H$37&amp;$B89,Data_LCA!$A$5:$U$1875,Data_LCA!S$1,FALSE)),"-",VLOOKUP(control!$B$5&amp;control!$H$37&amp;$B89,Data_LCA!$A$5:$U$1875,Data_LCA!S$1,FALSE))</f>
        <v>-</v>
      </c>
      <c r="P89" s="79" t="str">
        <f>IF(ISERROR(VLOOKUP(control!$B$5&amp;control!$H$37&amp;$B89,Data_LCA!$A$5:$U$1875,Data_LCA!T$1,FALSE)),"-",VLOOKUP(control!$B$5&amp;control!$H$37&amp;$B89,Data_LCA!$A$5:$U$1875,Data_LCA!T$1,FALSE))</f>
        <v>-</v>
      </c>
      <c r="Q89" s="80">
        <f>IF(ISERROR(VLOOKUP(control!$B$5&amp;control!$H$37&amp;$B89,Data_LCA!$A$5:$U$1875,Data_LCA!U$1,FALSE)),"-",VLOOKUP(control!$B$5&amp;control!$H$37&amp;$B89,Data_LCA!$A$5:$U$1875,Data_LCA!U$1,FALSE))</f>
        <v>57.549085985104945</v>
      </c>
      <c r="R89" s="9"/>
      <c r="S89" s="78">
        <f>IF(ISERROR(VLOOKUP("Persons"&amp;control!$H$37&amp;$B89,Data_LCA!$A$5:$U$1875,Data_LCA!O$1,FALSE)),"-",VLOOKUP("Persons"&amp;control!$H$37&amp;$B89,Data_LCA!$A$5:$U$1875,Data_LCA!O$1,FALSE))</f>
        <v>54.163845633039948</v>
      </c>
      <c r="T89" s="79">
        <f>IF(ISERROR(VLOOKUP("Persons"&amp;control!$H$37&amp;$B89,Data_LCA!$A$5:$U$1875,Data_LCA!P$1,FALSE)),"-",VLOOKUP("Persons"&amp;control!$H$37&amp;$B89,Data_LCA!$A$5:$U$1875,Data_LCA!P$1,FALSE))</f>
        <v>18.054615211013314</v>
      </c>
      <c r="U89" s="79">
        <f>IF(ISERROR(VLOOKUP("Persons"&amp;control!$H$37&amp;$B89,Data_LCA!$A$5:$U$1875,Data_LCA!Q$1,FALSE)),"-",VLOOKUP("Persons"&amp;control!$H$37&amp;$B89,Data_LCA!$A$5:$U$1875,Data_LCA!Q$1,FALSE))</f>
        <v>22.568269013766646</v>
      </c>
      <c r="V89" s="79">
        <f>IF(ISERROR(VLOOKUP("Persons"&amp;control!$H$37&amp;$B89,Data_LCA!$A$5:$U$1875,Data_LCA!R$1,FALSE)),"-",VLOOKUP("Persons"&amp;control!$H$37&amp;$B89,Data_LCA!$A$5:$U$1875,Data_LCA!R$1,FALSE))</f>
        <v>16.926201760324982</v>
      </c>
      <c r="W89" s="79">
        <f>IF(ISERROR(VLOOKUP("Persons"&amp;control!$H$37&amp;$B89,Data_LCA!$A$5:$U$1875,Data_LCA!S$1,FALSE)),"-",VLOOKUP("Persons"&amp;control!$H$37&amp;$B89,Data_LCA!$A$5:$U$1875,Data_LCA!S$1,FALSE))</f>
        <v>13.540961408259987</v>
      </c>
      <c r="X89" s="79">
        <f>IF(ISERROR(VLOOKUP("Persons"&amp;control!$H$37&amp;$B89,Data_LCA!$A$5:$U$1875,Data_LCA!T$1,FALSE)),"-",VLOOKUP("Persons"&amp;control!$H$37&amp;$B89,Data_LCA!$A$5:$U$1875,Data_LCA!T$1,FALSE))</f>
        <v>5.6420672534416614</v>
      </c>
      <c r="Y89" s="80">
        <f>IF(ISERROR(VLOOKUP("Persons"&amp;control!$H$37&amp;$B89,Data_LCA!$A$5:$U$1875,Data_LCA!U$1,FALSE)),"-",VLOOKUP("Persons"&amp;control!$H$37&amp;$B89,Data_LCA!$A$5:$U$1875,Data_LCA!U$1,FALSE))</f>
        <v>130.89596027984655</v>
      </c>
    </row>
    <row r="90" spans="2:25" thickBot="1">
      <c r="B90" s="16" t="s">
        <v>98</v>
      </c>
      <c r="C90" s="81">
        <f>IF(ISERROR(VLOOKUP(control!$B$4&amp;control!$H$37&amp;$B90,Data_LCA!$A$5:$U$1875,Data_LCA!O$1,FALSE)),"-",VLOOKUP(control!$B$4&amp;control!$H$37&amp;$B90,Data_LCA!$A$5:$U$1875,Data_LCA!O$1,FALSE))</f>
        <v>10.15572105619499</v>
      </c>
      <c r="D90" s="82">
        <f>IF(ISERROR(VLOOKUP(control!$B$4&amp;control!$H$37&amp;$B90,Data_LCA!$A$5:$U$1875,Data_LCA!P$1,FALSE)),"-",VLOOKUP(control!$B$4&amp;control!$H$37&amp;$B90,Data_LCA!$A$5:$U$1875,Data_LCA!P$1,FALSE))</f>
        <v>9.0273076055066568</v>
      </c>
      <c r="E90" s="82">
        <f>IF(ISERROR(VLOOKUP(control!$B$4&amp;control!$H$37&amp;$B90,Data_LCA!$A$5:$U$1875,Data_LCA!Q$1,FALSE)),"-",VLOOKUP(control!$B$4&amp;control!$H$37&amp;$B90,Data_LCA!$A$5:$U$1875,Data_LCA!Q$1,FALSE))</f>
        <v>37.237643872714962</v>
      </c>
      <c r="F90" s="82">
        <f>IF(ISERROR(VLOOKUP(control!$B$4&amp;control!$H$37&amp;$B90,Data_LCA!$A$5:$U$1875,Data_LCA!R$1,FALSE)),"-",VLOOKUP(control!$B$4&amp;control!$H$37&amp;$B90,Data_LCA!$A$5:$U$1875,Data_LCA!R$1,FALSE))</f>
        <v>28.210336267208302</v>
      </c>
      <c r="G90" s="82">
        <f>IF(ISERROR(VLOOKUP(control!$B$4&amp;control!$H$37&amp;$B90,Data_LCA!$A$5:$U$1875,Data_LCA!S$1,FALSE)),"-",VLOOKUP(control!$B$4&amp;control!$H$37&amp;$B90,Data_LCA!$A$5:$U$1875,Data_LCA!S$1,FALSE))</f>
        <v>22.568269013766646</v>
      </c>
      <c r="H90" s="82">
        <f>IF(ISERROR(VLOOKUP(control!$B$4&amp;control!$H$37&amp;$B90,Data_LCA!$A$5:$U$1875,Data_LCA!T$1,FALSE)),"-",VLOOKUP(control!$B$4&amp;control!$H$37&amp;$B90,Data_LCA!$A$5:$U$1875,Data_LCA!T$1,FALSE))</f>
        <v>16.926201760324982</v>
      </c>
      <c r="I90" s="83">
        <f>IF(ISERROR(VLOOKUP(control!$B$4&amp;control!$H$37&amp;$B90,Data_LCA!$A$5:$U$1875,Data_LCA!U$1,FALSE)),"-",VLOOKUP(control!$B$4&amp;control!$H$37&amp;$B90,Data_LCA!$A$5:$U$1875,Data_LCA!U$1,FALSE))</f>
        <v>124.12547957571655</v>
      </c>
      <c r="J90" s="9"/>
      <c r="K90" s="81">
        <f>IF(ISERROR(VLOOKUP(control!$B$5&amp;control!$H$37&amp;$B90,Data_LCA!$A$5:$U$1875,Data_LCA!O$1,FALSE)),"-",VLOOKUP(control!$B$5&amp;control!$H$37&amp;$B90,Data_LCA!$A$5:$U$1875,Data_LCA!O$1,FALSE))</f>
        <v>20.31144211238998</v>
      </c>
      <c r="L90" s="82">
        <f>IF(ISERROR(VLOOKUP(control!$B$5&amp;control!$H$37&amp;$B90,Data_LCA!$A$5:$U$1875,Data_LCA!P$1,FALSE)),"-",VLOOKUP(control!$B$5&amp;control!$H$37&amp;$B90,Data_LCA!$A$5:$U$1875,Data_LCA!P$1,FALSE))</f>
        <v>15.797788309636649</v>
      </c>
      <c r="M90" s="82">
        <f>IF(ISERROR(VLOOKUP(control!$B$5&amp;control!$H$37&amp;$B90,Data_LCA!$A$5:$U$1875,Data_LCA!Q$1,FALSE)),"-",VLOOKUP(control!$B$5&amp;control!$H$37&amp;$B90,Data_LCA!$A$5:$U$1875,Data_LCA!Q$1,FALSE))</f>
        <v>48.521778379598281</v>
      </c>
      <c r="N90" s="82">
        <f>IF(ISERROR(VLOOKUP(control!$B$5&amp;control!$H$37&amp;$B90,Data_LCA!$A$5:$U$1875,Data_LCA!R$1,FALSE)),"-",VLOOKUP(control!$B$5&amp;control!$H$37&amp;$B90,Data_LCA!$A$5:$U$1875,Data_LCA!R$1,FALSE))</f>
        <v>44.008124576844956</v>
      </c>
      <c r="O90" s="82">
        <f>IF(ISERROR(VLOOKUP(control!$B$5&amp;control!$H$37&amp;$B90,Data_LCA!$A$5:$U$1875,Data_LCA!S$1,FALSE)),"-",VLOOKUP(control!$B$5&amp;control!$H$37&amp;$B90,Data_LCA!$A$5:$U$1875,Data_LCA!S$1,FALSE))</f>
        <v>30.467163168584968</v>
      </c>
      <c r="P90" s="82">
        <f>IF(ISERROR(VLOOKUP(control!$B$5&amp;control!$H$37&amp;$B90,Data_LCA!$A$5:$U$1875,Data_LCA!T$1,FALSE)),"-",VLOOKUP(control!$B$5&amp;control!$H$37&amp;$B90,Data_LCA!$A$5:$U$1875,Data_LCA!T$1,FALSE))</f>
        <v>22.568269013766646</v>
      </c>
      <c r="Q90" s="83">
        <f>IF(ISERROR(VLOOKUP(control!$B$5&amp;control!$H$37&amp;$B90,Data_LCA!$A$5:$U$1875,Data_LCA!U$1,FALSE)),"-",VLOOKUP(control!$B$5&amp;control!$H$37&amp;$B90,Data_LCA!$A$5:$U$1875,Data_LCA!U$1,FALSE))</f>
        <v>181.67456556082149</v>
      </c>
      <c r="R90" s="9"/>
      <c r="S90" s="81">
        <f>IF(ISERROR(VLOOKUP("Persons"&amp;control!$H$37&amp;$B90,Data_LCA!$A$5:$U$1875,Data_LCA!O$1,FALSE)),"-",VLOOKUP("Persons"&amp;control!$H$37&amp;$B90,Data_LCA!$A$5:$U$1875,Data_LCA!O$1,FALSE))</f>
        <v>30.467163168584968</v>
      </c>
      <c r="T90" s="82">
        <f>IF(ISERROR(VLOOKUP("Persons"&amp;control!$H$37&amp;$B90,Data_LCA!$A$5:$U$1875,Data_LCA!P$1,FALSE)),"-",VLOOKUP("Persons"&amp;control!$H$37&amp;$B90,Data_LCA!$A$5:$U$1875,Data_LCA!P$1,FALSE))</f>
        <v>24.825095915143308</v>
      </c>
      <c r="U90" s="82">
        <f>IF(ISERROR(VLOOKUP("Persons"&amp;control!$H$37&amp;$B90,Data_LCA!$A$5:$U$1875,Data_LCA!Q$1,FALSE)),"-",VLOOKUP("Persons"&amp;control!$H$37&amp;$B90,Data_LCA!$A$5:$U$1875,Data_LCA!Q$1,FALSE))</f>
        <v>85.759422252313243</v>
      </c>
      <c r="V90" s="82">
        <f>IF(ISERROR(VLOOKUP("Persons"&amp;control!$H$37&amp;$B90,Data_LCA!$A$5:$U$1875,Data_LCA!R$1,FALSE)),"-",VLOOKUP("Persons"&amp;control!$H$37&amp;$B90,Data_LCA!$A$5:$U$1875,Data_LCA!R$1,FALSE))</f>
        <v>72.218460844053254</v>
      </c>
      <c r="W90" s="82">
        <f>IF(ISERROR(VLOOKUP("Persons"&amp;control!$H$37&amp;$B90,Data_LCA!$A$5:$U$1875,Data_LCA!S$1,FALSE)),"-",VLOOKUP("Persons"&amp;control!$H$37&amp;$B90,Data_LCA!$A$5:$U$1875,Data_LCA!S$1,FALSE))</f>
        <v>53.035432182351613</v>
      </c>
      <c r="X90" s="82">
        <f>IF(ISERROR(VLOOKUP("Persons"&amp;control!$H$37&amp;$B90,Data_LCA!$A$5:$U$1875,Data_LCA!T$1,FALSE)),"-",VLOOKUP("Persons"&amp;control!$H$37&amp;$B90,Data_LCA!$A$5:$U$1875,Data_LCA!T$1,FALSE))</f>
        <v>39.494470774091624</v>
      </c>
      <c r="Y90" s="83">
        <f>IF(ISERROR(VLOOKUP("Persons"&amp;control!$H$37&amp;$B90,Data_LCA!$A$5:$U$1875,Data_LCA!U$1,FALSE)),"-",VLOOKUP("Persons"&amp;control!$H$37&amp;$B90,Data_LCA!$A$5:$U$1875,Data_LCA!U$1,FALSE))</f>
        <v>305.80004513653802</v>
      </c>
    </row>
    <row r="91" spans="2:25" thickBot="1">
      <c r="B91" s="16" t="s">
        <v>115</v>
      </c>
      <c r="C91" s="78">
        <f>IF(ISERROR(VLOOKUP(control!$B$4&amp;control!$H$37&amp;$B91,Data_LCA!$A$5:$U$1875,Data_LCA!O$1,FALSE)),"-",VLOOKUP(control!$B$4&amp;control!$H$37&amp;$B91,Data_LCA!$A$5:$U$1875,Data_LCA!O$1,FALSE))</f>
        <v>5.6420672534416614</v>
      </c>
      <c r="D91" s="79">
        <f>IF(ISERROR(VLOOKUP(control!$B$4&amp;control!$H$37&amp;$B91,Data_LCA!$A$5:$U$1875,Data_LCA!P$1,FALSE)),"-",VLOOKUP(control!$B$4&amp;control!$H$37&amp;$B91,Data_LCA!$A$5:$U$1875,Data_LCA!P$1,FALSE))</f>
        <v>5.6420672534416614</v>
      </c>
      <c r="E91" s="79">
        <f>IF(ISERROR(VLOOKUP(control!$B$4&amp;control!$H$37&amp;$B91,Data_LCA!$A$5:$U$1875,Data_LCA!Q$1,FALSE)),"-",VLOOKUP(control!$B$4&amp;control!$H$37&amp;$B91,Data_LCA!$A$5:$U$1875,Data_LCA!Q$1,FALSE))</f>
        <v>5.6420672534416614</v>
      </c>
      <c r="F91" s="79">
        <f>IF(ISERROR(VLOOKUP(control!$B$4&amp;control!$H$37&amp;$B91,Data_LCA!$A$5:$U$1875,Data_LCA!R$1,FALSE)),"-",VLOOKUP(control!$B$4&amp;control!$H$37&amp;$B91,Data_LCA!$A$5:$U$1875,Data_LCA!R$1,FALSE))</f>
        <v>5.6420672534416614</v>
      </c>
      <c r="G91" s="79">
        <f>IF(ISERROR(VLOOKUP(control!$B$4&amp;control!$H$37&amp;$B91,Data_LCA!$A$5:$U$1875,Data_LCA!S$1,FALSE)),"-",VLOOKUP(control!$B$4&amp;control!$H$37&amp;$B91,Data_LCA!$A$5:$U$1875,Data_LCA!S$1,FALSE))</f>
        <v>5.6420672534416614</v>
      </c>
      <c r="H91" s="79">
        <f>IF(ISERROR(VLOOKUP(control!$B$4&amp;control!$H$37&amp;$B91,Data_LCA!$A$5:$U$1875,Data_LCA!T$1,FALSE)),"-",VLOOKUP(control!$B$4&amp;control!$H$37&amp;$B91,Data_LCA!$A$5:$U$1875,Data_LCA!T$1,FALSE))</f>
        <v>5.6420672534416614</v>
      </c>
      <c r="I91" s="80">
        <f>IF(ISERROR(VLOOKUP(control!$B$4&amp;control!$H$37&amp;$B91,Data_LCA!$A$5:$U$1875,Data_LCA!U$1,FALSE)),"-",VLOOKUP(control!$B$4&amp;control!$H$37&amp;$B91,Data_LCA!$A$5:$U$1875,Data_LCA!U$1,FALSE))</f>
        <v>33.852403520649965</v>
      </c>
      <c r="J91" s="9"/>
      <c r="K91" s="78" t="str">
        <f>IF(ISERROR(VLOOKUP(control!$B$5&amp;control!$H$37&amp;$B91,Data_LCA!$A$5:$U$1875,Data_LCA!O$1,FALSE)),"-",VLOOKUP(control!$B$5&amp;control!$H$37&amp;$B91,Data_LCA!$A$5:$U$1875,Data_LCA!O$1,FALSE))</f>
        <v>-</v>
      </c>
      <c r="L91" s="79" t="str">
        <f>IF(ISERROR(VLOOKUP(control!$B$5&amp;control!$H$37&amp;$B91,Data_LCA!$A$5:$U$1875,Data_LCA!P$1,FALSE)),"-",VLOOKUP(control!$B$5&amp;control!$H$37&amp;$B91,Data_LCA!$A$5:$U$1875,Data_LCA!P$1,FALSE))</f>
        <v>-</v>
      </c>
      <c r="M91" s="79">
        <f>IF(ISERROR(VLOOKUP(control!$B$5&amp;control!$H$37&amp;$B91,Data_LCA!$A$5:$U$1875,Data_LCA!Q$1,FALSE)),"-",VLOOKUP(control!$B$5&amp;control!$H$37&amp;$B91,Data_LCA!$A$5:$U$1875,Data_LCA!Q$1,FALSE))</f>
        <v>9.0273076055066568</v>
      </c>
      <c r="N91" s="79" t="str">
        <f>IF(ISERROR(VLOOKUP(control!$B$5&amp;control!$H$37&amp;$B91,Data_LCA!$A$5:$U$1875,Data_LCA!R$1,FALSE)),"-",VLOOKUP(control!$B$5&amp;control!$H$37&amp;$B91,Data_LCA!$A$5:$U$1875,Data_LCA!R$1,FALSE))</f>
        <v>-</v>
      </c>
      <c r="O91" s="79" t="str">
        <f>IF(ISERROR(VLOOKUP(control!$B$5&amp;control!$H$37&amp;$B91,Data_LCA!$A$5:$U$1875,Data_LCA!S$1,FALSE)),"-",VLOOKUP(control!$B$5&amp;control!$H$37&amp;$B91,Data_LCA!$A$5:$U$1875,Data_LCA!S$1,FALSE))</f>
        <v>-</v>
      </c>
      <c r="P91" s="79" t="str">
        <f>IF(ISERROR(VLOOKUP(control!$B$5&amp;control!$H$37&amp;$B91,Data_LCA!$A$5:$U$1875,Data_LCA!T$1,FALSE)),"-",VLOOKUP(control!$B$5&amp;control!$H$37&amp;$B91,Data_LCA!$A$5:$U$1875,Data_LCA!T$1,FALSE))</f>
        <v>-</v>
      </c>
      <c r="Q91" s="80">
        <f>IF(ISERROR(VLOOKUP(control!$B$5&amp;control!$H$37&amp;$B91,Data_LCA!$A$5:$U$1875,Data_LCA!U$1,FALSE)),"-",VLOOKUP(control!$B$5&amp;control!$H$37&amp;$B91,Data_LCA!$A$5:$U$1875,Data_LCA!U$1,FALSE))</f>
        <v>9.0273076055066568</v>
      </c>
      <c r="R91" s="9"/>
      <c r="S91" s="78">
        <f>IF(ISERROR(VLOOKUP("Persons"&amp;control!$H$37&amp;$B91,Data_LCA!$A$5:$U$1875,Data_LCA!O$1,FALSE)),"-",VLOOKUP("Persons"&amp;control!$H$37&amp;$B91,Data_LCA!$A$5:$U$1875,Data_LCA!O$1,FALSE))</f>
        <v>5.6420672534416614</v>
      </c>
      <c r="T91" s="79">
        <f>IF(ISERROR(VLOOKUP("Persons"&amp;control!$H$37&amp;$B91,Data_LCA!$A$5:$U$1875,Data_LCA!P$1,FALSE)),"-",VLOOKUP("Persons"&amp;control!$H$37&amp;$B91,Data_LCA!$A$5:$U$1875,Data_LCA!P$1,FALSE))</f>
        <v>5.6420672534416614</v>
      </c>
      <c r="U91" s="79">
        <f>IF(ISERROR(VLOOKUP("Persons"&amp;control!$H$37&amp;$B91,Data_LCA!$A$5:$U$1875,Data_LCA!Q$1,FALSE)),"-",VLOOKUP("Persons"&amp;control!$H$37&amp;$B91,Data_LCA!$A$5:$U$1875,Data_LCA!Q$1,FALSE))</f>
        <v>14.66937485894832</v>
      </c>
      <c r="V91" s="79">
        <f>IF(ISERROR(VLOOKUP("Persons"&amp;control!$H$37&amp;$B91,Data_LCA!$A$5:$U$1875,Data_LCA!R$1,FALSE)),"-",VLOOKUP("Persons"&amp;control!$H$37&amp;$B91,Data_LCA!$A$5:$U$1875,Data_LCA!R$1,FALSE))</f>
        <v>5.6420672534416614</v>
      </c>
      <c r="W91" s="79">
        <f>IF(ISERROR(VLOOKUP("Persons"&amp;control!$H$37&amp;$B91,Data_LCA!$A$5:$U$1875,Data_LCA!S$1,FALSE)),"-",VLOOKUP("Persons"&amp;control!$H$37&amp;$B91,Data_LCA!$A$5:$U$1875,Data_LCA!S$1,FALSE))</f>
        <v>5.6420672534416614</v>
      </c>
      <c r="X91" s="79">
        <f>IF(ISERROR(VLOOKUP("Persons"&amp;control!$H$37&amp;$B91,Data_LCA!$A$5:$U$1875,Data_LCA!T$1,FALSE)),"-",VLOOKUP("Persons"&amp;control!$H$37&amp;$B91,Data_LCA!$A$5:$U$1875,Data_LCA!T$1,FALSE))</f>
        <v>5.6420672534416614</v>
      </c>
      <c r="Y91" s="80">
        <f>IF(ISERROR(VLOOKUP("Persons"&amp;control!$H$37&amp;$B91,Data_LCA!$A$5:$U$1875,Data_LCA!U$1,FALSE)),"-",VLOOKUP("Persons"&amp;control!$H$37&amp;$B91,Data_LCA!$A$5:$U$1875,Data_LCA!U$1,FALSE))</f>
        <v>42.879711126156622</v>
      </c>
    </row>
    <row r="92" spans="2:25" thickBot="1">
      <c r="B92" s="16" t="s">
        <v>121</v>
      </c>
      <c r="C92" s="81">
        <f>IF(ISERROR(VLOOKUP(control!$B$4&amp;control!$H$37&amp;$B92,Data_LCA!$A$5:$U$1875,Data_LCA!O$1,FALSE)),"-",VLOOKUP(control!$B$4&amp;control!$H$37&amp;$B92,Data_LCA!$A$5:$U$1875,Data_LCA!O$1,FALSE))</f>
        <v>9.0273076055066568</v>
      </c>
      <c r="D92" s="82">
        <f>IF(ISERROR(VLOOKUP(control!$B$4&amp;control!$H$37&amp;$B92,Data_LCA!$A$5:$U$1875,Data_LCA!P$1,FALSE)),"-",VLOOKUP(control!$B$4&amp;control!$H$37&amp;$B92,Data_LCA!$A$5:$U$1875,Data_LCA!P$1,FALSE))</f>
        <v>6.7704807041299935</v>
      </c>
      <c r="E92" s="82">
        <f>IF(ISERROR(VLOOKUP(control!$B$4&amp;control!$H$37&amp;$B92,Data_LCA!$A$5:$U$1875,Data_LCA!Q$1,FALSE)),"-",VLOOKUP(control!$B$4&amp;control!$H$37&amp;$B92,Data_LCA!$A$5:$U$1875,Data_LCA!Q$1,FALSE))</f>
        <v>9.0273076055066568</v>
      </c>
      <c r="F92" s="82">
        <f>IF(ISERROR(VLOOKUP(control!$B$4&amp;control!$H$37&amp;$B92,Data_LCA!$A$5:$U$1875,Data_LCA!R$1,FALSE)),"-",VLOOKUP(control!$B$4&amp;control!$H$37&amp;$B92,Data_LCA!$A$5:$U$1875,Data_LCA!R$1,FALSE))</f>
        <v>27.081922816519974</v>
      </c>
      <c r="G92" s="82">
        <f>IF(ISERROR(VLOOKUP(control!$B$4&amp;control!$H$37&amp;$B92,Data_LCA!$A$5:$U$1875,Data_LCA!S$1,FALSE)),"-",VLOOKUP(control!$B$4&amp;control!$H$37&amp;$B92,Data_LCA!$A$5:$U$1875,Data_LCA!S$1,FALSE))</f>
        <v>11.284134506883323</v>
      </c>
      <c r="H92" s="82">
        <f>IF(ISERROR(VLOOKUP(control!$B$4&amp;control!$H$37&amp;$B92,Data_LCA!$A$5:$U$1875,Data_LCA!T$1,FALSE)),"-",VLOOKUP(control!$B$4&amp;control!$H$37&amp;$B92,Data_LCA!$A$5:$U$1875,Data_LCA!T$1,FALSE))</f>
        <v>9.0273076055066568</v>
      </c>
      <c r="I92" s="83">
        <f>IF(ISERROR(VLOOKUP(control!$B$4&amp;control!$H$37&amp;$B92,Data_LCA!$A$5:$U$1875,Data_LCA!U$1,FALSE)),"-",VLOOKUP(control!$B$4&amp;control!$H$37&amp;$B92,Data_LCA!$A$5:$U$1875,Data_LCA!U$1,FALSE))</f>
        <v>72.218460844053254</v>
      </c>
      <c r="J92" s="9"/>
      <c r="K92" s="81">
        <f>IF(ISERROR(VLOOKUP(control!$B$5&amp;control!$H$37&amp;$B92,Data_LCA!$A$5:$U$1875,Data_LCA!O$1,FALSE)),"-",VLOOKUP(control!$B$5&amp;control!$H$37&amp;$B92,Data_LCA!$A$5:$U$1875,Data_LCA!O$1,FALSE))</f>
        <v>6.7704807041299935</v>
      </c>
      <c r="L92" s="82">
        <f>IF(ISERROR(VLOOKUP(control!$B$5&amp;control!$H$37&amp;$B92,Data_LCA!$A$5:$U$1875,Data_LCA!P$1,FALSE)),"-",VLOOKUP(control!$B$5&amp;control!$H$37&amp;$B92,Data_LCA!$A$5:$U$1875,Data_LCA!P$1,FALSE))</f>
        <v>6.7704807041299935</v>
      </c>
      <c r="M92" s="82">
        <f>IF(ISERROR(VLOOKUP(control!$B$5&amp;control!$H$37&amp;$B92,Data_LCA!$A$5:$U$1875,Data_LCA!Q$1,FALSE)),"-",VLOOKUP(control!$B$5&amp;control!$H$37&amp;$B92,Data_LCA!$A$5:$U$1875,Data_LCA!Q$1,FALSE))</f>
        <v>16.926201760324982</v>
      </c>
      <c r="N92" s="82">
        <f>IF(ISERROR(VLOOKUP(control!$B$5&amp;control!$H$37&amp;$B92,Data_LCA!$A$5:$U$1875,Data_LCA!R$1,FALSE)),"-",VLOOKUP(control!$B$5&amp;control!$H$37&amp;$B92,Data_LCA!$A$5:$U$1875,Data_LCA!R$1,FALSE))</f>
        <v>11.284134506883323</v>
      </c>
      <c r="O92" s="82">
        <f>IF(ISERROR(VLOOKUP(control!$B$5&amp;control!$H$37&amp;$B92,Data_LCA!$A$5:$U$1875,Data_LCA!S$1,FALSE)),"-",VLOOKUP(control!$B$5&amp;control!$H$37&amp;$B92,Data_LCA!$A$5:$U$1875,Data_LCA!S$1,FALSE))</f>
        <v>20.31144211238998</v>
      </c>
      <c r="P92" s="82">
        <f>IF(ISERROR(VLOOKUP(control!$B$5&amp;control!$H$37&amp;$B92,Data_LCA!$A$5:$U$1875,Data_LCA!T$1,FALSE)),"-",VLOOKUP(control!$B$5&amp;control!$H$37&amp;$B92,Data_LCA!$A$5:$U$1875,Data_LCA!T$1,FALSE))</f>
        <v>13.540961408259987</v>
      </c>
      <c r="Q92" s="83">
        <f>IF(ISERROR(VLOOKUP(control!$B$5&amp;control!$H$37&amp;$B92,Data_LCA!$A$5:$U$1875,Data_LCA!U$1,FALSE)),"-",VLOOKUP(control!$B$5&amp;control!$H$37&amp;$B92,Data_LCA!$A$5:$U$1875,Data_LCA!U$1,FALSE))</f>
        <v>75.603701196118251</v>
      </c>
      <c r="R92" s="9"/>
      <c r="S92" s="81">
        <f>IF(ISERROR(VLOOKUP("Persons"&amp;control!$H$37&amp;$B92,Data_LCA!$A$5:$U$1875,Data_LCA!O$1,FALSE)),"-",VLOOKUP("Persons"&amp;control!$H$37&amp;$B92,Data_LCA!$A$5:$U$1875,Data_LCA!O$1,FALSE))</f>
        <v>15.797788309636649</v>
      </c>
      <c r="T92" s="82">
        <f>IF(ISERROR(VLOOKUP("Persons"&amp;control!$H$37&amp;$B92,Data_LCA!$A$5:$U$1875,Data_LCA!P$1,FALSE)),"-",VLOOKUP("Persons"&amp;control!$H$37&amp;$B92,Data_LCA!$A$5:$U$1875,Data_LCA!P$1,FALSE))</f>
        <v>13.540961408259987</v>
      </c>
      <c r="U92" s="82">
        <f>IF(ISERROR(VLOOKUP("Persons"&amp;control!$H$37&amp;$B92,Data_LCA!$A$5:$U$1875,Data_LCA!Q$1,FALSE)),"-",VLOOKUP("Persons"&amp;control!$H$37&amp;$B92,Data_LCA!$A$5:$U$1875,Data_LCA!Q$1,FALSE))</f>
        <v>25.953509365831643</v>
      </c>
      <c r="V92" s="82">
        <f>IF(ISERROR(VLOOKUP("Persons"&amp;control!$H$37&amp;$B92,Data_LCA!$A$5:$U$1875,Data_LCA!R$1,FALSE)),"-",VLOOKUP("Persons"&amp;control!$H$37&amp;$B92,Data_LCA!$A$5:$U$1875,Data_LCA!R$1,FALSE))</f>
        <v>38.366057323403297</v>
      </c>
      <c r="W92" s="82">
        <f>IF(ISERROR(VLOOKUP("Persons"&amp;control!$H$37&amp;$B92,Data_LCA!$A$5:$U$1875,Data_LCA!S$1,FALSE)),"-",VLOOKUP("Persons"&amp;control!$H$37&amp;$B92,Data_LCA!$A$5:$U$1875,Data_LCA!S$1,FALSE))</f>
        <v>31.595576619273299</v>
      </c>
      <c r="X92" s="82">
        <f>IF(ISERROR(VLOOKUP("Persons"&amp;control!$H$37&amp;$B92,Data_LCA!$A$5:$U$1875,Data_LCA!T$1,FALSE)),"-",VLOOKUP("Persons"&amp;control!$H$37&amp;$B92,Data_LCA!$A$5:$U$1875,Data_LCA!T$1,FALSE))</f>
        <v>22.568269013766646</v>
      </c>
      <c r="Y92" s="83">
        <f>IF(ISERROR(VLOOKUP("Persons"&amp;control!$H$37&amp;$B92,Data_LCA!$A$5:$U$1875,Data_LCA!U$1,FALSE)),"-",VLOOKUP("Persons"&amp;control!$H$37&amp;$B92,Data_LCA!$A$5:$U$1875,Data_LCA!U$1,FALSE))</f>
        <v>147.82216204017152</v>
      </c>
    </row>
    <row r="93" spans="2:25" thickBot="1">
      <c r="B93" s="16" t="s">
        <v>127</v>
      </c>
      <c r="C93" s="78">
        <f>IF(ISERROR(VLOOKUP(control!$B$4&amp;control!$H$37&amp;$B93,Data_LCA!$A$5:$U$1875,Data_LCA!O$1,FALSE)),"-",VLOOKUP(control!$B$4&amp;control!$H$37&amp;$B93,Data_LCA!$A$5:$U$1875,Data_LCA!O$1,FALSE))</f>
        <v>5.6420672534416614</v>
      </c>
      <c r="D93" s="79">
        <f>IF(ISERROR(VLOOKUP(control!$B$4&amp;control!$H$37&amp;$B93,Data_LCA!$A$5:$U$1875,Data_LCA!P$1,FALSE)),"-",VLOOKUP(control!$B$4&amp;control!$H$37&amp;$B93,Data_LCA!$A$5:$U$1875,Data_LCA!P$1,FALSE))</f>
        <v>9.0273076055066568</v>
      </c>
      <c r="E93" s="79">
        <f>IF(ISERROR(VLOOKUP(control!$B$4&amp;control!$H$37&amp;$B93,Data_LCA!$A$5:$U$1875,Data_LCA!Q$1,FALSE)),"-",VLOOKUP(control!$B$4&amp;control!$H$37&amp;$B93,Data_LCA!$A$5:$U$1875,Data_LCA!Q$1,FALSE))</f>
        <v>5.6420672534416614</v>
      </c>
      <c r="F93" s="79">
        <f>IF(ISERROR(VLOOKUP(control!$B$4&amp;control!$H$37&amp;$B93,Data_LCA!$A$5:$U$1875,Data_LCA!R$1,FALSE)),"-",VLOOKUP(control!$B$4&amp;control!$H$37&amp;$B93,Data_LCA!$A$5:$U$1875,Data_LCA!R$1,FALSE))</f>
        <v>5.6420672534416614</v>
      </c>
      <c r="G93" s="79" t="str">
        <f>IF(ISERROR(VLOOKUP(control!$B$4&amp;control!$H$37&amp;$B93,Data_LCA!$A$5:$U$1875,Data_LCA!S$1,FALSE)),"-",VLOOKUP(control!$B$4&amp;control!$H$37&amp;$B93,Data_LCA!$A$5:$U$1875,Data_LCA!S$1,FALSE))</f>
        <v>-</v>
      </c>
      <c r="H93" s="79" t="str">
        <f>IF(ISERROR(VLOOKUP(control!$B$4&amp;control!$H$37&amp;$B93,Data_LCA!$A$5:$U$1875,Data_LCA!T$1,FALSE)),"-",VLOOKUP(control!$B$4&amp;control!$H$37&amp;$B93,Data_LCA!$A$5:$U$1875,Data_LCA!T$1,FALSE))</f>
        <v>-</v>
      </c>
      <c r="I93" s="80">
        <f>IF(ISERROR(VLOOKUP(control!$B$4&amp;control!$H$37&amp;$B93,Data_LCA!$A$5:$U$1875,Data_LCA!U$1,FALSE)),"-",VLOOKUP(control!$B$4&amp;control!$H$37&amp;$B93,Data_LCA!$A$5:$U$1875,Data_LCA!U$1,FALSE))</f>
        <v>25.953509365831643</v>
      </c>
      <c r="J93" s="9"/>
      <c r="K93" s="78">
        <f>IF(ISERROR(VLOOKUP(control!$B$5&amp;control!$H$37&amp;$B93,Data_LCA!$A$5:$U$1875,Data_LCA!O$1,FALSE)),"-",VLOOKUP(control!$B$5&amp;control!$H$37&amp;$B93,Data_LCA!$A$5:$U$1875,Data_LCA!O$1,FALSE))</f>
        <v>9.0273076055066568</v>
      </c>
      <c r="L93" s="79" t="str">
        <f>IF(ISERROR(VLOOKUP(control!$B$5&amp;control!$H$37&amp;$B93,Data_LCA!$A$5:$U$1875,Data_LCA!P$1,FALSE)),"-",VLOOKUP(control!$B$5&amp;control!$H$37&amp;$B93,Data_LCA!$A$5:$U$1875,Data_LCA!P$1,FALSE))</f>
        <v>-</v>
      </c>
      <c r="M93" s="79">
        <f>IF(ISERROR(VLOOKUP(control!$B$5&amp;control!$H$37&amp;$B93,Data_LCA!$A$5:$U$1875,Data_LCA!Q$1,FALSE)),"-",VLOOKUP(control!$B$5&amp;control!$H$37&amp;$B93,Data_LCA!$A$5:$U$1875,Data_LCA!Q$1,FALSE))</f>
        <v>5.6420672534416614</v>
      </c>
      <c r="N93" s="79">
        <f>IF(ISERROR(VLOOKUP(control!$B$5&amp;control!$H$37&amp;$B93,Data_LCA!$A$5:$U$1875,Data_LCA!R$1,FALSE)),"-",VLOOKUP(control!$B$5&amp;control!$H$37&amp;$B93,Data_LCA!$A$5:$U$1875,Data_LCA!R$1,FALSE))</f>
        <v>5.6420672534416614</v>
      </c>
      <c r="O93" s="79" t="str">
        <f>IF(ISERROR(VLOOKUP(control!$B$5&amp;control!$H$37&amp;$B93,Data_LCA!$A$5:$U$1875,Data_LCA!S$1,FALSE)),"-",VLOOKUP(control!$B$5&amp;control!$H$37&amp;$B93,Data_LCA!$A$5:$U$1875,Data_LCA!S$1,FALSE))</f>
        <v>-</v>
      </c>
      <c r="P93" s="79" t="str">
        <f>IF(ISERROR(VLOOKUP(control!$B$5&amp;control!$H$37&amp;$B93,Data_LCA!$A$5:$U$1875,Data_LCA!T$1,FALSE)),"-",VLOOKUP(control!$B$5&amp;control!$H$37&amp;$B93,Data_LCA!$A$5:$U$1875,Data_LCA!T$1,FALSE))</f>
        <v>-</v>
      </c>
      <c r="Q93" s="80">
        <f>IF(ISERROR(VLOOKUP(control!$B$5&amp;control!$H$37&amp;$B93,Data_LCA!$A$5:$U$1875,Data_LCA!U$1,FALSE)),"-",VLOOKUP(control!$B$5&amp;control!$H$37&amp;$B93,Data_LCA!$A$5:$U$1875,Data_LCA!U$1,FALSE))</f>
        <v>20.31144211238998</v>
      </c>
      <c r="R93" s="9"/>
      <c r="S93" s="78">
        <f>IF(ISERROR(VLOOKUP("Persons"&amp;control!$H$37&amp;$B93,Data_LCA!$A$5:$U$1875,Data_LCA!O$1,FALSE)),"-",VLOOKUP("Persons"&amp;control!$H$37&amp;$B93,Data_LCA!$A$5:$U$1875,Data_LCA!O$1,FALSE))</f>
        <v>14.66937485894832</v>
      </c>
      <c r="T93" s="79">
        <f>IF(ISERROR(VLOOKUP("Persons"&amp;control!$H$37&amp;$B93,Data_LCA!$A$5:$U$1875,Data_LCA!P$1,FALSE)),"-",VLOOKUP("Persons"&amp;control!$H$37&amp;$B93,Data_LCA!$A$5:$U$1875,Data_LCA!P$1,FALSE))</f>
        <v>9.0273076055066568</v>
      </c>
      <c r="U93" s="79">
        <f>IF(ISERROR(VLOOKUP("Persons"&amp;control!$H$37&amp;$B93,Data_LCA!$A$5:$U$1875,Data_LCA!Q$1,FALSE)),"-",VLOOKUP("Persons"&amp;control!$H$37&amp;$B93,Data_LCA!$A$5:$U$1875,Data_LCA!Q$1,FALSE))</f>
        <v>11.284134506883323</v>
      </c>
      <c r="V93" s="79">
        <f>IF(ISERROR(VLOOKUP("Persons"&amp;control!$H$37&amp;$B93,Data_LCA!$A$5:$U$1875,Data_LCA!R$1,FALSE)),"-",VLOOKUP("Persons"&amp;control!$H$37&amp;$B93,Data_LCA!$A$5:$U$1875,Data_LCA!R$1,FALSE))</f>
        <v>11.284134506883323</v>
      </c>
      <c r="W93" s="79" t="str">
        <f>IF(ISERROR(VLOOKUP("Persons"&amp;control!$H$37&amp;$B93,Data_LCA!$A$5:$U$1875,Data_LCA!S$1,FALSE)),"-",VLOOKUP("Persons"&amp;control!$H$37&amp;$B93,Data_LCA!$A$5:$U$1875,Data_LCA!S$1,FALSE))</f>
        <v>-</v>
      </c>
      <c r="X93" s="79" t="str">
        <f>IF(ISERROR(VLOOKUP("Persons"&amp;control!$H$37&amp;$B93,Data_LCA!$A$5:$U$1875,Data_LCA!T$1,FALSE)),"-",VLOOKUP("Persons"&amp;control!$H$37&amp;$B93,Data_LCA!$A$5:$U$1875,Data_LCA!T$1,FALSE))</f>
        <v>-</v>
      </c>
      <c r="Y93" s="80">
        <f>IF(ISERROR(VLOOKUP("Persons"&amp;control!$H$37&amp;$B93,Data_LCA!$A$5:$U$1875,Data_LCA!U$1,FALSE)),"-",VLOOKUP("Persons"&amp;control!$H$37&amp;$B93,Data_LCA!$A$5:$U$1875,Data_LCA!U$1,FALSE))</f>
        <v>46.264951478221619</v>
      </c>
    </row>
    <row r="94" spans="2:25" thickBot="1">
      <c r="B94" s="16" t="s">
        <v>131</v>
      </c>
      <c r="C94" s="81" t="str">
        <f>IF(ISERROR(VLOOKUP(control!$B$4&amp;control!$H$37&amp;$B94,Data_LCA!$A$5:$U$1875,Data_LCA!O$1,FALSE)),"-",VLOOKUP(control!$B$4&amp;control!$H$37&amp;$B94,Data_LCA!$A$5:$U$1875,Data_LCA!O$1,FALSE))</f>
        <v>-</v>
      </c>
      <c r="D94" s="82" t="str">
        <f>IF(ISERROR(VLOOKUP(control!$B$4&amp;control!$H$37&amp;$B94,Data_LCA!$A$5:$U$1875,Data_LCA!P$1,FALSE)),"-",VLOOKUP(control!$B$4&amp;control!$H$37&amp;$B94,Data_LCA!$A$5:$U$1875,Data_LCA!P$1,FALSE))</f>
        <v>-</v>
      </c>
      <c r="E94" s="82" t="str">
        <f>IF(ISERROR(VLOOKUP(control!$B$4&amp;control!$H$37&amp;$B94,Data_LCA!$A$5:$U$1875,Data_LCA!Q$1,FALSE)),"-",VLOOKUP(control!$B$4&amp;control!$H$37&amp;$B94,Data_LCA!$A$5:$U$1875,Data_LCA!Q$1,FALSE))</f>
        <v>-</v>
      </c>
      <c r="F94" s="82" t="str">
        <f>IF(ISERROR(VLOOKUP(control!$B$4&amp;control!$H$37&amp;$B94,Data_LCA!$A$5:$U$1875,Data_LCA!R$1,FALSE)),"-",VLOOKUP(control!$B$4&amp;control!$H$37&amp;$B94,Data_LCA!$A$5:$U$1875,Data_LCA!R$1,FALSE))</f>
        <v>-</v>
      </c>
      <c r="G94" s="82" t="str">
        <f>IF(ISERROR(VLOOKUP(control!$B$4&amp;control!$H$37&amp;$B94,Data_LCA!$A$5:$U$1875,Data_LCA!S$1,FALSE)),"-",VLOOKUP(control!$B$4&amp;control!$H$37&amp;$B94,Data_LCA!$A$5:$U$1875,Data_LCA!S$1,FALSE))</f>
        <v>-</v>
      </c>
      <c r="H94" s="82" t="str">
        <f>IF(ISERROR(VLOOKUP(control!$B$4&amp;control!$H$37&amp;$B94,Data_LCA!$A$5:$U$1875,Data_LCA!T$1,FALSE)),"-",VLOOKUP(control!$B$4&amp;control!$H$37&amp;$B94,Data_LCA!$A$5:$U$1875,Data_LCA!T$1,FALSE))</f>
        <v>-</v>
      </c>
      <c r="I94" s="83" t="str">
        <f>IF(ISERROR(VLOOKUP(control!$B$4&amp;control!$H$37&amp;$B94,Data_LCA!$A$5:$U$1875,Data_LCA!U$1,FALSE)),"-",VLOOKUP(control!$B$4&amp;control!$H$37&amp;$B94,Data_LCA!$A$5:$U$1875,Data_LCA!U$1,FALSE))</f>
        <v>-</v>
      </c>
      <c r="J94" s="9"/>
      <c r="K94" s="81">
        <f>IF(ISERROR(VLOOKUP(control!$B$5&amp;control!$H$37&amp;$B94,Data_LCA!$A$5:$U$1875,Data_LCA!O$1,FALSE)),"-",VLOOKUP(control!$B$5&amp;control!$H$37&amp;$B94,Data_LCA!$A$5:$U$1875,Data_LCA!O$1,FALSE))</f>
        <v>13.297872340425533</v>
      </c>
      <c r="L94" s="82">
        <f>IF(ISERROR(VLOOKUP(control!$B$5&amp;control!$H$37&amp;$B94,Data_LCA!$A$5:$U$1875,Data_LCA!P$1,FALSE)),"-",VLOOKUP(control!$B$5&amp;control!$H$37&amp;$B94,Data_LCA!$A$5:$U$1875,Data_LCA!P$1,FALSE))</f>
        <v>11.081560283687944</v>
      </c>
      <c r="M94" s="82">
        <f>IF(ISERROR(VLOOKUP(control!$B$5&amp;control!$H$37&amp;$B94,Data_LCA!$A$5:$U$1875,Data_LCA!Q$1,FALSE)),"-",VLOOKUP(control!$B$5&amp;control!$H$37&amp;$B94,Data_LCA!$A$5:$U$1875,Data_LCA!Q$1,FALSE))</f>
        <v>33.244680851063826</v>
      </c>
      <c r="N94" s="82">
        <f>IF(ISERROR(VLOOKUP(control!$B$5&amp;control!$H$37&amp;$B94,Data_LCA!$A$5:$U$1875,Data_LCA!R$1,FALSE)),"-",VLOOKUP(control!$B$5&amp;control!$H$37&amp;$B94,Data_LCA!$A$5:$U$1875,Data_LCA!R$1,FALSE))</f>
        <v>37.677304964539005</v>
      </c>
      <c r="O94" s="82">
        <f>IF(ISERROR(VLOOKUP(control!$B$5&amp;control!$H$37&amp;$B94,Data_LCA!$A$5:$U$1875,Data_LCA!S$1,FALSE)),"-",VLOOKUP(control!$B$5&amp;control!$H$37&amp;$B94,Data_LCA!$A$5:$U$1875,Data_LCA!S$1,FALSE))</f>
        <v>24.379432624113477</v>
      </c>
      <c r="P94" s="82">
        <f>IF(ISERROR(VLOOKUP(control!$B$5&amp;control!$H$37&amp;$B94,Data_LCA!$A$5:$U$1875,Data_LCA!T$1,FALSE)),"-",VLOOKUP(control!$B$5&amp;control!$H$37&amp;$B94,Data_LCA!$A$5:$U$1875,Data_LCA!T$1,FALSE))</f>
        <v>13.297872340425533</v>
      </c>
      <c r="Q94" s="83">
        <f>IF(ISERROR(VLOOKUP(control!$B$5&amp;control!$H$37&amp;$B94,Data_LCA!$A$5:$U$1875,Data_LCA!U$1,FALSE)),"-",VLOOKUP(control!$B$5&amp;control!$H$37&amp;$B94,Data_LCA!$A$5:$U$1875,Data_LCA!U$1,FALSE))</f>
        <v>132.97872340425531</v>
      </c>
      <c r="R94" s="9"/>
      <c r="S94" s="81">
        <f>IF(ISERROR(VLOOKUP("Persons"&amp;control!$H$37&amp;$B94,Data_LCA!$A$5:$U$1875,Data_LCA!O$1,FALSE)),"-",VLOOKUP("Persons"&amp;control!$H$37&amp;$B94,Data_LCA!$A$5:$U$1875,Data_LCA!O$1,FALSE))</f>
        <v>13.297872340425533</v>
      </c>
      <c r="T94" s="82">
        <f>IF(ISERROR(VLOOKUP("Persons"&amp;control!$H$37&amp;$B94,Data_LCA!$A$5:$U$1875,Data_LCA!P$1,FALSE)),"-",VLOOKUP("Persons"&amp;control!$H$37&amp;$B94,Data_LCA!$A$5:$U$1875,Data_LCA!P$1,FALSE))</f>
        <v>11.081560283687944</v>
      </c>
      <c r="U94" s="82">
        <f>IF(ISERROR(VLOOKUP("Persons"&amp;control!$H$37&amp;$B94,Data_LCA!$A$5:$U$1875,Data_LCA!Q$1,FALSE)),"-",VLOOKUP("Persons"&amp;control!$H$37&amp;$B94,Data_LCA!$A$5:$U$1875,Data_LCA!Q$1,FALSE))</f>
        <v>33.244680851063826</v>
      </c>
      <c r="V94" s="82">
        <f>IF(ISERROR(VLOOKUP("Persons"&amp;control!$H$37&amp;$B94,Data_LCA!$A$5:$U$1875,Data_LCA!R$1,FALSE)),"-",VLOOKUP("Persons"&amp;control!$H$37&amp;$B94,Data_LCA!$A$5:$U$1875,Data_LCA!R$1,FALSE))</f>
        <v>37.677304964539005</v>
      </c>
      <c r="W94" s="82">
        <f>IF(ISERROR(VLOOKUP("Persons"&amp;control!$H$37&amp;$B94,Data_LCA!$A$5:$U$1875,Data_LCA!S$1,FALSE)),"-",VLOOKUP("Persons"&amp;control!$H$37&amp;$B94,Data_LCA!$A$5:$U$1875,Data_LCA!S$1,FALSE))</f>
        <v>24.379432624113477</v>
      </c>
      <c r="X94" s="82">
        <f>IF(ISERROR(VLOOKUP("Persons"&amp;control!$H$37&amp;$B94,Data_LCA!$A$5:$U$1875,Data_LCA!T$1,FALSE)),"-",VLOOKUP("Persons"&amp;control!$H$37&amp;$B94,Data_LCA!$A$5:$U$1875,Data_LCA!T$1,FALSE))</f>
        <v>13.297872340425533</v>
      </c>
      <c r="Y94" s="83">
        <f>IF(ISERROR(VLOOKUP("Persons"&amp;control!$H$37&amp;$B94,Data_LCA!$A$5:$U$1875,Data_LCA!U$1,FALSE)),"-",VLOOKUP("Persons"&amp;control!$H$37&amp;$B94,Data_LCA!$A$5:$U$1875,Data_LCA!U$1,FALSE))</f>
        <v>132.97872340425531</v>
      </c>
    </row>
    <row r="95" spans="2:25" thickBot="1">
      <c r="B95" s="16" t="s">
        <v>160</v>
      </c>
      <c r="C95" s="78" t="str">
        <f>IF(ISERROR(VLOOKUP(control!$B$4&amp;control!$H$37&amp;$B95,Data_LCA!$A$5:$U$1875,Data_LCA!O$1,FALSE)),"-",VLOOKUP(control!$B$4&amp;control!$H$37&amp;$B95,Data_LCA!$A$5:$U$1875,Data_LCA!O$1,FALSE))</f>
        <v>-</v>
      </c>
      <c r="D95" s="79" t="str">
        <f>IF(ISERROR(VLOOKUP(control!$B$4&amp;control!$H$37&amp;$B95,Data_LCA!$A$5:$U$1875,Data_LCA!P$1,FALSE)),"-",VLOOKUP(control!$B$4&amp;control!$H$37&amp;$B95,Data_LCA!$A$5:$U$1875,Data_LCA!P$1,FALSE))</f>
        <v>-</v>
      </c>
      <c r="E95" s="79" t="str">
        <f>IF(ISERROR(VLOOKUP(control!$B$4&amp;control!$H$37&amp;$B95,Data_LCA!$A$5:$U$1875,Data_LCA!Q$1,FALSE)),"-",VLOOKUP(control!$B$4&amp;control!$H$37&amp;$B95,Data_LCA!$A$5:$U$1875,Data_LCA!Q$1,FALSE))</f>
        <v>-</v>
      </c>
      <c r="F95" s="79" t="str">
        <f>IF(ISERROR(VLOOKUP(control!$B$4&amp;control!$H$37&amp;$B95,Data_LCA!$A$5:$U$1875,Data_LCA!R$1,FALSE)),"-",VLOOKUP(control!$B$4&amp;control!$H$37&amp;$B95,Data_LCA!$A$5:$U$1875,Data_LCA!R$1,FALSE))</f>
        <v>-</v>
      </c>
      <c r="G95" s="79" t="str">
        <f>IF(ISERROR(VLOOKUP(control!$B$4&amp;control!$H$37&amp;$B95,Data_LCA!$A$5:$U$1875,Data_LCA!S$1,FALSE)),"-",VLOOKUP(control!$B$4&amp;control!$H$37&amp;$B95,Data_LCA!$A$5:$U$1875,Data_LCA!S$1,FALSE))</f>
        <v>-</v>
      </c>
      <c r="H95" s="79" t="str">
        <f>IF(ISERROR(VLOOKUP(control!$B$4&amp;control!$H$37&amp;$B95,Data_LCA!$A$5:$U$1875,Data_LCA!T$1,FALSE)),"-",VLOOKUP(control!$B$4&amp;control!$H$37&amp;$B95,Data_LCA!$A$5:$U$1875,Data_LCA!T$1,FALSE))</f>
        <v>-</v>
      </c>
      <c r="I95" s="80" t="str">
        <f>IF(ISERROR(VLOOKUP(control!$B$4&amp;control!$H$37&amp;$B95,Data_LCA!$A$5:$U$1875,Data_LCA!U$1,FALSE)),"-",VLOOKUP(control!$B$4&amp;control!$H$37&amp;$B95,Data_LCA!$A$5:$U$1875,Data_LCA!U$1,FALSE))</f>
        <v>-</v>
      </c>
      <c r="J95" s="9"/>
      <c r="K95" s="78">
        <f>IF(ISERROR(VLOOKUP(control!$B$5&amp;control!$H$37&amp;$B95,Data_LCA!$A$5:$U$1875,Data_LCA!O$1,FALSE)),"-",VLOOKUP(control!$B$5&amp;control!$H$37&amp;$B95,Data_LCA!$A$5:$U$1875,Data_LCA!O$1,FALSE))</f>
        <v>5.6420672534416614</v>
      </c>
      <c r="L95" s="79" t="str">
        <f>IF(ISERROR(VLOOKUP(control!$B$5&amp;control!$H$37&amp;$B95,Data_LCA!$A$5:$U$1875,Data_LCA!P$1,FALSE)),"-",VLOOKUP(control!$B$5&amp;control!$H$37&amp;$B95,Data_LCA!$A$5:$U$1875,Data_LCA!P$1,FALSE))</f>
        <v>-</v>
      </c>
      <c r="M95" s="79" t="str">
        <f>IF(ISERROR(VLOOKUP(control!$B$5&amp;control!$H$37&amp;$B95,Data_LCA!$A$5:$U$1875,Data_LCA!Q$1,FALSE)),"-",VLOOKUP(control!$B$5&amp;control!$H$37&amp;$B95,Data_LCA!$A$5:$U$1875,Data_LCA!Q$1,FALSE))</f>
        <v>-</v>
      </c>
      <c r="N95" s="79" t="str">
        <f>IF(ISERROR(VLOOKUP(control!$B$5&amp;control!$H$37&amp;$B95,Data_LCA!$A$5:$U$1875,Data_LCA!R$1,FALSE)),"-",VLOOKUP(control!$B$5&amp;control!$H$37&amp;$B95,Data_LCA!$A$5:$U$1875,Data_LCA!R$1,FALSE))</f>
        <v>-</v>
      </c>
      <c r="O95" s="79" t="str">
        <f>IF(ISERROR(VLOOKUP(control!$B$5&amp;control!$H$37&amp;$B95,Data_LCA!$A$5:$U$1875,Data_LCA!S$1,FALSE)),"-",VLOOKUP(control!$B$5&amp;control!$H$37&amp;$B95,Data_LCA!$A$5:$U$1875,Data_LCA!S$1,FALSE))</f>
        <v>-</v>
      </c>
      <c r="P95" s="79" t="str">
        <f>IF(ISERROR(VLOOKUP(control!$B$5&amp;control!$H$37&amp;$B95,Data_LCA!$A$5:$U$1875,Data_LCA!T$1,FALSE)),"-",VLOOKUP(control!$B$5&amp;control!$H$37&amp;$B95,Data_LCA!$A$5:$U$1875,Data_LCA!T$1,FALSE))</f>
        <v>-</v>
      </c>
      <c r="Q95" s="80">
        <f>IF(ISERROR(VLOOKUP(control!$B$5&amp;control!$H$37&amp;$B95,Data_LCA!$A$5:$U$1875,Data_LCA!U$1,FALSE)),"-",VLOOKUP(control!$B$5&amp;control!$H$37&amp;$B95,Data_LCA!$A$5:$U$1875,Data_LCA!U$1,FALSE))</f>
        <v>5.6420672534416614</v>
      </c>
      <c r="R95" s="9"/>
      <c r="S95" s="78">
        <f>IF(ISERROR(VLOOKUP("Persons"&amp;control!$H$37&amp;$B95,Data_LCA!$A$5:$U$1875,Data_LCA!O$1,FALSE)),"-",VLOOKUP("Persons"&amp;control!$H$37&amp;$B95,Data_LCA!$A$5:$U$1875,Data_LCA!O$1,FALSE))</f>
        <v>5.6420672534416614</v>
      </c>
      <c r="T95" s="79" t="str">
        <f>IF(ISERROR(VLOOKUP("Persons"&amp;control!$H$37&amp;$B95,Data_LCA!$A$5:$U$1875,Data_LCA!P$1,FALSE)),"-",VLOOKUP("Persons"&amp;control!$H$37&amp;$B95,Data_LCA!$A$5:$U$1875,Data_LCA!P$1,FALSE))</f>
        <v>-</v>
      </c>
      <c r="U95" s="79" t="str">
        <f>IF(ISERROR(VLOOKUP("Persons"&amp;control!$H$37&amp;$B95,Data_LCA!$A$5:$U$1875,Data_LCA!Q$1,FALSE)),"-",VLOOKUP("Persons"&amp;control!$H$37&amp;$B95,Data_LCA!$A$5:$U$1875,Data_LCA!Q$1,FALSE))</f>
        <v>-</v>
      </c>
      <c r="V95" s="79" t="str">
        <f>IF(ISERROR(VLOOKUP("Persons"&amp;control!$H$37&amp;$B95,Data_LCA!$A$5:$U$1875,Data_LCA!R$1,FALSE)),"-",VLOOKUP("Persons"&amp;control!$H$37&amp;$B95,Data_LCA!$A$5:$U$1875,Data_LCA!R$1,FALSE))</f>
        <v>-</v>
      </c>
      <c r="W95" s="79" t="str">
        <f>IF(ISERROR(VLOOKUP("Persons"&amp;control!$H$37&amp;$B95,Data_LCA!$A$5:$U$1875,Data_LCA!S$1,FALSE)),"-",VLOOKUP("Persons"&amp;control!$H$37&amp;$B95,Data_LCA!$A$5:$U$1875,Data_LCA!S$1,FALSE))</f>
        <v>-</v>
      </c>
      <c r="X95" s="79" t="str">
        <f>IF(ISERROR(VLOOKUP("Persons"&amp;control!$H$37&amp;$B95,Data_LCA!$A$5:$U$1875,Data_LCA!T$1,FALSE)),"-",VLOOKUP("Persons"&amp;control!$H$37&amp;$B95,Data_LCA!$A$5:$U$1875,Data_LCA!T$1,FALSE))</f>
        <v>-</v>
      </c>
      <c r="Y95" s="80">
        <f>IF(ISERROR(VLOOKUP("Persons"&amp;control!$H$37&amp;$B95,Data_LCA!$A$5:$U$1875,Data_LCA!U$1,FALSE)),"-",VLOOKUP("Persons"&amp;control!$H$37&amp;$B95,Data_LCA!$A$5:$U$1875,Data_LCA!U$1,FALSE))</f>
        <v>5.6420672534416614</v>
      </c>
    </row>
    <row r="96" spans="2:25" thickBot="1">
      <c r="B96" s="16" t="s">
        <v>163</v>
      </c>
      <c r="C96" s="81">
        <f>IF(ISERROR(VLOOKUP(control!$B$4&amp;control!$H$37&amp;$B96,Data_LCA!$A$5:$U$1875,Data_LCA!O$1,FALSE)),"-",VLOOKUP(control!$B$4&amp;control!$H$37&amp;$B96,Data_LCA!$A$5:$U$1875,Data_LCA!O$1,FALSE))</f>
        <v>131.0344827586207</v>
      </c>
      <c r="D96" s="82">
        <f>IF(ISERROR(VLOOKUP(control!$B$4&amp;control!$H$37&amp;$B96,Data_LCA!$A$5:$U$1875,Data_LCA!P$1,FALSE)),"-",VLOOKUP(control!$B$4&amp;control!$H$37&amp;$B96,Data_LCA!$A$5:$U$1875,Data_LCA!P$1,FALSE))</f>
        <v>87.356321839080465</v>
      </c>
      <c r="E96" s="82">
        <f>IF(ISERROR(VLOOKUP(control!$B$4&amp;control!$H$37&amp;$B96,Data_LCA!$A$5:$U$1875,Data_LCA!Q$1,FALSE)),"-",VLOOKUP(control!$B$4&amp;control!$H$37&amp;$B96,Data_LCA!$A$5:$U$1875,Data_LCA!Q$1,FALSE))</f>
        <v>294.25287356321837</v>
      </c>
      <c r="F96" s="82">
        <f>IF(ISERROR(VLOOKUP(control!$B$4&amp;control!$H$37&amp;$B96,Data_LCA!$A$5:$U$1875,Data_LCA!R$1,FALSE)),"-",VLOOKUP(control!$B$4&amp;control!$H$37&amp;$B96,Data_LCA!$A$5:$U$1875,Data_LCA!R$1,FALSE))</f>
        <v>271.26436781609198</v>
      </c>
      <c r="G96" s="82">
        <f>IF(ISERROR(VLOOKUP(control!$B$4&amp;control!$H$37&amp;$B96,Data_LCA!$A$5:$U$1875,Data_LCA!S$1,FALSE)),"-",VLOOKUP(control!$B$4&amp;control!$H$37&amp;$B96,Data_LCA!$A$5:$U$1875,Data_LCA!S$1,FALSE))</f>
        <v>110.3448275862069</v>
      </c>
      <c r="H96" s="82">
        <f>IF(ISERROR(VLOOKUP(control!$B$4&amp;control!$H$37&amp;$B96,Data_LCA!$A$5:$U$1875,Data_LCA!T$1,FALSE)),"-",VLOOKUP(control!$B$4&amp;control!$H$37&amp;$B96,Data_LCA!$A$5:$U$1875,Data_LCA!T$1,FALSE))</f>
        <v>22.988505747126435</v>
      </c>
      <c r="I96" s="83">
        <f>IF(ISERROR(VLOOKUP(control!$B$4&amp;control!$H$37&amp;$B96,Data_LCA!$A$5:$U$1875,Data_LCA!U$1,FALSE)),"-",VLOOKUP(control!$B$4&amp;control!$H$37&amp;$B96,Data_LCA!$A$5:$U$1875,Data_LCA!U$1,FALSE))</f>
        <v>917.24137931034488</v>
      </c>
      <c r="J96" s="9"/>
      <c r="K96" s="81" t="str">
        <f>IF(ISERROR(VLOOKUP(control!$B$5&amp;control!$H$37&amp;$B96,Data_LCA!$A$5:$U$1875,Data_LCA!O$1,FALSE)),"-",VLOOKUP(control!$B$5&amp;control!$H$37&amp;$B96,Data_LCA!$A$5:$U$1875,Data_LCA!O$1,FALSE))</f>
        <v>-</v>
      </c>
      <c r="L96" s="82" t="str">
        <f>IF(ISERROR(VLOOKUP(control!$B$5&amp;control!$H$37&amp;$B96,Data_LCA!$A$5:$U$1875,Data_LCA!P$1,FALSE)),"-",VLOOKUP(control!$B$5&amp;control!$H$37&amp;$B96,Data_LCA!$A$5:$U$1875,Data_LCA!P$1,FALSE))</f>
        <v>-</v>
      </c>
      <c r="M96" s="82" t="str">
        <f>IF(ISERROR(VLOOKUP(control!$B$5&amp;control!$H$37&amp;$B96,Data_LCA!$A$5:$U$1875,Data_LCA!Q$1,FALSE)),"-",VLOOKUP(control!$B$5&amp;control!$H$37&amp;$B96,Data_LCA!$A$5:$U$1875,Data_LCA!Q$1,FALSE))</f>
        <v>-</v>
      </c>
      <c r="N96" s="82" t="str">
        <f>IF(ISERROR(VLOOKUP(control!$B$5&amp;control!$H$37&amp;$B96,Data_LCA!$A$5:$U$1875,Data_LCA!R$1,FALSE)),"-",VLOOKUP(control!$B$5&amp;control!$H$37&amp;$B96,Data_LCA!$A$5:$U$1875,Data_LCA!R$1,FALSE))</f>
        <v>-</v>
      </c>
      <c r="O96" s="82" t="str">
        <f>IF(ISERROR(VLOOKUP(control!$B$5&amp;control!$H$37&amp;$B96,Data_LCA!$A$5:$U$1875,Data_LCA!S$1,FALSE)),"-",VLOOKUP(control!$B$5&amp;control!$H$37&amp;$B96,Data_LCA!$A$5:$U$1875,Data_LCA!S$1,FALSE))</f>
        <v>-</v>
      </c>
      <c r="P96" s="82" t="str">
        <f>IF(ISERROR(VLOOKUP(control!$B$5&amp;control!$H$37&amp;$B96,Data_LCA!$A$5:$U$1875,Data_LCA!T$1,FALSE)),"-",VLOOKUP(control!$B$5&amp;control!$H$37&amp;$B96,Data_LCA!$A$5:$U$1875,Data_LCA!T$1,FALSE))</f>
        <v>-</v>
      </c>
      <c r="Q96" s="83" t="str">
        <f>IF(ISERROR(VLOOKUP(control!$B$5&amp;control!$H$37&amp;$B96,Data_LCA!$A$5:$U$1875,Data_LCA!U$1,FALSE)),"-",VLOOKUP(control!$B$5&amp;control!$H$37&amp;$B96,Data_LCA!$A$5:$U$1875,Data_LCA!U$1,FALSE))</f>
        <v>-</v>
      </c>
      <c r="R96" s="9"/>
      <c r="S96" s="81">
        <f>IF(ISERROR(VLOOKUP("Persons"&amp;control!$H$37&amp;$B96,Data_LCA!$A$5:$U$1875,Data_LCA!O$1,FALSE)),"-",VLOOKUP("Persons"&amp;control!$H$37&amp;$B96,Data_LCA!$A$5:$U$1875,Data_LCA!O$1,FALSE))</f>
        <v>131.0344827586207</v>
      </c>
      <c r="T96" s="82">
        <f>IF(ISERROR(VLOOKUP("Persons"&amp;control!$H$37&amp;$B96,Data_LCA!$A$5:$U$1875,Data_LCA!P$1,FALSE)),"-",VLOOKUP("Persons"&amp;control!$H$37&amp;$B96,Data_LCA!$A$5:$U$1875,Data_LCA!P$1,FALSE))</f>
        <v>87.356321839080465</v>
      </c>
      <c r="U96" s="82">
        <f>IF(ISERROR(VLOOKUP("Persons"&amp;control!$H$37&amp;$B96,Data_LCA!$A$5:$U$1875,Data_LCA!Q$1,FALSE)),"-",VLOOKUP("Persons"&amp;control!$H$37&amp;$B96,Data_LCA!$A$5:$U$1875,Data_LCA!Q$1,FALSE))</f>
        <v>294.25287356321837</v>
      </c>
      <c r="V96" s="82">
        <f>IF(ISERROR(VLOOKUP("Persons"&amp;control!$H$37&amp;$B96,Data_LCA!$A$5:$U$1875,Data_LCA!R$1,FALSE)),"-",VLOOKUP("Persons"&amp;control!$H$37&amp;$B96,Data_LCA!$A$5:$U$1875,Data_LCA!R$1,FALSE))</f>
        <v>271.26436781609198</v>
      </c>
      <c r="W96" s="82">
        <f>IF(ISERROR(VLOOKUP("Persons"&amp;control!$H$37&amp;$B96,Data_LCA!$A$5:$U$1875,Data_LCA!S$1,FALSE)),"-",VLOOKUP("Persons"&amp;control!$H$37&amp;$B96,Data_LCA!$A$5:$U$1875,Data_LCA!S$1,FALSE))</f>
        <v>110.3448275862069</v>
      </c>
      <c r="X96" s="82">
        <f>IF(ISERROR(VLOOKUP("Persons"&amp;control!$H$37&amp;$B96,Data_LCA!$A$5:$U$1875,Data_LCA!T$1,FALSE)),"-",VLOOKUP("Persons"&amp;control!$H$37&amp;$B96,Data_LCA!$A$5:$U$1875,Data_LCA!T$1,FALSE))</f>
        <v>22.988505747126435</v>
      </c>
      <c r="Y96" s="83">
        <f>IF(ISERROR(VLOOKUP("Persons"&amp;control!$H$37&amp;$B96,Data_LCA!$A$5:$U$1875,Data_LCA!U$1,FALSE)),"-",VLOOKUP("Persons"&amp;control!$H$37&amp;$B96,Data_LCA!$A$5:$U$1875,Data_LCA!U$1,FALSE))</f>
        <v>917.24137931034488</v>
      </c>
    </row>
    <row r="97" spans="2:25" thickBot="1">
      <c r="B97" s="16" t="s">
        <v>141</v>
      </c>
      <c r="C97" s="78">
        <f>IF(ISERROR(VLOOKUP(control!$B$4&amp;control!$H$37&amp;$B97,Data_LCA!$A$5:$U$1875,Data_LCA!O$1,FALSE)),"-",VLOOKUP(control!$B$4&amp;control!$H$37&amp;$B97,Data_LCA!$A$5:$U$1875,Data_LCA!O$1,FALSE))</f>
        <v>6.7704807041299935</v>
      </c>
      <c r="D97" s="79">
        <f>IF(ISERROR(VLOOKUP(control!$B$4&amp;control!$H$37&amp;$B97,Data_LCA!$A$5:$U$1875,Data_LCA!P$1,FALSE)),"-",VLOOKUP(control!$B$4&amp;control!$H$37&amp;$B97,Data_LCA!$A$5:$U$1875,Data_LCA!P$1,FALSE))</f>
        <v>5.6420672534416614</v>
      </c>
      <c r="E97" s="79" t="str">
        <f>IF(ISERROR(VLOOKUP(control!$B$4&amp;control!$H$37&amp;$B97,Data_LCA!$A$5:$U$1875,Data_LCA!Q$1,FALSE)),"-",VLOOKUP(control!$B$4&amp;control!$H$37&amp;$B97,Data_LCA!$A$5:$U$1875,Data_LCA!Q$1,FALSE))</f>
        <v>-</v>
      </c>
      <c r="F97" s="79">
        <f>IF(ISERROR(VLOOKUP(control!$B$4&amp;control!$H$37&amp;$B97,Data_LCA!$A$5:$U$1875,Data_LCA!R$1,FALSE)),"-",VLOOKUP(control!$B$4&amp;control!$H$37&amp;$B97,Data_LCA!$A$5:$U$1875,Data_LCA!R$1,FALSE))</f>
        <v>6.7704807041299935</v>
      </c>
      <c r="G97" s="79">
        <f>IF(ISERROR(VLOOKUP(control!$B$4&amp;control!$H$37&amp;$B97,Data_LCA!$A$5:$U$1875,Data_LCA!S$1,FALSE)),"-",VLOOKUP(control!$B$4&amp;control!$H$37&amp;$B97,Data_LCA!$A$5:$U$1875,Data_LCA!S$1,FALSE))</f>
        <v>6.7704807041299935</v>
      </c>
      <c r="H97" s="79" t="str">
        <f>IF(ISERROR(VLOOKUP(control!$B$4&amp;control!$H$37&amp;$B97,Data_LCA!$A$5:$U$1875,Data_LCA!T$1,FALSE)),"-",VLOOKUP(control!$B$4&amp;control!$H$37&amp;$B97,Data_LCA!$A$5:$U$1875,Data_LCA!T$1,FALSE))</f>
        <v>-</v>
      </c>
      <c r="I97" s="80">
        <f>IF(ISERROR(VLOOKUP(control!$B$4&amp;control!$H$37&amp;$B97,Data_LCA!$A$5:$U$1875,Data_LCA!U$1,FALSE)),"-",VLOOKUP(control!$B$4&amp;control!$H$37&amp;$B97,Data_LCA!$A$5:$U$1875,Data_LCA!U$1,FALSE))</f>
        <v>25.953509365831643</v>
      </c>
      <c r="J97" s="9"/>
      <c r="K97" s="78" t="str">
        <f>IF(ISERROR(VLOOKUP(control!$B$5&amp;control!$H$37&amp;$B97,Data_LCA!$A$5:$U$1875,Data_LCA!O$1,FALSE)),"-",VLOOKUP(control!$B$5&amp;control!$H$37&amp;$B97,Data_LCA!$A$5:$U$1875,Data_LCA!O$1,FALSE))</f>
        <v>-</v>
      </c>
      <c r="L97" s="79" t="str">
        <f>IF(ISERROR(VLOOKUP(control!$B$5&amp;control!$H$37&amp;$B97,Data_LCA!$A$5:$U$1875,Data_LCA!P$1,FALSE)),"-",VLOOKUP(control!$B$5&amp;control!$H$37&amp;$B97,Data_LCA!$A$5:$U$1875,Data_LCA!P$1,FALSE))</f>
        <v>-</v>
      </c>
      <c r="M97" s="79">
        <f>IF(ISERROR(VLOOKUP(control!$B$5&amp;control!$H$37&amp;$B97,Data_LCA!$A$5:$U$1875,Data_LCA!Q$1,FALSE)),"-",VLOOKUP(control!$B$5&amp;control!$H$37&amp;$B97,Data_LCA!$A$5:$U$1875,Data_LCA!Q$1,FALSE))</f>
        <v>5.6420672534416614</v>
      </c>
      <c r="N97" s="79" t="str">
        <f>IF(ISERROR(VLOOKUP(control!$B$5&amp;control!$H$37&amp;$B97,Data_LCA!$A$5:$U$1875,Data_LCA!R$1,FALSE)),"-",VLOOKUP(control!$B$5&amp;control!$H$37&amp;$B97,Data_LCA!$A$5:$U$1875,Data_LCA!R$1,FALSE))</f>
        <v>-</v>
      </c>
      <c r="O97" s="79">
        <f>IF(ISERROR(VLOOKUP(control!$B$5&amp;control!$H$37&amp;$B97,Data_LCA!$A$5:$U$1875,Data_LCA!S$1,FALSE)),"-",VLOOKUP(control!$B$5&amp;control!$H$37&amp;$B97,Data_LCA!$A$5:$U$1875,Data_LCA!S$1,FALSE))</f>
        <v>5.6420672534416614</v>
      </c>
      <c r="P97" s="79" t="str">
        <f>IF(ISERROR(VLOOKUP(control!$B$5&amp;control!$H$37&amp;$B97,Data_LCA!$A$5:$U$1875,Data_LCA!T$1,FALSE)),"-",VLOOKUP(control!$B$5&amp;control!$H$37&amp;$B97,Data_LCA!$A$5:$U$1875,Data_LCA!T$1,FALSE))</f>
        <v>-</v>
      </c>
      <c r="Q97" s="80">
        <f>IF(ISERROR(VLOOKUP(control!$B$5&amp;control!$H$37&amp;$B97,Data_LCA!$A$5:$U$1875,Data_LCA!U$1,FALSE)),"-",VLOOKUP(control!$B$5&amp;control!$H$37&amp;$B97,Data_LCA!$A$5:$U$1875,Data_LCA!U$1,FALSE))</f>
        <v>11.284134506883323</v>
      </c>
      <c r="R97" s="9"/>
      <c r="S97" s="78">
        <f>IF(ISERROR(VLOOKUP("Persons"&amp;control!$H$37&amp;$B97,Data_LCA!$A$5:$U$1875,Data_LCA!O$1,FALSE)),"-",VLOOKUP("Persons"&amp;control!$H$37&amp;$B97,Data_LCA!$A$5:$U$1875,Data_LCA!O$1,FALSE))</f>
        <v>6.7704807041299935</v>
      </c>
      <c r="T97" s="79">
        <f>IF(ISERROR(VLOOKUP("Persons"&amp;control!$H$37&amp;$B97,Data_LCA!$A$5:$U$1875,Data_LCA!P$1,FALSE)),"-",VLOOKUP("Persons"&amp;control!$H$37&amp;$B97,Data_LCA!$A$5:$U$1875,Data_LCA!P$1,FALSE))</f>
        <v>5.6420672534416614</v>
      </c>
      <c r="U97" s="79">
        <f>IF(ISERROR(VLOOKUP("Persons"&amp;control!$H$37&amp;$B97,Data_LCA!$A$5:$U$1875,Data_LCA!Q$1,FALSE)),"-",VLOOKUP("Persons"&amp;control!$H$37&amp;$B97,Data_LCA!$A$5:$U$1875,Data_LCA!Q$1,FALSE))</f>
        <v>5.6420672534416614</v>
      </c>
      <c r="V97" s="79">
        <f>IF(ISERROR(VLOOKUP("Persons"&amp;control!$H$37&amp;$B97,Data_LCA!$A$5:$U$1875,Data_LCA!R$1,FALSE)),"-",VLOOKUP("Persons"&amp;control!$H$37&amp;$B97,Data_LCA!$A$5:$U$1875,Data_LCA!R$1,FALSE))</f>
        <v>6.7704807041299935</v>
      </c>
      <c r="W97" s="79">
        <f>IF(ISERROR(VLOOKUP("Persons"&amp;control!$H$37&amp;$B97,Data_LCA!$A$5:$U$1875,Data_LCA!S$1,FALSE)),"-",VLOOKUP("Persons"&amp;control!$H$37&amp;$B97,Data_LCA!$A$5:$U$1875,Data_LCA!S$1,FALSE))</f>
        <v>12.412547957571654</v>
      </c>
      <c r="X97" s="79" t="str">
        <f>IF(ISERROR(VLOOKUP("Persons"&amp;control!$H$37&amp;$B97,Data_LCA!$A$5:$U$1875,Data_LCA!T$1,FALSE)),"-",VLOOKUP("Persons"&amp;control!$H$37&amp;$B97,Data_LCA!$A$5:$U$1875,Data_LCA!T$1,FALSE))</f>
        <v>-</v>
      </c>
      <c r="Y97" s="80">
        <f>IF(ISERROR(VLOOKUP("Persons"&amp;control!$H$37&amp;$B97,Data_LCA!$A$5:$U$1875,Data_LCA!U$1,FALSE)),"-",VLOOKUP("Persons"&amp;control!$H$37&amp;$B97,Data_LCA!$A$5:$U$1875,Data_LCA!U$1,FALSE))</f>
        <v>37.237643872714962</v>
      </c>
    </row>
    <row r="98" spans="2:25" thickBot="1">
      <c r="B98" s="16" t="s">
        <v>145</v>
      </c>
      <c r="C98" s="81" t="str">
        <f>IF(ISERROR(VLOOKUP(control!$B$4&amp;control!$H$37&amp;$B98,Data_LCA!$A$5:$U$1875,Data_LCA!O$1,FALSE)),"-",VLOOKUP(control!$B$4&amp;control!$H$37&amp;$B98,Data_LCA!$A$5:$U$1875,Data_LCA!O$1,FALSE))</f>
        <v>-</v>
      </c>
      <c r="D98" s="82" t="str">
        <f>IF(ISERROR(VLOOKUP(control!$B$4&amp;control!$H$37&amp;$B98,Data_LCA!$A$5:$U$1875,Data_LCA!P$1,FALSE)),"-",VLOOKUP(control!$B$4&amp;control!$H$37&amp;$B98,Data_LCA!$A$5:$U$1875,Data_LCA!P$1,FALSE))</f>
        <v>-</v>
      </c>
      <c r="E98" s="82" t="str">
        <f>IF(ISERROR(VLOOKUP(control!$B$4&amp;control!$H$37&amp;$B98,Data_LCA!$A$5:$U$1875,Data_LCA!Q$1,FALSE)),"-",VLOOKUP(control!$B$4&amp;control!$H$37&amp;$B98,Data_LCA!$A$5:$U$1875,Data_LCA!Q$1,FALSE))</f>
        <v>-</v>
      </c>
      <c r="F98" s="82" t="str">
        <f>IF(ISERROR(VLOOKUP(control!$B$4&amp;control!$H$37&amp;$B98,Data_LCA!$A$5:$U$1875,Data_LCA!R$1,FALSE)),"-",VLOOKUP(control!$B$4&amp;control!$H$37&amp;$B98,Data_LCA!$A$5:$U$1875,Data_LCA!R$1,FALSE))</f>
        <v>-</v>
      </c>
      <c r="G98" s="82" t="str">
        <f>IF(ISERROR(VLOOKUP(control!$B$4&amp;control!$H$37&amp;$B98,Data_LCA!$A$5:$U$1875,Data_LCA!S$1,FALSE)),"-",VLOOKUP(control!$B$4&amp;control!$H$37&amp;$B98,Data_LCA!$A$5:$U$1875,Data_LCA!S$1,FALSE))</f>
        <v>-</v>
      </c>
      <c r="H98" s="82" t="str">
        <f>IF(ISERROR(VLOOKUP(control!$B$4&amp;control!$H$37&amp;$B98,Data_LCA!$A$5:$U$1875,Data_LCA!T$1,FALSE)),"-",VLOOKUP(control!$B$4&amp;control!$H$37&amp;$B98,Data_LCA!$A$5:$U$1875,Data_LCA!T$1,FALSE))</f>
        <v>-</v>
      </c>
      <c r="I98" s="83" t="str">
        <f>IF(ISERROR(VLOOKUP(control!$B$4&amp;control!$H$37&amp;$B98,Data_LCA!$A$5:$U$1875,Data_LCA!U$1,FALSE)),"-",VLOOKUP(control!$B$4&amp;control!$H$37&amp;$B98,Data_LCA!$A$5:$U$1875,Data_LCA!U$1,FALSE))</f>
        <v>-</v>
      </c>
      <c r="J98" s="9"/>
      <c r="K98" s="81">
        <f>IF(ISERROR(VLOOKUP(control!$B$5&amp;control!$H$37&amp;$B98,Data_LCA!$A$5:$U$1875,Data_LCA!O$1,FALSE)),"-",VLOOKUP(control!$B$5&amp;control!$H$37&amp;$B98,Data_LCA!$A$5:$U$1875,Data_LCA!O$1,FALSE))</f>
        <v>22.163120567375888</v>
      </c>
      <c r="L98" s="82">
        <f>IF(ISERROR(VLOOKUP(control!$B$5&amp;control!$H$37&amp;$B98,Data_LCA!$A$5:$U$1875,Data_LCA!P$1,FALSE)),"-",VLOOKUP(control!$B$5&amp;control!$H$37&amp;$B98,Data_LCA!$A$5:$U$1875,Data_LCA!P$1,FALSE))</f>
        <v>48.758865248226954</v>
      </c>
      <c r="M98" s="82">
        <f>IF(ISERROR(VLOOKUP(control!$B$5&amp;control!$H$37&amp;$B98,Data_LCA!$A$5:$U$1875,Data_LCA!Q$1,FALSE)),"-",VLOOKUP(control!$B$5&amp;control!$H$37&amp;$B98,Data_LCA!$A$5:$U$1875,Data_LCA!Q$1,FALSE))</f>
        <v>48.758865248226954</v>
      </c>
      <c r="N98" s="82">
        <f>IF(ISERROR(VLOOKUP(control!$B$5&amp;control!$H$37&amp;$B98,Data_LCA!$A$5:$U$1875,Data_LCA!R$1,FALSE)),"-",VLOOKUP(control!$B$5&amp;control!$H$37&amp;$B98,Data_LCA!$A$5:$U$1875,Data_LCA!R$1,FALSE))</f>
        <v>62.056737588652489</v>
      </c>
      <c r="O98" s="82">
        <f>IF(ISERROR(VLOOKUP(control!$B$5&amp;control!$H$37&amp;$B98,Data_LCA!$A$5:$U$1875,Data_LCA!S$1,FALSE)),"-",VLOOKUP(control!$B$5&amp;control!$H$37&amp;$B98,Data_LCA!$A$5:$U$1875,Data_LCA!S$1,FALSE))</f>
        <v>55.407801418439718</v>
      </c>
      <c r="P98" s="82">
        <f>IF(ISERROR(VLOOKUP(control!$B$5&amp;control!$H$37&amp;$B98,Data_LCA!$A$5:$U$1875,Data_LCA!T$1,FALSE)),"-",VLOOKUP(control!$B$5&amp;control!$H$37&amp;$B98,Data_LCA!$A$5:$U$1875,Data_LCA!T$1,FALSE))</f>
        <v>31.028368794326244</v>
      </c>
      <c r="Q98" s="83">
        <f>IF(ISERROR(VLOOKUP(control!$B$5&amp;control!$H$37&amp;$B98,Data_LCA!$A$5:$U$1875,Data_LCA!U$1,FALSE)),"-",VLOOKUP(control!$B$5&amp;control!$H$37&amp;$B98,Data_LCA!$A$5:$U$1875,Data_LCA!U$1,FALSE))</f>
        <v>268.1737588652482</v>
      </c>
      <c r="R98" s="9"/>
      <c r="S98" s="81">
        <f>IF(ISERROR(VLOOKUP("Persons"&amp;control!$H$37&amp;$B98,Data_LCA!$A$5:$U$1875,Data_LCA!O$1,FALSE)),"-",VLOOKUP("Persons"&amp;control!$H$37&amp;$B98,Data_LCA!$A$5:$U$1875,Data_LCA!O$1,FALSE))</f>
        <v>22.163120567375888</v>
      </c>
      <c r="T98" s="82">
        <f>IF(ISERROR(VLOOKUP("Persons"&amp;control!$H$37&amp;$B98,Data_LCA!$A$5:$U$1875,Data_LCA!P$1,FALSE)),"-",VLOOKUP("Persons"&amp;control!$H$37&amp;$B98,Data_LCA!$A$5:$U$1875,Data_LCA!P$1,FALSE))</f>
        <v>48.758865248226954</v>
      </c>
      <c r="U98" s="82">
        <f>IF(ISERROR(VLOOKUP("Persons"&amp;control!$H$37&amp;$B98,Data_LCA!$A$5:$U$1875,Data_LCA!Q$1,FALSE)),"-",VLOOKUP("Persons"&amp;control!$H$37&amp;$B98,Data_LCA!$A$5:$U$1875,Data_LCA!Q$1,FALSE))</f>
        <v>48.758865248226954</v>
      </c>
      <c r="V98" s="82">
        <f>IF(ISERROR(VLOOKUP("Persons"&amp;control!$H$37&amp;$B98,Data_LCA!$A$5:$U$1875,Data_LCA!R$1,FALSE)),"-",VLOOKUP("Persons"&amp;control!$H$37&amp;$B98,Data_LCA!$A$5:$U$1875,Data_LCA!R$1,FALSE))</f>
        <v>62.056737588652489</v>
      </c>
      <c r="W98" s="82">
        <f>IF(ISERROR(VLOOKUP("Persons"&amp;control!$H$37&amp;$B98,Data_LCA!$A$5:$U$1875,Data_LCA!S$1,FALSE)),"-",VLOOKUP("Persons"&amp;control!$H$37&amp;$B98,Data_LCA!$A$5:$U$1875,Data_LCA!S$1,FALSE))</f>
        <v>55.407801418439718</v>
      </c>
      <c r="X98" s="82">
        <f>IF(ISERROR(VLOOKUP("Persons"&amp;control!$H$37&amp;$B98,Data_LCA!$A$5:$U$1875,Data_LCA!T$1,FALSE)),"-",VLOOKUP("Persons"&amp;control!$H$37&amp;$B98,Data_LCA!$A$5:$U$1875,Data_LCA!T$1,FALSE))</f>
        <v>31.028368794326244</v>
      </c>
      <c r="Y98" s="83">
        <f>IF(ISERROR(VLOOKUP("Persons"&amp;control!$H$37&amp;$B98,Data_LCA!$A$5:$U$1875,Data_LCA!U$1,FALSE)),"-",VLOOKUP("Persons"&amp;control!$H$37&amp;$B98,Data_LCA!$A$5:$U$1875,Data_LCA!U$1,FALSE))</f>
        <v>268.1737588652482</v>
      </c>
    </row>
    <row r="99" spans="2:25" ht="15.75" thickBot="1">
      <c r="S99" s="124" t="s">
        <v>202</v>
      </c>
    </row>
    <row r="100" spans="2:25" s="43" customFormat="1" ht="15" customHeight="1" thickTop="1">
      <c r="B100" s="170" t="s">
        <v>28</v>
      </c>
      <c r="C100" s="173" t="str">
        <f>"Males living with and beyond cancer in 2010 in "&amp;control!$H$37&amp;" Local Council Area by cancer type and time since diagnosis, diagnosed during the period 1991-2010"</f>
        <v>Males living with and beyond cancer in 2010 in Argyll and Bute Local Council Area by cancer type and time since diagnosis, diagnosed during the period 1991-2010</v>
      </c>
      <c r="D100" s="173"/>
      <c r="E100" s="173"/>
      <c r="F100" s="173"/>
      <c r="G100" s="173"/>
      <c r="H100" s="173"/>
      <c r="I100" s="173"/>
      <c r="J100" s="118"/>
      <c r="K100" s="173" t="str">
        <f>"Females living with and beyond cancer in 2010 in "&amp;control!$H$37&amp;" Local Council Area by cancer type and time since diagnosis, diagnosed during the period 1991-2010"</f>
        <v>Females living with and beyond cancer in 2010 in Argyll and Bute Local Council Area by cancer type and time since diagnosis, diagnosed during the period 1991-2010</v>
      </c>
      <c r="L100" s="173"/>
      <c r="M100" s="173"/>
      <c r="N100" s="173"/>
      <c r="O100" s="173"/>
      <c r="P100" s="173"/>
      <c r="Q100" s="173"/>
      <c r="R100" s="118"/>
      <c r="S100" s="173" t="str">
        <f>"Persons living with and beyond cancer in 2010 in "&amp;control!$H$37&amp;" Local Council Area by cancer type and time since diagnosis, diagnosed during the period 1991-2010"</f>
        <v>Persons living with and beyond cancer in 2010 in Argyll and Bute Local Council Area by cancer type and time since diagnosis, diagnosed during the period 1991-2010</v>
      </c>
      <c r="T100" s="173"/>
      <c r="U100" s="173"/>
      <c r="V100" s="173"/>
      <c r="W100" s="173"/>
      <c r="X100" s="173"/>
      <c r="Y100" s="175"/>
    </row>
    <row r="101" spans="2:25" s="119" customFormat="1" ht="21.75" customHeight="1">
      <c r="B101" s="171"/>
      <c r="C101" s="174"/>
      <c r="D101" s="174"/>
      <c r="E101" s="174"/>
      <c r="F101" s="174"/>
      <c r="G101" s="174"/>
      <c r="H101" s="174"/>
      <c r="I101" s="174"/>
      <c r="J101" s="43"/>
      <c r="K101" s="174"/>
      <c r="L101" s="174"/>
      <c r="M101" s="174"/>
      <c r="N101" s="174"/>
      <c r="O101" s="174"/>
      <c r="P101" s="174"/>
      <c r="Q101" s="174"/>
      <c r="R101" s="43"/>
      <c r="S101" s="174"/>
      <c r="T101" s="174"/>
      <c r="U101" s="174"/>
      <c r="V101" s="174"/>
      <c r="W101" s="174"/>
      <c r="X101" s="174"/>
      <c r="Y101" s="176"/>
    </row>
    <row r="102" spans="2:25" ht="15" customHeight="1">
      <c r="B102" s="171"/>
      <c r="Q102" s="7"/>
      <c r="Y102" s="120"/>
    </row>
    <row r="103" spans="2:25" ht="15" customHeight="1">
      <c r="B103" s="171"/>
      <c r="Q103" s="7"/>
      <c r="Y103" s="120"/>
    </row>
    <row r="104" spans="2:25" ht="15" customHeight="1">
      <c r="B104" s="171"/>
      <c r="Q104" s="7"/>
      <c r="Y104" s="120"/>
    </row>
    <row r="105" spans="2:25" ht="15" customHeight="1">
      <c r="B105" s="171"/>
      <c r="Q105" s="7"/>
      <c r="Y105" s="120"/>
    </row>
    <row r="106" spans="2:25" ht="15" customHeight="1">
      <c r="B106" s="171"/>
      <c r="Q106" s="7"/>
      <c r="Y106" s="120"/>
    </row>
    <row r="107" spans="2:25" ht="15" customHeight="1">
      <c r="B107" s="171"/>
      <c r="Q107" s="7"/>
      <c r="Y107" s="120"/>
    </row>
    <row r="108" spans="2:25" ht="15" customHeight="1">
      <c r="B108" s="171"/>
      <c r="Q108" s="7"/>
      <c r="Y108" s="120"/>
    </row>
    <row r="109" spans="2:25" ht="15" customHeight="1">
      <c r="B109" s="171"/>
      <c r="Q109" s="7"/>
      <c r="Y109" s="120"/>
    </row>
    <row r="110" spans="2:25" ht="15" customHeight="1">
      <c r="B110" s="171"/>
      <c r="Q110" s="7"/>
      <c r="Y110" s="120"/>
    </row>
    <row r="111" spans="2:25" ht="15" customHeight="1">
      <c r="B111" s="171"/>
      <c r="Q111" s="7"/>
      <c r="Y111" s="120"/>
    </row>
    <row r="112" spans="2:25" ht="15" customHeight="1">
      <c r="B112" s="171"/>
      <c r="Q112" s="7"/>
      <c r="Y112" s="120"/>
    </row>
    <row r="113" spans="2:25" ht="15" customHeight="1">
      <c r="B113" s="171"/>
      <c r="Q113" s="7"/>
      <c r="Y113" s="120"/>
    </row>
    <row r="114" spans="2:25" ht="15" customHeight="1">
      <c r="B114" s="171"/>
      <c r="Q114" s="7"/>
      <c r="Y114" s="120"/>
    </row>
    <row r="115" spans="2:25" ht="15" customHeight="1">
      <c r="B115" s="171"/>
      <c r="Q115" s="7"/>
      <c r="Y115" s="120"/>
    </row>
    <row r="116" spans="2:25" ht="15" customHeight="1">
      <c r="B116" s="171"/>
      <c r="Q116" s="7"/>
      <c r="Y116" s="120"/>
    </row>
    <row r="117" spans="2:25" ht="15" customHeight="1">
      <c r="B117" s="171"/>
      <c r="Q117" s="7"/>
      <c r="Y117" s="120"/>
    </row>
    <row r="118" spans="2:25" ht="15" customHeight="1">
      <c r="B118" s="171"/>
      <c r="Q118" s="7"/>
      <c r="Y118" s="120"/>
    </row>
    <row r="119" spans="2:25" ht="15" customHeight="1">
      <c r="B119" s="171"/>
      <c r="Q119" s="7"/>
      <c r="Y119" s="120"/>
    </row>
    <row r="120" spans="2:25" ht="15" customHeight="1">
      <c r="B120" s="171"/>
      <c r="Q120" s="7"/>
      <c r="Y120" s="120"/>
    </row>
    <row r="121" spans="2:25" ht="15" customHeight="1">
      <c r="B121" s="171"/>
      <c r="Q121" s="7"/>
      <c r="Y121" s="120"/>
    </row>
    <row r="122" spans="2:25" ht="5.25" customHeight="1">
      <c r="B122" s="171"/>
      <c r="Q122" s="7"/>
      <c r="Y122" s="120"/>
    </row>
    <row r="123" spans="2:25" ht="15.75" thickBot="1">
      <c r="B123" s="172"/>
      <c r="C123" s="121"/>
      <c r="D123" s="121"/>
      <c r="E123" s="121"/>
      <c r="F123" s="121"/>
      <c r="G123" s="121"/>
      <c r="H123" s="121"/>
      <c r="I123" s="122"/>
      <c r="J123" s="121"/>
      <c r="K123" s="121"/>
      <c r="L123" s="121"/>
      <c r="M123" s="121"/>
      <c r="N123" s="121"/>
      <c r="O123" s="121"/>
      <c r="P123" s="121"/>
      <c r="Q123" s="122"/>
      <c r="R123" s="121"/>
      <c r="S123" s="121"/>
      <c r="T123" s="121"/>
      <c r="U123" s="121"/>
      <c r="V123" s="121"/>
      <c r="W123" s="121"/>
      <c r="X123" s="121"/>
      <c r="Y123" s="123"/>
    </row>
    <row r="124" spans="2:25" ht="15.75" thickTop="1">
      <c r="B124" s="156" t="s">
        <v>199</v>
      </c>
    </row>
  </sheetData>
  <mergeCells count="28">
    <mergeCell ref="C50:I50"/>
    <mergeCell ref="K50:Q50"/>
    <mergeCell ref="S50:Y50"/>
    <mergeCell ref="C76:I76"/>
    <mergeCell ref="K76:Q76"/>
    <mergeCell ref="S76:Y76"/>
    <mergeCell ref="C17:I17"/>
    <mergeCell ref="K17:Q17"/>
    <mergeCell ref="S17:Y17"/>
    <mergeCell ref="C24:I24"/>
    <mergeCell ref="K24:Q24"/>
    <mergeCell ref="S24:Y24"/>
    <mergeCell ref="B100:B123"/>
    <mergeCell ref="C100:I101"/>
    <mergeCell ref="K100:Q101"/>
    <mergeCell ref="S100:Y101"/>
    <mergeCell ref="C16:I16"/>
    <mergeCell ref="K16:Q16"/>
    <mergeCell ref="S16:Y16"/>
    <mergeCell ref="C75:I75"/>
    <mergeCell ref="K75:Q75"/>
    <mergeCell ref="S75:Y75"/>
    <mergeCell ref="C23:I23"/>
    <mergeCell ref="K23:Q23"/>
    <mergeCell ref="S23:Y23"/>
    <mergeCell ref="C49:I49"/>
    <mergeCell ref="K49:Q49"/>
    <mergeCell ref="S49:Y49"/>
  </mergeCells>
  <conditionalFormatting sqref="C19:I20">
    <cfRule type="containsText" dxfId="6" priority="17" operator="containsText" text="ns">
      <formula>NOT(ISERROR(SEARCH("ns",C19)))</formula>
    </cfRule>
    <cfRule type="containsText" dxfId="5" priority="18" operator="containsText" text="&lt;6">
      <formula>NOT(ISERROR(SEARCH("&lt;6",C19)))</formula>
    </cfRule>
  </conditionalFormatting>
  <conditionalFormatting sqref="K19:Q20">
    <cfRule type="containsText" dxfId="4" priority="9" operator="containsText" text="ns">
      <formula>NOT(ISERROR(SEARCH("ns",K19)))</formula>
    </cfRule>
    <cfRule type="containsText" dxfId="3" priority="10" operator="containsText" text="&lt;6">
      <formula>NOT(ISERROR(SEARCH("&lt;6",K19)))</formula>
    </cfRule>
  </conditionalFormatting>
  <conditionalFormatting sqref="S19:Y20">
    <cfRule type="containsText" dxfId="1" priority="1" operator="containsText" text="ns">
      <formula>NOT(ISERROR(SEARCH("ns",S19)))</formula>
    </cfRule>
    <cfRule type="containsText" dxfId="0" priority="2" operator="containsText" text="&lt;6">
      <formula>NOT(ISERROR(SEARCH("&lt;6",S19)))</formula>
    </cfRule>
  </conditionalFormatting>
  <hyperlinks>
    <hyperlink ref="B23" location="Scotland_LCA!A1" display="(back to top)" xr:uid="{00000000-0004-0000-0600-000000000000}"/>
    <hyperlink ref="B49" location="Scotland_LCA!A1" display="(back to top)" xr:uid="{00000000-0004-0000-0600-000001000000}"/>
    <hyperlink ref="B75" location="Scotland_LCA!A1" display="(back to top)" xr:uid="{00000000-0004-0000-0600-000002000000}"/>
    <hyperlink ref="B124" location="Scotland_LCA!A1" display="(back to top)" xr:uid="{00000000-0004-0000-0600-000003000000}"/>
    <hyperlink ref="E10" location="Scotland_LCA!A15:A46" display="Numbers" xr:uid="{00000000-0004-0000-0600-000004000000}"/>
    <hyperlink ref="E11" location="Scotland_LCA!A48:A72" display="Time Since Diagnosis distribution" xr:uid="{00000000-0004-0000-0600-000005000000}"/>
    <hyperlink ref="E12" location="Scotland_LCA!A74:A98" display="Rates" xr:uid="{00000000-0004-0000-0600-000006000000}"/>
    <hyperlink ref="E13" location="Scotland_LCA!A100:A124" display="Graphs" xr:uid="{00000000-0004-0000-0600-000007000000}"/>
    <hyperlink ref="H10" r:id="rId1" tooltip="Click here for maps and more information on the geographies referred to here" xr:uid="{00000000-0004-0000-0600-000008000000}"/>
    <hyperlink ref="H11" r:id="rId2" tooltip="Click here for full guidance and frequently asked questions on the prevalence data" xr:uid="{00000000-0004-0000-0600-000009000000}"/>
    <hyperlink ref="H13" r:id="rId3" tooltip="Click here for summary data for England and other UK nations" xr:uid="{00000000-0004-0000-0600-00000A000000}"/>
    <hyperlink ref="H12" r:id="rId4" tooltip="Click here for detailed prevalence data for England and other UK nations" xr:uid="{00000000-0004-0000-0600-00000B000000}"/>
  </hyperlinks>
  <pageMargins left="0.7" right="0.7" top="0.75" bottom="0.75" header="0.3" footer="0.3"/>
  <pageSetup paperSize="9"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2289" r:id="rId8" name="List Box 1">
              <controlPr defaultSize="0" autoLine="0" autoPict="0">
                <anchor moveWithCells="1">
                  <from>
                    <xdr:col>1</xdr:col>
                    <xdr:colOff>0</xdr:colOff>
                    <xdr:row>9</xdr:row>
                    <xdr:rowOff>85725</xdr:rowOff>
                  </from>
                  <to>
                    <xdr:col>3</xdr:col>
                    <xdr:colOff>200025</xdr:colOff>
                    <xdr:row>12</xdr:row>
                    <xdr:rowOff>152400</xdr:rowOff>
                  </to>
                </anchor>
              </controlPr>
            </control>
          </mc:Choice>
        </mc:AlternateContent>
        <mc:AlternateContent xmlns:mc="http://schemas.openxmlformats.org/markup-compatibility/2006">
          <mc:Choice Requires="x14">
            <control shapeId="12290" r:id="rId9" name="List Box 2">
              <controlPr defaultSize="0" autoLine="0" autoPict="0">
                <anchor moveWithCells="1">
                  <from>
                    <xdr:col>1</xdr:col>
                    <xdr:colOff>0</xdr:colOff>
                    <xdr:row>9</xdr:row>
                    <xdr:rowOff>85725</xdr:rowOff>
                  </from>
                  <to>
                    <xdr:col>3</xdr:col>
                    <xdr:colOff>200025</xdr:colOff>
                    <xdr:row>12</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1" operator="containsText" text="&lt;6" id="{01A24649-C68B-4BE4-B0DC-AF06C8D6EB2A}">
            <xm:f>NOT(ISERROR(SEARCH("&lt;6",Scotland_RCN!J18)))</xm:f>
            <x14:dxf>
              <font>
                <color theme="6" tint="0.39994506668294322"/>
              </font>
            </x14:dxf>
          </x14:cfRule>
          <xm:sqref>R19:Y20 J19:J20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FF00"/>
  </sheetPr>
  <dimension ref="A1:AB214"/>
  <sheetViews>
    <sheetView topLeftCell="O1" workbookViewId="0">
      <selection activeCell="AA10" sqref="AA10"/>
    </sheetView>
  </sheetViews>
  <sheetFormatPr defaultRowHeight="14.25"/>
  <cols>
    <col min="1" max="1" width="1.85546875" style="30" customWidth="1"/>
    <col min="2" max="2" width="10.85546875" style="30" bestFit="1" customWidth="1"/>
    <col min="3" max="3" width="1.85546875" style="30" customWidth="1"/>
    <col min="4" max="4" width="71.28515625" style="30" bestFit="1" customWidth="1"/>
    <col min="5" max="5" width="2" style="30" customWidth="1"/>
    <col min="6" max="6" width="49.7109375" style="31" customWidth="1"/>
    <col min="7" max="7" width="2" style="30" customWidth="1"/>
    <col min="8" max="8" width="35" style="30" bestFit="1" customWidth="1"/>
    <col min="9" max="11" width="9.140625" style="30"/>
    <col min="12" max="12" width="42.5703125" style="30" bestFit="1" customWidth="1"/>
    <col min="13" max="13" width="2" style="30" customWidth="1"/>
    <col min="14" max="14" width="55.28515625" style="30" customWidth="1"/>
    <col min="15" max="15" width="2" style="30" customWidth="1"/>
    <col min="16" max="16" width="11.140625" style="30" customWidth="1"/>
    <col min="17" max="27" width="9.140625" style="30"/>
    <col min="28" max="28" width="9" style="30" bestFit="1" customWidth="1"/>
    <col min="29" max="16384" width="9.140625" style="30"/>
  </cols>
  <sheetData>
    <row r="1" spans="1:28" ht="15.75">
      <c r="A1" s="38" t="s">
        <v>207</v>
      </c>
    </row>
    <row r="2" spans="1:28">
      <c r="AA2" s="30" t="s">
        <v>208</v>
      </c>
    </row>
    <row r="3" spans="1:28" s="32" customFormat="1" ht="15">
      <c r="B3" s="36" t="s">
        <v>209</v>
      </c>
      <c r="D3" s="36" t="s">
        <v>210</v>
      </c>
      <c r="F3" s="36" t="s">
        <v>211</v>
      </c>
      <c r="H3" s="36" t="s">
        <v>212</v>
      </c>
      <c r="L3" s="36" t="s">
        <v>210</v>
      </c>
      <c r="N3" s="94" t="s">
        <v>213</v>
      </c>
      <c r="P3" s="94" t="s">
        <v>209</v>
      </c>
    </row>
    <row r="4" spans="1:28" s="33" customFormat="1" ht="15">
      <c r="B4" s="35" t="s">
        <v>214</v>
      </c>
      <c r="C4" s="34"/>
      <c r="D4" s="35" t="s">
        <v>215</v>
      </c>
      <c r="F4" s="35" t="s">
        <v>216</v>
      </c>
      <c r="H4" s="35" t="s">
        <v>217</v>
      </c>
      <c r="L4" s="35" t="s">
        <v>215</v>
      </c>
      <c r="N4" s="95" t="s">
        <v>200</v>
      </c>
      <c r="P4" s="35" t="s">
        <v>218</v>
      </c>
      <c r="AA4" s="155">
        <v>1</v>
      </c>
      <c r="AB4" s="155">
        <v>2</v>
      </c>
    </row>
    <row r="5" spans="1:28" s="33" customFormat="1" ht="15">
      <c r="B5" s="35" t="s">
        <v>219</v>
      </c>
      <c r="C5" s="34"/>
      <c r="D5" s="35" t="s">
        <v>220</v>
      </c>
      <c r="F5" s="35" t="s">
        <v>221</v>
      </c>
      <c r="H5" s="35" t="s">
        <v>222</v>
      </c>
      <c r="L5" s="35" t="s">
        <v>220</v>
      </c>
      <c r="N5" s="96" t="s">
        <v>53</v>
      </c>
      <c r="P5" s="35" t="s">
        <v>223</v>
      </c>
      <c r="AA5" s="153">
        <f>IF(ISERROR(VLOOKUP(control!$P$8&amp;control!$L$8&amp;control!$N$26,Data_RCN!$A$5:$K$700,Data_RCN!$E$1,FALSE)),"-",VLOOKUP(control!$P$8&amp;control!$L$8&amp;control!$N$26,Data_RCN!$A$5:$K$700,Data_RCN!$E$1,FALSE))</f>
        <v>77</v>
      </c>
      <c r="AB5" s="152" t="s">
        <v>224</v>
      </c>
    </row>
    <row r="6" spans="1:28" s="33" customFormat="1" ht="15">
      <c r="B6" s="35" t="s">
        <v>225</v>
      </c>
      <c r="C6" s="34"/>
      <c r="D6" s="39" t="s">
        <v>226</v>
      </c>
      <c r="F6" s="35" t="s">
        <v>227</v>
      </c>
      <c r="H6" s="35" t="s">
        <v>228</v>
      </c>
      <c r="L6" s="39" t="s">
        <v>226</v>
      </c>
      <c r="N6" s="96" t="s">
        <v>68</v>
      </c>
      <c r="P6" s="35" t="s">
        <v>229</v>
      </c>
      <c r="AA6" s="153">
        <f>IF(ISERROR(VLOOKUP(control!$P$8&amp;control!$L$8&amp;control!$N$26,Data_RCN!$A$5:$K$700,Data_RCN!$F$1,FALSE)),"-",VLOOKUP(control!$P$8&amp;control!$L$8&amp;control!$N$26,Data_RCN!$A$5:$K$700,Data_RCN!$F$1,FALSE))</f>
        <v>59</v>
      </c>
      <c r="AB6" s="152" t="s">
        <v>230</v>
      </c>
    </row>
    <row r="7" spans="1:28" s="33" customFormat="1" ht="15">
      <c r="B7" s="34"/>
      <c r="C7" s="34"/>
      <c r="D7" s="40">
        <v>2</v>
      </c>
      <c r="F7" s="35" t="s">
        <v>231</v>
      </c>
      <c r="H7" s="35" t="s">
        <v>232</v>
      </c>
      <c r="L7" s="97">
        <v>1</v>
      </c>
      <c r="N7" s="96" t="s">
        <v>59</v>
      </c>
      <c r="P7" s="97">
        <v>3</v>
      </c>
      <c r="AA7" s="153">
        <f>IF(ISERROR(VLOOKUP(control!$P$8&amp;control!$L$8&amp;control!$N$26,Data_RCN!$A$5:$K$700,Data_RCN!$G$1,FALSE)),"-",VLOOKUP(control!$P$8&amp;control!$L$8&amp;control!$N$26,Data_RCN!$A$5:$K$700,Data_RCN!$G$1,FALSE))</f>
        <v>126</v>
      </c>
      <c r="AB7" s="152" t="s">
        <v>233</v>
      </c>
    </row>
    <row r="8" spans="1:28" s="33" customFormat="1" ht="25.5">
      <c r="B8" s="34"/>
      <c r="C8" s="34"/>
      <c r="D8" s="37" t="str">
        <f>INDEX(D4:D6,D7)</f>
        <v>South East of Scotland</v>
      </c>
      <c r="F8" s="35" t="s">
        <v>234</v>
      </c>
      <c r="H8" s="35" t="s">
        <v>235</v>
      </c>
      <c r="L8" s="97" t="str">
        <f>INDEX(L4:L6,L7)</f>
        <v>North of Scotland</v>
      </c>
      <c r="N8" s="96" t="s">
        <v>63</v>
      </c>
      <c r="P8" s="97" t="str">
        <f>INDEX(P4:P6,P7)</f>
        <v>persons</v>
      </c>
      <c r="AA8" s="153">
        <f>IF(ISERROR(VLOOKUP(control!$P$8&amp;control!$L$8&amp;control!$N$26,Data_RCN!$A$5:$K$700,Data_RCN!$H$1,FALSE)),"-",VLOOKUP(control!$P$8&amp;control!$L$8&amp;control!$N$26,Data_RCN!$A$5:$K$700,Data_RCN!$H$1,FALSE))</f>
        <v>83</v>
      </c>
      <c r="AB8" s="152" t="s">
        <v>236</v>
      </c>
    </row>
    <row r="9" spans="1:28" s="33" customFormat="1" ht="25.5">
      <c r="B9" s="34"/>
      <c r="C9" s="34"/>
      <c r="D9" s="34"/>
      <c r="F9" s="35" t="s">
        <v>237</v>
      </c>
      <c r="H9" s="35" t="s">
        <v>238</v>
      </c>
      <c r="N9" s="96" t="s">
        <v>76</v>
      </c>
      <c r="AA9" s="153">
        <f>IF(ISERROR(VLOOKUP(control!$P$8&amp;control!$L$8&amp;control!$N$26,Data_RCN!$A$5:$K$700,Data_RCN!$I$1,FALSE)),"-",VLOOKUP(control!$P$8&amp;control!$L$8&amp;control!$N$26,Data_RCN!$A$5:$K$700,Data_RCN!$I$1,FALSE))</f>
        <v>25</v>
      </c>
      <c r="AB9" s="152" t="s">
        <v>239</v>
      </c>
    </row>
    <row r="10" spans="1:28" s="33" customFormat="1" ht="25.5">
      <c r="B10" s="34"/>
      <c r="C10" s="34"/>
      <c r="D10" s="34"/>
      <c r="F10" s="35" t="s">
        <v>240</v>
      </c>
      <c r="H10" s="35" t="s">
        <v>241</v>
      </c>
      <c r="N10" s="96" t="s">
        <v>82</v>
      </c>
      <c r="AA10" s="153">
        <f>IF(ISERROR(VLOOKUP(control!$P$8&amp;control!$L$8&amp;control!$N$26,Data_RCN!$A$5:$K$700,Data_RCN!$J$1,FALSE)),"-",VLOOKUP(control!$P$8&amp;control!$L$8&amp;control!$N$26,Data_RCN!$A$5:$K$700,Data_RCN!$J$1,FALSE))</f>
        <v>10</v>
      </c>
      <c r="AB10" s="152" t="s">
        <v>242</v>
      </c>
    </row>
    <row r="11" spans="1:28" s="33" customFormat="1" ht="15">
      <c r="B11" s="34"/>
      <c r="C11" s="34"/>
      <c r="D11" s="34"/>
      <c r="F11" s="35" t="s">
        <v>243</v>
      </c>
      <c r="H11" s="35" t="s">
        <v>227</v>
      </c>
      <c r="N11" s="96" t="s">
        <v>201</v>
      </c>
      <c r="AA11" s="153">
        <f>IF(ISERROR(VLOOKUP(control!$P$8&amp;control!$L$8&amp;control!$N$26,Data_RCN!$A$5:$K$700,Data_RCN!$K$1,FALSE)),"-",VLOOKUP(control!$P$8&amp;control!$L$8&amp;control!$N$26,Data_RCN!$A$5:$K$700,Data_RCN!$K$1,FALSE))</f>
        <v>380</v>
      </c>
      <c r="AB11" s="153" t="s">
        <v>244</v>
      </c>
    </row>
    <row r="12" spans="1:28" s="33" customFormat="1" ht="15">
      <c r="B12" s="34"/>
      <c r="C12" s="34"/>
      <c r="D12" s="34"/>
      <c r="F12" s="35" t="s">
        <v>245</v>
      </c>
      <c r="H12" s="35" t="s">
        <v>246</v>
      </c>
      <c r="N12" s="96" t="s">
        <v>150</v>
      </c>
      <c r="AA12" s="154"/>
      <c r="AB12" s="154"/>
    </row>
    <row r="13" spans="1:28" s="33" customFormat="1" ht="12.75">
      <c r="B13" s="34"/>
      <c r="C13" s="34"/>
      <c r="D13" s="34"/>
      <c r="F13" s="35" t="s">
        <v>247</v>
      </c>
      <c r="H13" s="35" t="s">
        <v>248</v>
      </c>
      <c r="N13" s="96" t="s">
        <v>94</v>
      </c>
    </row>
    <row r="14" spans="1:28" s="33" customFormat="1" ht="12.75">
      <c r="B14" s="34"/>
      <c r="C14" s="34"/>
      <c r="D14" s="34"/>
      <c r="F14" s="35" t="s">
        <v>249</v>
      </c>
      <c r="H14" s="35" t="s">
        <v>250</v>
      </c>
      <c r="N14" s="96" t="s">
        <v>153</v>
      </c>
    </row>
    <row r="15" spans="1:28" s="33" customFormat="1" ht="12.75">
      <c r="B15" s="34"/>
      <c r="C15" s="34"/>
      <c r="D15" s="34"/>
      <c r="F15" s="35" t="s">
        <v>251</v>
      </c>
      <c r="H15" s="35" t="s">
        <v>252</v>
      </c>
      <c r="N15" s="96" t="s">
        <v>154</v>
      </c>
    </row>
    <row r="16" spans="1:28" s="33" customFormat="1" ht="12.75">
      <c r="B16" s="34"/>
      <c r="C16" s="34"/>
      <c r="D16" s="34"/>
      <c r="F16" s="35" t="s">
        <v>253</v>
      </c>
      <c r="H16" s="35" t="s">
        <v>254</v>
      </c>
      <c r="N16" s="96" t="s">
        <v>98</v>
      </c>
    </row>
    <row r="17" spans="2:14" s="33" customFormat="1" ht="12.75">
      <c r="B17" s="34"/>
      <c r="C17" s="34"/>
      <c r="D17" s="34"/>
      <c r="F17" s="35" t="s">
        <v>255</v>
      </c>
      <c r="H17" s="35" t="s">
        <v>256</v>
      </c>
      <c r="N17" s="96" t="s">
        <v>115</v>
      </c>
    </row>
    <row r="18" spans="2:14" s="33" customFormat="1" ht="12.75">
      <c r="B18" s="34"/>
      <c r="C18" s="34"/>
      <c r="D18" s="34"/>
      <c r="F18" s="37">
        <v>1</v>
      </c>
      <c r="H18" s="35" t="s">
        <v>231</v>
      </c>
      <c r="N18" s="96" t="s">
        <v>121</v>
      </c>
    </row>
    <row r="19" spans="2:14" s="33" customFormat="1" ht="12.75">
      <c r="B19" s="34"/>
      <c r="C19" s="34"/>
      <c r="D19" s="34"/>
      <c r="F19" s="41" t="str">
        <f>INDEX(F4:F17,F18)</f>
        <v>Ayrshire and Arran</v>
      </c>
      <c r="H19" s="35" t="s">
        <v>257</v>
      </c>
      <c r="N19" s="96" t="s">
        <v>127</v>
      </c>
    </row>
    <row r="20" spans="2:14" s="33" customFormat="1" ht="12.75">
      <c r="B20" s="34"/>
      <c r="C20" s="34"/>
      <c r="D20" s="34"/>
      <c r="F20" s="34"/>
      <c r="H20" s="35" t="s">
        <v>258</v>
      </c>
      <c r="N20" s="96" t="s">
        <v>131</v>
      </c>
    </row>
    <row r="21" spans="2:14" s="33" customFormat="1" ht="12.75">
      <c r="B21" s="34"/>
      <c r="C21" s="34"/>
      <c r="D21" s="34"/>
      <c r="F21" s="34"/>
      <c r="H21" s="35" t="s">
        <v>259</v>
      </c>
      <c r="N21" s="96" t="s">
        <v>160</v>
      </c>
    </row>
    <row r="22" spans="2:14" s="33" customFormat="1" ht="12.75">
      <c r="B22" s="34"/>
      <c r="C22" s="34"/>
      <c r="D22" s="34"/>
      <c r="F22" s="34"/>
      <c r="H22" s="35" t="s">
        <v>260</v>
      </c>
      <c r="N22" s="96" t="s">
        <v>163</v>
      </c>
    </row>
    <row r="23" spans="2:14" s="33" customFormat="1" ht="12.75">
      <c r="B23" s="34"/>
      <c r="C23" s="34"/>
      <c r="D23" s="34"/>
      <c r="F23" s="34"/>
      <c r="H23" s="35" t="s">
        <v>261</v>
      </c>
      <c r="N23" s="96" t="s">
        <v>141</v>
      </c>
    </row>
    <row r="24" spans="2:14" s="33" customFormat="1" ht="12.75">
      <c r="B24" s="34"/>
      <c r="C24" s="34"/>
      <c r="D24" s="34"/>
      <c r="F24" s="34"/>
      <c r="H24" s="35" t="s">
        <v>262</v>
      </c>
      <c r="N24" s="96" t="s">
        <v>145</v>
      </c>
    </row>
    <row r="25" spans="2:14" s="33" customFormat="1" ht="12">
      <c r="B25" s="34"/>
      <c r="C25" s="34"/>
      <c r="D25" s="34"/>
      <c r="F25" s="34"/>
      <c r="H25" s="35" t="s">
        <v>263</v>
      </c>
      <c r="N25" s="97">
        <v>14</v>
      </c>
    </row>
    <row r="26" spans="2:14" s="33" customFormat="1" ht="12">
      <c r="B26" s="34"/>
      <c r="C26" s="34"/>
      <c r="D26" s="34"/>
      <c r="F26" s="34"/>
      <c r="H26" s="35" t="s">
        <v>264</v>
      </c>
      <c r="N26" s="97" t="str">
        <f>INDEX(N4:N24,N25)</f>
        <v>Multiple Myeloma</v>
      </c>
    </row>
    <row r="27" spans="2:14" s="33" customFormat="1" ht="12">
      <c r="B27" s="34"/>
      <c r="C27" s="34"/>
      <c r="D27" s="34"/>
      <c r="F27" s="34"/>
      <c r="H27" s="35" t="s">
        <v>265</v>
      </c>
    </row>
    <row r="28" spans="2:14" s="33" customFormat="1" ht="12">
      <c r="B28" s="34"/>
      <c r="C28" s="34"/>
      <c r="D28" s="34"/>
      <c r="F28" s="34"/>
      <c r="H28" s="35" t="s">
        <v>266</v>
      </c>
    </row>
    <row r="29" spans="2:14" s="33" customFormat="1" ht="12">
      <c r="B29" s="34"/>
      <c r="C29" s="34"/>
      <c r="D29" s="34"/>
      <c r="F29" s="34"/>
      <c r="H29" s="35" t="s">
        <v>267</v>
      </c>
    </row>
    <row r="30" spans="2:14" s="33" customFormat="1" ht="12">
      <c r="B30" s="34"/>
      <c r="C30" s="34"/>
      <c r="D30" s="34"/>
      <c r="F30" s="34"/>
      <c r="H30" s="35" t="s">
        <v>268</v>
      </c>
    </row>
    <row r="31" spans="2:14" s="33" customFormat="1" ht="12">
      <c r="B31" s="34"/>
      <c r="C31" s="34"/>
      <c r="F31" s="34"/>
      <c r="H31" s="35" t="s">
        <v>269</v>
      </c>
    </row>
    <row r="32" spans="2:14" s="33" customFormat="1" ht="12">
      <c r="B32" s="34"/>
      <c r="C32" s="34"/>
      <c r="F32" s="34"/>
      <c r="H32" s="35" t="s">
        <v>270</v>
      </c>
    </row>
    <row r="33" spans="6:8" s="33" customFormat="1" ht="12">
      <c r="F33" s="34"/>
      <c r="H33" s="35" t="s">
        <v>271</v>
      </c>
    </row>
    <row r="34" spans="6:8" s="33" customFormat="1" ht="12">
      <c r="F34" s="34"/>
      <c r="H34" s="35" t="s">
        <v>272</v>
      </c>
    </row>
    <row r="35" spans="6:8" s="33" customFormat="1" ht="12">
      <c r="F35" s="34"/>
      <c r="H35" s="35" t="s">
        <v>273</v>
      </c>
    </row>
    <row r="36" spans="6:8" s="33" customFormat="1" ht="12">
      <c r="F36" s="34"/>
      <c r="H36" s="37">
        <v>4</v>
      </c>
    </row>
    <row r="37" spans="6:8" s="33" customFormat="1" ht="12">
      <c r="F37" s="34"/>
      <c r="H37" s="41" t="str">
        <f>INDEX(H4:H35,H36)</f>
        <v>Argyll and Bute</v>
      </c>
    </row>
    <row r="38" spans="6:8" s="33" customFormat="1" ht="12">
      <c r="F38" s="34"/>
    </row>
    <row r="39" spans="6:8" s="33" customFormat="1" ht="12">
      <c r="F39" s="34"/>
    </row>
    <row r="40" spans="6:8" s="33" customFormat="1" ht="12">
      <c r="F40" s="34"/>
    </row>
    <row r="41" spans="6:8" s="33" customFormat="1" ht="12">
      <c r="F41" s="34"/>
    </row>
    <row r="42" spans="6:8" s="33" customFormat="1" ht="12">
      <c r="F42" s="34"/>
    </row>
    <row r="43" spans="6:8" s="33" customFormat="1" ht="12">
      <c r="F43" s="34"/>
    </row>
    <row r="44" spans="6:8" s="33" customFormat="1" ht="12">
      <c r="F44" s="34"/>
    </row>
    <row r="45" spans="6:8" s="33" customFormat="1" ht="12">
      <c r="F45" s="34"/>
    </row>
    <row r="46" spans="6:8" s="33" customFormat="1" ht="12">
      <c r="F46" s="34"/>
    </row>
    <row r="47" spans="6:8" s="33" customFormat="1" ht="12">
      <c r="F47" s="34"/>
    </row>
    <row r="48" spans="6:8" s="33" customFormat="1" ht="12">
      <c r="F48" s="34"/>
    </row>
    <row r="49" spans="6:12" s="33" customFormat="1" ht="12">
      <c r="F49" s="34"/>
    </row>
    <row r="50" spans="6:12" s="33" customFormat="1" ht="12">
      <c r="F50" s="34"/>
    </row>
    <row r="51" spans="6:12" s="33" customFormat="1" ht="12">
      <c r="F51" s="34"/>
    </row>
    <row r="52" spans="6:12" s="33" customFormat="1" ht="12">
      <c r="F52" s="34"/>
    </row>
    <row r="53" spans="6:12" s="33" customFormat="1" ht="12">
      <c r="F53" s="34"/>
    </row>
    <row r="54" spans="6:12" s="33" customFormat="1" ht="12">
      <c r="F54" s="34"/>
    </row>
    <row r="55" spans="6:12" s="33" customFormat="1" ht="12">
      <c r="F55" s="34"/>
    </row>
    <row r="56" spans="6:12" s="33" customFormat="1" ht="12">
      <c r="F56" s="34"/>
    </row>
    <row r="57" spans="6:12" s="33" customFormat="1" ht="12">
      <c r="F57" s="34"/>
    </row>
    <row r="58" spans="6:12" s="33" customFormat="1" ht="12">
      <c r="F58" s="34"/>
    </row>
    <row r="59" spans="6:12" s="33" customFormat="1">
      <c r="F59" s="34"/>
      <c r="L59" s="30"/>
    </row>
    <row r="60" spans="6:12" s="33" customFormat="1">
      <c r="F60" s="34"/>
      <c r="L60" s="30"/>
    </row>
    <row r="61" spans="6:12" s="33" customFormat="1">
      <c r="F61" s="34"/>
      <c r="L61" s="30"/>
    </row>
    <row r="62" spans="6:12" s="33" customFormat="1">
      <c r="F62" s="34"/>
      <c r="L62" s="30"/>
    </row>
    <row r="63" spans="6:12" s="33" customFormat="1">
      <c r="F63" s="34"/>
      <c r="L63" s="30"/>
    </row>
    <row r="64" spans="6:12" s="33" customFormat="1">
      <c r="F64" s="34"/>
      <c r="L64" s="30"/>
    </row>
    <row r="65" spans="6:12" s="33" customFormat="1">
      <c r="F65" s="34"/>
      <c r="L65" s="30"/>
    </row>
    <row r="66" spans="6:12" s="33" customFormat="1">
      <c r="F66" s="34"/>
      <c r="L66" s="30"/>
    </row>
    <row r="67" spans="6:12" s="33" customFormat="1">
      <c r="F67" s="34"/>
      <c r="L67" s="30"/>
    </row>
    <row r="68" spans="6:12" s="33" customFormat="1">
      <c r="F68" s="34"/>
      <c r="L68" s="30"/>
    </row>
    <row r="69" spans="6:12" s="33" customFormat="1">
      <c r="F69" s="34"/>
      <c r="L69" s="30"/>
    </row>
    <row r="70" spans="6:12" s="33" customFormat="1">
      <c r="F70" s="34"/>
      <c r="L70" s="30"/>
    </row>
    <row r="71" spans="6:12">
      <c r="F71" s="34"/>
    </row>
    <row r="72" spans="6:12">
      <c r="F72" s="34"/>
    </row>
    <row r="73" spans="6:12">
      <c r="F73" s="34"/>
    </row>
    <row r="74" spans="6:12">
      <c r="F74" s="34"/>
    </row>
    <row r="75" spans="6:12">
      <c r="F75" s="34"/>
    </row>
    <row r="76" spans="6:12">
      <c r="F76" s="34"/>
    </row>
    <row r="77" spans="6:12">
      <c r="F77" s="34"/>
    </row>
    <row r="78" spans="6:12">
      <c r="F78" s="34"/>
    </row>
    <row r="79" spans="6:12">
      <c r="F79" s="34"/>
    </row>
    <row r="80" spans="6:12">
      <c r="F80" s="34"/>
    </row>
    <row r="81" spans="6:6">
      <c r="F81" s="34"/>
    </row>
    <row r="82" spans="6:6">
      <c r="F82" s="34"/>
    </row>
    <row r="83" spans="6:6">
      <c r="F83" s="34"/>
    </row>
    <row r="84" spans="6:6">
      <c r="F84" s="34"/>
    </row>
    <row r="85" spans="6:6">
      <c r="F85" s="34"/>
    </row>
    <row r="86" spans="6:6">
      <c r="F86" s="34"/>
    </row>
    <row r="87" spans="6:6">
      <c r="F87" s="34"/>
    </row>
    <row r="88" spans="6:6">
      <c r="F88" s="34"/>
    </row>
    <row r="89" spans="6:6">
      <c r="F89" s="34"/>
    </row>
    <row r="90" spans="6:6">
      <c r="F90" s="34"/>
    </row>
    <row r="91" spans="6:6">
      <c r="F91" s="34"/>
    </row>
    <row r="92" spans="6:6">
      <c r="F92" s="34"/>
    </row>
    <row r="93" spans="6:6">
      <c r="F93" s="34"/>
    </row>
    <row r="94" spans="6:6">
      <c r="F94" s="34"/>
    </row>
    <row r="95" spans="6:6">
      <c r="F95" s="34"/>
    </row>
    <row r="96" spans="6:6">
      <c r="F96" s="34"/>
    </row>
    <row r="97" spans="6:6">
      <c r="F97" s="34"/>
    </row>
    <row r="98" spans="6:6">
      <c r="F98" s="34"/>
    </row>
    <row r="99" spans="6:6">
      <c r="F99" s="34"/>
    </row>
    <row r="100" spans="6:6">
      <c r="F100" s="34"/>
    </row>
    <row r="101" spans="6:6">
      <c r="F101" s="34"/>
    </row>
    <row r="102" spans="6:6">
      <c r="F102" s="34"/>
    </row>
    <row r="103" spans="6:6">
      <c r="F103" s="34"/>
    </row>
    <row r="104" spans="6:6">
      <c r="F104" s="34"/>
    </row>
    <row r="105" spans="6:6">
      <c r="F105" s="34"/>
    </row>
    <row r="106" spans="6:6">
      <c r="F106" s="34"/>
    </row>
    <row r="107" spans="6:6">
      <c r="F107" s="34"/>
    </row>
    <row r="108" spans="6:6">
      <c r="F108" s="34"/>
    </row>
    <row r="109" spans="6:6">
      <c r="F109" s="34"/>
    </row>
    <row r="110" spans="6:6">
      <c r="F110" s="34"/>
    </row>
    <row r="111" spans="6:6">
      <c r="F111" s="34"/>
    </row>
    <row r="112" spans="6: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row r="130" spans="6:6">
      <c r="F130" s="34"/>
    </row>
    <row r="131" spans="6:6">
      <c r="F131" s="34"/>
    </row>
    <row r="132" spans="6:6">
      <c r="F132" s="34"/>
    </row>
    <row r="133" spans="6:6">
      <c r="F133" s="34"/>
    </row>
    <row r="134" spans="6:6">
      <c r="F134" s="34"/>
    </row>
    <row r="135" spans="6:6">
      <c r="F135" s="34"/>
    </row>
    <row r="136" spans="6:6">
      <c r="F136" s="34"/>
    </row>
    <row r="137" spans="6:6">
      <c r="F137" s="34"/>
    </row>
    <row r="138" spans="6:6">
      <c r="F138" s="34"/>
    </row>
    <row r="139" spans="6:6">
      <c r="F139" s="34"/>
    </row>
    <row r="140" spans="6:6">
      <c r="F140" s="34"/>
    </row>
    <row r="141" spans="6:6">
      <c r="F141" s="34"/>
    </row>
    <row r="142" spans="6:6">
      <c r="F142" s="34"/>
    </row>
    <row r="143" spans="6:6">
      <c r="F143" s="34"/>
    </row>
    <row r="144" spans="6:6">
      <c r="F144" s="34"/>
    </row>
    <row r="145" spans="6:6">
      <c r="F145" s="34"/>
    </row>
    <row r="146" spans="6:6">
      <c r="F146" s="34"/>
    </row>
    <row r="147" spans="6:6">
      <c r="F147" s="34"/>
    </row>
    <row r="148" spans="6:6">
      <c r="F148" s="34"/>
    </row>
    <row r="149" spans="6:6">
      <c r="F149" s="34"/>
    </row>
    <row r="150" spans="6:6">
      <c r="F150" s="34"/>
    </row>
    <row r="151" spans="6:6">
      <c r="F151" s="34"/>
    </row>
    <row r="152" spans="6:6">
      <c r="F152" s="34"/>
    </row>
    <row r="153" spans="6:6">
      <c r="F153" s="34"/>
    </row>
    <row r="154" spans="6:6">
      <c r="F154" s="34"/>
    </row>
    <row r="155" spans="6:6">
      <c r="F155" s="34"/>
    </row>
    <row r="156" spans="6:6">
      <c r="F156" s="34"/>
    </row>
    <row r="157" spans="6:6">
      <c r="F157" s="34"/>
    </row>
    <row r="158" spans="6:6">
      <c r="F158" s="34"/>
    </row>
    <row r="159" spans="6:6">
      <c r="F159" s="34"/>
    </row>
    <row r="160" spans="6:6">
      <c r="F160" s="34"/>
    </row>
    <row r="161" spans="6:6">
      <c r="F161" s="34"/>
    </row>
    <row r="162" spans="6:6">
      <c r="F162" s="34"/>
    </row>
    <row r="163" spans="6:6">
      <c r="F163" s="34"/>
    </row>
    <row r="164" spans="6:6">
      <c r="F164" s="34"/>
    </row>
    <row r="165" spans="6:6">
      <c r="F165" s="34"/>
    </row>
    <row r="166" spans="6:6">
      <c r="F166" s="34"/>
    </row>
    <row r="167" spans="6:6">
      <c r="F167" s="34"/>
    </row>
    <row r="168" spans="6:6">
      <c r="F168" s="34"/>
    </row>
    <row r="169" spans="6:6">
      <c r="F169" s="34"/>
    </row>
    <row r="170" spans="6:6">
      <c r="F170" s="34"/>
    </row>
    <row r="171" spans="6:6">
      <c r="F171" s="34"/>
    </row>
    <row r="172" spans="6:6">
      <c r="F172" s="34"/>
    </row>
    <row r="173" spans="6:6">
      <c r="F173" s="34"/>
    </row>
    <row r="174" spans="6:6">
      <c r="F174" s="34"/>
    </row>
    <row r="175" spans="6:6">
      <c r="F175" s="34"/>
    </row>
    <row r="176" spans="6:6">
      <c r="F176" s="34"/>
    </row>
    <row r="177" spans="6:6">
      <c r="F177" s="34"/>
    </row>
    <row r="178" spans="6:6">
      <c r="F178" s="34"/>
    </row>
    <row r="179" spans="6:6">
      <c r="F179" s="34"/>
    </row>
    <row r="180" spans="6:6">
      <c r="F180" s="34"/>
    </row>
    <row r="181" spans="6:6">
      <c r="F181" s="34"/>
    </row>
    <row r="182" spans="6:6">
      <c r="F182" s="34"/>
    </row>
    <row r="183" spans="6:6">
      <c r="F183" s="34"/>
    </row>
    <row r="184" spans="6:6">
      <c r="F184" s="34"/>
    </row>
    <row r="185" spans="6:6">
      <c r="F185" s="34"/>
    </row>
    <row r="186" spans="6:6">
      <c r="F186" s="34"/>
    </row>
    <row r="187" spans="6:6">
      <c r="F187" s="34"/>
    </row>
    <row r="188" spans="6:6">
      <c r="F188" s="34"/>
    </row>
    <row r="189" spans="6:6">
      <c r="F189" s="34"/>
    </row>
    <row r="190" spans="6:6">
      <c r="F190" s="34"/>
    </row>
    <row r="191" spans="6:6">
      <c r="F191" s="34"/>
    </row>
    <row r="192" spans="6:6">
      <c r="F192" s="34"/>
    </row>
    <row r="193" spans="6:6">
      <c r="F193" s="34"/>
    </row>
    <row r="194" spans="6:6">
      <c r="F194" s="34"/>
    </row>
    <row r="195" spans="6:6">
      <c r="F195" s="34"/>
    </row>
    <row r="196" spans="6:6">
      <c r="F196" s="34"/>
    </row>
    <row r="197" spans="6:6">
      <c r="F197" s="34"/>
    </row>
    <row r="198" spans="6:6">
      <c r="F198" s="34"/>
    </row>
    <row r="199" spans="6:6">
      <c r="F199" s="34"/>
    </row>
    <row r="200" spans="6:6">
      <c r="F200" s="34"/>
    </row>
    <row r="201" spans="6:6">
      <c r="F201" s="34"/>
    </row>
    <row r="202" spans="6:6">
      <c r="F202" s="34"/>
    </row>
    <row r="203" spans="6:6">
      <c r="F203" s="34"/>
    </row>
    <row r="204" spans="6:6">
      <c r="F204" s="34"/>
    </row>
    <row r="205" spans="6:6">
      <c r="F205" s="34"/>
    </row>
    <row r="206" spans="6:6">
      <c r="F206" s="34"/>
    </row>
    <row r="207" spans="6:6">
      <c r="F207" s="34"/>
    </row>
    <row r="208" spans="6:6">
      <c r="F208" s="34"/>
    </row>
    <row r="209" spans="6:6">
      <c r="F209" s="34"/>
    </row>
    <row r="210" spans="6:6">
      <c r="F210" s="34"/>
    </row>
    <row r="211" spans="6:6">
      <c r="F211" s="34"/>
    </row>
    <row r="212" spans="6:6">
      <c r="F212" s="34"/>
    </row>
    <row r="213" spans="6:6">
      <c r="F213" s="34"/>
    </row>
    <row r="214" spans="6:6">
      <c r="F214" s="3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1"/>
  </sheetPr>
  <dimension ref="A1:U286"/>
  <sheetViews>
    <sheetView topLeftCell="A2" zoomScale="70" zoomScaleNormal="70" workbookViewId="0">
      <selection activeCell="A2" sqref="A1:XFD1048576"/>
    </sheetView>
  </sheetViews>
  <sheetFormatPr defaultRowHeight="15"/>
  <cols>
    <col min="1" max="1" width="74.140625" style="45" customWidth="1"/>
    <col min="2" max="2" width="9.140625" style="45"/>
    <col min="3" max="3" width="24.7109375" style="45" customWidth="1"/>
    <col min="4" max="4" width="30" style="46" customWidth="1"/>
    <col min="5" max="10" width="9.5703125" style="45" bestFit="1" customWidth="1"/>
    <col min="11" max="11" width="10.5703125" style="45" bestFit="1" customWidth="1"/>
    <col min="12" max="12" width="14" style="45" bestFit="1" customWidth="1"/>
    <col min="13" max="14" width="10" style="45" bestFit="1" customWidth="1"/>
    <col min="15" max="16384" width="9.140625" style="45"/>
  </cols>
  <sheetData>
    <row r="1" spans="1:21">
      <c r="A1" s="45">
        <v>1</v>
      </c>
      <c r="B1" s="45">
        <v>2</v>
      </c>
      <c r="C1" s="45">
        <v>3</v>
      </c>
      <c r="D1" s="46">
        <v>4</v>
      </c>
      <c r="E1" s="45">
        <v>5</v>
      </c>
      <c r="F1" s="45">
        <v>6</v>
      </c>
      <c r="G1" s="45">
        <v>7</v>
      </c>
      <c r="H1" s="45">
        <v>8</v>
      </c>
      <c r="I1" s="45">
        <v>9</v>
      </c>
      <c r="J1" s="45">
        <v>10</v>
      </c>
      <c r="K1" s="45">
        <v>11</v>
      </c>
      <c r="L1" s="45">
        <v>12</v>
      </c>
      <c r="M1" s="45">
        <v>13</v>
      </c>
      <c r="N1" s="45">
        <v>14</v>
      </c>
      <c r="O1" s="45">
        <v>15</v>
      </c>
      <c r="P1" s="45">
        <v>16</v>
      </c>
      <c r="Q1" s="45">
        <v>17</v>
      </c>
      <c r="R1" s="45">
        <v>18</v>
      </c>
      <c r="S1" s="45">
        <v>19</v>
      </c>
      <c r="T1" s="45">
        <v>20</v>
      </c>
      <c r="U1" s="45">
        <v>21</v>
      </c>
    </row>
    <row r="3" spans="1:21">
      <c r="E3" s="179" t="s">
        <v>274</v>
      </c>
      <c r="F3" s="179"/>
      <c r="G3" s="179"/>
      <c r="H3" s="179"/>
      <c r="I3" s="179"/>
      <c r="J3" s="179"/>
      <c r="K3" s="179"/>
      <c r="O3" s="179" t="s">
        <v>275</v>
      </c>
      <c r="P3" s="179"/>
      <c r="Q3" s="179"/>
      <c r="R3" s="179"/>
      <c r="S3" s="179"/>
      <c r="T3" s="179"/>
      <c r="U3" s="179"/>
    </row>
    <row r="4" spans="1:21" s="47" customFormat="1" ht="13.5" customHeight="1">
      <c r="A4" s="47" t="s">
        <v>276</v>
      </c>
      <c r="B4" s="47" t="s">
        <v>209</v>
      </c>
      <c r="C4" s="47" t="s">
        <v>277</v>
      </c>
      <c r="D4" s="48" t="s">
        <v>278</v>
      </c>
      <c r="E4" s="49" t="s">
        <v>279</v>
      </c>
      <c r="F4" s="49" t="s">
        <v>280</v>
      </c>
      <c r="G4" s="49" t="s">
        <v>281</v>
      </c>
      <c r="H4" s="49" t="s">
        <v>282</v>
      </c>
      <c r="I4" s="49" t="s">
        <v>283</v>
      </c>
      <c r="J4" s="49" t="s">
        <v>284</v>
      </c>
      <c r="K4" s="49">
        <v>20</v>
      </c>
      <c r="L4" s="49" t="s">
        <v>285</v>
      </c>
      <c r="M4" s="49" t="s">
        <v>286</v>
      </c>
      <c r="N4" s="49" t="s">
        <v>287</v>
      </c>
      <c r="O4" s="49" t="s">
        <v>279</v>
      </c>
      <c r="P4" s="49" t="s">
        <v>280</v>
      </c>
      <c r="Q4" s="49" t="s">
        <v>281</v>
      </c>
      <c r="R4" s="49" t="s">
        <v>282</v>
      </c>
      <c r="S4" s="49" t="s">
        <v>283</v>
      </c>
      <c r="T4" s="49" t="s">
        <v>284</v>
      </c>
      <c r="U4" s="49">
        <v>20</v>
      </c>
    </row>
    <row r="5" spans="1:21">
      <c r="A5" s="50" t="s">
        <v>288</v>
      </c>
      <c r="B5" s="51" t="s">
        <v>219</v>
      </c>
      <c r="C5" s="51" t="s">
        <v>215</v>
      </c>
      <c r="D5" s="51" t="s">
        <v>200</v>
      </c>
      <c r="E5" s="52">
        <v>37</v>
      </c>
      <c r="F5" s="52">
        <v>38</v>
      </c>
      <c r="G5" s="52">
        <v>46</v>
      </c>
      <c r="H5" s="52">
        <v>56</v>
      </c>
      <c r="I5" s="52">
        <v>76</v>
      </c>
      <c r="J5" s="52">
        <v>81</v>
      </c>
      <c r="K5" s="52">
        <v>334</v>
      </c>
      <c r="L5" s="45">
        <v>1363160</v>
      </c>
      <c r="M5" s="45">
        <v>695167</v>
      </c>
      <c r="N5" s="45">
        <v>667993</v>
      </c>
      <c r="O5" s="57">
        <v>2.7142815223451393</v>
      </c>
      <c r="P5" s="57">
        <v>2.7876404824085212</v>
      </c>
      <c r="Q5" s="57">
        <v>3.3745121629155785</v>
      </c>
      <c r="R5" s="57">
        <v>4.1081017635494002</v>
      </c>
      <c r="S5" s="57">
        <v>5.5752809648170425</v>
      </c>
      <c r="T5" s="57">
        <v>5.9420757651339535</v>
      </c>
      <c r="U5" s="57">
        <v>24.501892661169634</v>
      </c>
    </row>
    <row r="6" spans="1:21">
      <c r="A6" s="50" t="s">
        <v>289</v>
      </c>
      <c r="B6" s="51" t="s">
        <v>219</v>
      </c>
      <c r="C6" s="51" t="s">
        <v>215</v>
      </c>
      <c r="D6" s="51" t="s">
        <v>53</v>
      </c>
      <c r="E6" s="52">
        <v>1033</v>
      </c>
      <c r="F6" s="52">
        <v>996</v>
      </c>
      <c r="G6" s="52">
        <v>2550</v>
      </c>
      <c r="H6" s="52">
        <v>2955</v>
      </c>
      <c r="I6" s="52">
        <v>2081</v>
      </c>
      <c r="J6" s="52">
        <v>1363</v>
      </c>
      <c r="K6" s="52">
        <v>10978</v>
      </c>
      <c r="L6" s="45">
        <v>1363160</v>
      </c>
      <c r="M6" s="45">
        <v>695167</v>
      </c>
      <c r="N6" s="45">
        <v>667993</v>
      </c>
      <c r="O6" s="57">
        <v>148.59738739036808</v>
      </c>
      <c r="P6" s="57">
        <v>143.27492530571791</v>
      </c>
      <c r="Q6" s="57">
        <v>366.81833286102477</v>
      </c>
      <c r="R6" s="57">
        <v>425.07771513895221</v>
      </c>
      <c r="S6" s="57">
        <v>299.35252967991863</v>
      </c>
      <c r="T6" s="57">
        <v>196.06799517238304</v>
      </c>
      <c r="U6" s="57">
        <v>1579.1888855483646</v>
      </c>
    </row>
    <row r="7" spans="1:21">
      <c r="A7" s="50" t="s">
        <v>290</v>
      </c>
      <c r="B7" s="51" t="s">
        <v>219</v>
      </c>
      <c r="C7" s="51" t="s">
        <v>215</v>
      </c>
      <c r="D7" s="51" t="s">
        <v>68</v>
      </c>
      <c r="E7" s="52">
        <v>71</v>
      </c>
      <c r="F7" s="52">
        <v>56</v>
      </c>
      <c r="G7" s="52">
        <v>137</v>
      </c>
      <c r="H7" s="52">
        <v>189</v>
      </c>
      <c r="I7" s="52">
        <v>172</v>
      </c>
      <c r="J7" s="52">
        <v>184</v>
      </c>
      <c r="K7" s="52">
        <v>809</v>
      </c>
      <c r="L7" s="45">
        <v>1363160</v>
      </c>
      <c r="M7" s="45">
        <v>695167</v>
      </c>
      <c r="N7" s="45">
        <v>667993</v>
      </c>
      <c r="O7" s="57">
        <v>10.213373189463827</v>
      </c>
      <c r="P7" s="57">
        <v>8.0556182902813269</v>
      </c>
      <c r="Q7" s="57">
        <v>19.707494745866821</v>
      </c>
      <c r="R7" s="57">
        <v>27.187711729699483</v>
      </c>
      <c r="S7" s="57">
        <v>24.742256177292649</v>
      </c>
      <c r="T7" s="57">
        <v>26.468460096638651</v>
      </c>
      <c r="U7" s="57">
        <v>116.37491422924276</v>
      </c>
    </row>
    <row r="8" spans="1:21">
      <c r="A8" s="50" t="s">
        <v>291</v>
      </c>
      <c r="B8" s="51" t="s">
        <v>219</v>
      </c>
      <c r="C8" s="51" t="s">
        <v>215</v>
      </c>
      <c r="D8" s="51" t="s">
        <v>292</v>
      </c>
      <c r="E8" s="52">
        <v>26</v>
      </c>
      <c r="F8" s="52">
        <v>16</v>
      </c>
      <c r="G8" s="52">
        <v>32</v>
      </c>
      <c r="H8" s="52">
        <v>54</v>
      </c>
      <c r="I8" s="52">
        <v>49</v>
      </c>
      <c r="J8" s="52">
        <v>42</v>
      </c>
      <c r="K8" s="52">
        <v>219</v>
      </c>
      <c r="L8" s="45">
        <v>1363160</v>
      </c>
      <c r="M8" s="45">
        <v>695167</v>
      </c>
      <c r="N8" s="45">
        <v>667993</v>
      </c>
      <c r="O8" s="57">
        <v>1.9073329616479355</v>
      </c>
      <c r="P8" s="57">
        <v>1.1737433610141144</v>
      </c>
      <c r="Q8" s="57">
        <v>2.3474867220282287</v>
      </c>
      <c r="R8" s="57">
        <v>3.9613838434226358</v>
      </c>
      <c r="S8" s="57">
        <v>3.5945890431057252</v>
      </c>
      <c r="T8" s="57">
        <v>3.0810763226620499</v>
      </c>
      <c r="U8" s="57">
        <v>16.06561225388069</v>
      </c>
    </row>
    <row r="9" spans="1:21">
      <c r="A9" s="50" t="s">
        <v>293</v>
      </c>
      <c r="B9" s="51" t="s">
        <v>219</v>
      </c>
      <c r="C9" s="51" t="s">
        <v>215</v>
      </c>
      <c r="D9" s="51" t="s">
        <v>201</v>
      </c>
      <c r="E9" s="52">
        <v>86</v>
      </c>
      <c r="F9" s="52">
        <v>56</v>
      </c>
      <c r="G9" s="52">
        <v>147</v>
      </c>
      <c r="H9" s="52">
        <v>117</v>
      </c>
      <c r="I9" s="52">
        <v>87</v>
      </c>
      <c r="J9" s="52">
        <v>52</v>
      </c>
      <c r="K9" s="52">
        <v>545</v>
      </c>
      <c r="L9" s="45">
        <v>1363160</v>
      </c>
      <c r="M9" s="45">
        <v>695167</v>
      </c>
      <c r="N9" s="45">
        <v>667993</v>
      </c>
      <c r="O9" s="57">
        <v>6.3088705654508637</v>
      </c>
      <c r="P9" s="57">
        <v>4.1081017635494002</v>
      </c>
      <c r="Q9" s="57">
        <v>10.783767129317175</v>
      </c>
      <c r="R9" s="57">
        <v>8.5829983274157104</v>
      </c>
      <c r="S9" s="57">
        <v>6.382229525514246</v>
      </c>
      <c r="T9" s="57">
        <v>3.8146659232958711</v>
      </c>
      <c r="U9" s="57">
        <v>39.980633234543269</v>
      </c>
    </row>
    <row r="10" spans="1:21">
      <c r="A10" s="50" t="s">
        <v>294</v>
      </c>
      <c r="B10" s="51" t="s">
        <v>219</v>
      </c>
      <c r="C10" s="51" t="s">
        <v>215</v>
      </c>
      <c r="D10" s="51" t="s">
        <v>150</v>
      </c>
      <c r="E10" s="52">
        <v>7</v>
      </c>
      <c r="F10" s="52">
        <v>8</v>
      </c>
      <c r="G10" s="52">
        <v>6</v>
      </c>
      <c r="H10" s="52">
        <v>15</v>
      </c>
      <c r="I10" s="52">
        <v>19</v>
      </c>
      <c r="J10" s="52">
        <v>8</v>
      </c>
      <c r="K10" s="52">
        <v>63</v>
      </c>
      <c r="L10" s="45">
        <v>1363160</v>
      </c>
      <c r="M10" s="45">
        <v>695167</v>
      </c>
      <c r="N10" s="45">
        <v>667993</v>
      </c>
      <c r="O10" s="57">
        <v>0.51351272044367502</v>
      </c>
      <c r="P10" s="57">
        <v>0.58687168050705718</v>
      </c>
      <c r="Q10" s="57">
        <v>0.4401537603802928</v>
      </c>
      <c r="R10" s="57">
        <v>1.1003844009507322</v>
      </c>
      <c r="S10" s="57">
        <v>1.3938202412042606</v>
      </c>
      <c r="T10" s="57">
        <v>0.58687168050705718</v>
      </c>
      <c r="U10" s="57">
        <v>4.6216144839930751</v>
      </c>
    </row>
    <row r="11" spans="1:21">
      <c r="A11" s="50" t="s">
        <v>295</v>
      </c>
      <c r="B11" s="51" t="s">
        <v>219</v>
      </c>
      <c r="C11" s="51" t="s">
        <v>215</v>
      </c>
      <c r="D11" s="51" t="s">
        <v>94</v>
      </c>
      <c r="E11" s="52">
        <v>14</v>
      </c>
      <c r="F11" s="52">
        <v>13</v>
      </c>
      <c r="G11" s="52">
        <v>62</v>
      </c>
      <c r="H11" s="52">
        <v>78</v>
      </c>
      <c r="I11" s="52">
        <v>37</v>
      </c>
      <c r="J11" s="52">
        <v>19</v>
      </c>
      <c r="K11" s="52">
        <v>223</v>
      </c>
      <c r="L11" s="45">
        <v>1363160</v>
      </c>
      <c r="M11" s="45">
        <v>695167</v>
      </c>
      <c r="N11" s="45">
        <v>667993</v>
      </c>
      <c r="O11" s="57">
        <v>1.02702544088735</v>
      </c>
      <c r="P11" s="57">
        <v>0.95366648082396777</v>
      </c>
      <c r="Q11" s="57">
        <v>4.5482555239296927</v>
      </c>
      <c r="R11" s="57">
        <v>5.7219988849438073</v>
      </c>
      <c r="S11" s="57">
        <v>2.7142815223451393</v>
      </c>
      <c r="T11" s="57">
        <v>1.3938202412042606</v>
      </c>
      <c r="U11" s="57">
        <v>16.359048094134216</v>
      </c>
    </row>
    <row r="12" spans="1:21">
      <c r="A12" s="50" t="s">
        <v>296</v>
      </c>
      <c r="B12" s="51" t="s">
        <v>219</v>
      </c>
      <c r="C12" s="51" t="s">
        <v>215</v>
      </c>
      <c r="D12" s="51" t="s">
        <v>153</v>
      </c>
      <c r="E12" s="52">
        <v>21</v>
      </c>
      <c r="F12" s="52">
        <v>5</v>
      </c>
      <c r="G12" s="52">
        <v>12</v>
      </c>
      <c r="H12" s="52">
        <v>6</v>
      </c>
      <c r="I12" s="52">
        <v>0</v>
      </c>
      <c r="J12" s="52">
        <v>0</v>
      </c>
      <c r="K12" s="52">
        <v>44</v>
      </c>
      <c r="L12" s="45">
        <v>1363160</v>
      </c>
      <c r="M12" s="45">
        <v>695167</v>
      </c>
      <c r="N12" s="45">
        <v>667993</v>
      </c>
      <c r="O12" s="57">
        <v>1.5405381613310249</v>
      </c>
      <c r="P12" s="57">
        <v>0.3667948003169107</v>
      </c>
      <c r="Q12" s="57">
        <v>0.8803075207605856</v>
      </c>
      <c r="R12" s="57">
        <v>0.4401537603802928</v>
      </c>
      <c r="S12" s="57" t="s">
        <v>297</v>
      </c>
      <c r="T12" s="57" t="s">
        <v>297</v>
      </c>
      <c r="U12" s="57">
        <v>3.2277942427888138</v>
      </c>
    </row>
    <row r="13" spans="1:21">
      <c r="A13" s="50" t="s">
        <v>298</v>
      </c>
      <c r="B13" s="51" t="s">
        <v>219</v>
      </c>
      <c r="C13" s="51" t="s">
        <v>215</v>
      </c>
      <c r="D13" s="51" t="s">
        <v>154</v>
      </c>
      <c r="E13" s="52">
        <v>288</v>
      </c>
      <c r="F13" s="52">
        <v>110</v>
      </c>
      <c r="G13" s="52">
        <v>172</v>
      </c>
      <c r="H13" s="52">
        <v>107</v>
      </c>
      <c r="I13" s="52">
        <v>62</v>
      </c>
      <c r="J13" s="52">
        <v>23</v>
      </c>
      <c r="K13" s="52">
        <v>762</v>
      </c>
      <c r="L13" s="45">
        <v>1363160</v>
      </c>
      <c r="M13" s="45">
        <v>695167</v>
      </c>
      <c r="N13" s="45">
        <v>667993</v>
      </c>
      <c r="O13" s="57">
        <v>21.127380498254059</v>
      </c>
      <c r="P13" s="57">
        <v>8.0694856069720355</v>
      </c>
      <c r="Q13" s="57">
        <v>12.617741130901727</v>
      </c>
      <c r="R13" s="57">
        <v>7.8494087267818893</v>
      </c>
      <c r="S13" s="57">
        <v>4.5482555239296927</v>
      </c>
      <c r="T13" s="57">
        <v>1.6872560814577893</v>
      </c>
      <c r="U13" s="57">
        <v>55.899527568297195</v>
      </c>
    </row>
    <row r="14" spans="1:21">
      <c r="A14" s="50" t="s">
        <v>299</v>
      </c>
      <c r="B14" s="51" t="s">
        <v>219</v>
      </c>
      <c r="C14" s="51" t="s">
        <v>215</v>
      </c>
      <c r="D14" s="51" t="s">
        <v>98</v>
      </c>
      <c r="E14" s="52">
        <v>153</v>
      </c>
      <c r="F14" s="52">
        <v>142</v>
      </c>
      <c r="G14" s="52">
        <v>350</v>
      </c>
      <c r="H14" s="52">
        <v>408</v>
      </c>
      <c r="I14" s="52">
        <v>309</v>
      </c>
      <c r="J14" s="52">
        <v>242</v>
      </c>
      <c r="K14" s="52">
        <v>1604</v>
      </c>
      <c r="L14" s="45">
        <v>1363160</v>
      </c>
      <c r="M14" s="45">
        <v>695167</v>
      </c>
      <c r="N14" s="45">
        <v>667993</v>
      </c>
      <c r="O14" s="57">
        <v>11.223920889697467</v>
      </c>
      <c r="P14" s="57">
        <v>10.416972329000263</v>
      </c>
      <c r="Q14" s="57">
        <v>25.675636022183753</v>
      </c>
      <c r="R14" s="57">
        <v>29.930455705859913</v>
      </c>
      <c r="S14" s="57">
        <v>22.66791865958508</v>
      </c>
      <c r="T14" s="57">
        <v>17.75286833533848</v>
      </c>
      <c r="U14" s="57">
        <v>117.66777194166497</v>
      </c>
    </row>
    <row r="15" spans="1:21">
      <c r="A15" s="50" t="s">
        <v>300</v>
      </c>
      <c r="B15" s="51" t="s">
        <v>219</v>
      </c>
      <c r="C15" s="51" t="s">
        <v>215</v>
      </c>
      <c r="D15" s="51" t="s">
        <v>301</v>
      </c>
      <c r="E15" s="52">
        <v>34</v>
      </c>
      <c r="F15" s="52">
        <v>23</v>
      </c>
      <c r="G15" s="52">
        <v>51</v>
      </c>
      <c r="H15" s="52">
        <v>32</v>
      </c>
      <c r="I15" s="52">
        <v>11</v>
      </c>
      <c r="J15" s="52">
        <v>5</v>
      </c>
      <c r="K15" s="52">
        <v>156</v>
      </c>
      <c r="L15" s="45">
        <v>1363160</v>
      </c>
      <c r="M15" s="45">
        <v>695167</v>
      </c>
      <c r="N15" s="45">
        <v>667993</v>
      </c>
      <c r="O15" s="57">
        <v>2.494204642154993</v>
      </c>
      <c r="P15" s="57">
        <v>1.6872560814577893</v>
      </c>
      <c r="Q15" s="57">
        <v>3.7413069632324891</v>
      </c>
      <c r="R15" s="57">
        <v>2.3474867220282287</v>
      </c>
      <c r="S15" s="57">
        <v>0.80694856069720344</v>
      </c>
      <c r="T15" s="57">
        <v>0.3667948003169107</v>
      </c>
      <c r="U15" s="57">
        <v>11.443997769887615</v>
      </c>
    </row>
    <row r="16" spans="1:21">
      <c r="A16" s="50" t="s">
        <v>302</v>
      </c>
      <c r="B16" s="51" t="s">
        <v>219</v>
      </c>
      <c r="C16" s="51" t="s">
        <v>215</v>
      </c>
      <c r="D16" s="51" t="s">
        <v>303</v>
      </c>
      <c r="E16" s="52">
        <v>102</v>
      </c>
      <c r="F16" s="52">
        <v>94</v>
      </c>
      <c r="G16" s="52">
        <v>236</v>
      </c>
      <c r="H16" s="52">
        <v>254</v>
      </c>
      <c r="I16" s="52">
        <v>140</v>
      </c>
      <c r="J16" s="52">
        <v>88</v>
      </c>
      <c r="K16" s="52">
        <v>914</v>
      </c>
      <c r="L16" s="45">
        <v>1363160</v>
      </c>
      <c r="M16" s="45">
        <v>695167</v>
      </c>
      <c r="N16" s="45">
        <v>667993</v>
      </c>
      <c r="O16" s="57">
        <v>7.4826139264649782</v>
      </c>
      <c r="P16" s="57">
        <v>6.895742245957921</v>
      </c>
      <c r="Q16" s="57">
        <v>17.312714574958186</v>
      </c>
      <c r="R16" s="57">
        <v>18.633175856099065</v>
      </c>
      <c r="S16" s="57">
        <v>10.2702544088735</v>
      </c>
      <c r="T16" s="57">
        <v>6.4555884855776275</v>
      </c>
      <c r="U16" s="57">
        <v>67.050089497931282</v>
      </c>
    </row>
    <row r="17" spans="1:21">
      <c r="A17" s="50" t="s">
        <v>304</v>
      </c>
      <c r="B17" s="51" t="s">
        <v>219</v>
      </c>
      <c r="C17" s="51" t="s">
        <v>215</v>
      </c>
      <c r="D17" s="51" t="s">
        <v>127</v>
      </c>
      <c r="E17" s="52">
        <v>57</v>
      </c>
      <c r="F17" s="52">
        <v>19</v>
      </c>
      <c r="G17" s="52">
        <v>34</v>
      </c>
      <c r="H17" s="52">
        <v>24</v>
      </c>
      <c r="I17" s="52">
        <v>22</v>
      </c>
      <c r="J17" s="52">
        <v>6</v>
      </c>
      <c r="K17" s="52">
        <v>162</v>
      </c>
      <c r="L17" s="45">
        <v>1363160</v>
      </c>
      <c r="M17" s="45">
        <v>695167</v>
      </c>
      <c r="N17" s="45">
        <v>667993</v>
      </c>
      <c r="O17" s="57">
        <v>4.1814607236127816</v>
      </c>
      <c r="P17" s="57">
        <v>1.3938202412042606</v>
      </c>
      <c r="Q17" s="57">
        <v>2.494204642154993</v>
      </c>
      <c r="R17" s="57">
        <v>1.7606150415211712</v>
      </c>
      <c r="S17" s="57">
        <v>1.6138971213944069</v>
      </c>
      <c r="T17" s="57">
        <v>0.4401537603802928</v>
      </c>
      <c r="U17" s="57">
        <v>11.884151530267907</v>
      </c>
    </row>
    <row r="18" spans="1:21">
      <c r="A18" s="50" t="s">
        <v>305</v>
      </c>
      <c r="B18" s="51" t="s">
        <v>219</v>
      </c>
      <c r="C18" s="51" t="s">
        <v>215</v>
      </c>
      <c r="D18" s="51" t="s">
        <v>131</v>
      </c>
      <c r="E18" s="52">
        <v>126</v>
      </c>
      <c r="F18" s="52">
        <v>84</v>
      </c>
      <c r="G18" s="52">
        <v>246</v>
      </c>
      <c r="H18" s="52">
        <v>286</v>
      </c>
      <c r="I18" s="52">
        <v>214</v>
      </c>
      <c r="J18" s="52">
        <v>138</v>
      </c>
      <c r="K18" s="52">
        <v>1094</v>
      </c>
      <c r="L18" s="45">
        <v>1363160</v>
      </c>
      <c r="M18" s="45">
        <v>695167</v>
      </c>
      <c r="N18" s="45">
        <v>667993</v>
      </c>
      <c r="O18" s="57">
        <v>18.125141153132986</v>
      </c>
      <c r="P18" s="57">
        <v>12.083427435421992</v>
      </c>
      <c r="Q18" s="57">
        <v>35.387180346592977</v>
      </c>
      <c r="R18" s="57">
        <v>41.141193411079641</v>
      </c>
      <c r="S18" s="57">
        <v>30.783969895003647</v>
      </c>
      <c r="T18" s="57">
        <v>19.851345072478985</v>
      </c>
      <c r="U18" s="57">
        <v>157.37225731371024</v>
      </c>
    </row>
    <row r="19" spans="1:21">
      <c r="A19" s="50" t="s">
        <v>306</v>
      </c>
      <c r="B19" s="51" t="s">
        <v>219</v>
      </c>
      <c r="C19" s="51" t="s">
        <v>215</v>
      </c>
      <c r="D19" s="51" t="s">
        <v>160</v>
      </c>
      <c r="E19" s="52">
        <v>30</v>
      </c>
      <c r="F19" s="52">
        <v>6</v>
      </c>
      <c r="G19" s="52">
        <v>10</v>
      </c>
      <c r="H19" s="52">
        <v>5</v>
      </c>
      <c r="I19" s="52">
        <v>8</v>
      </c>
      <c r="J19" s="52">
        <v>0</v>
      </c>
      <c r="K19" s="52">
        <v>59</v>
      </c>
      <c r="L19" s="45">
        <v>1363160</v>
      </c>
      <c r="M19" s="45">
        <v>695167</v>
      </c>
      <c r="N19" s="45">
        <v>667993</v>
      </c>
      <c r="O19" s="57">
        <v>2.2007688019014644</v>
      </c>
      <c r="P19" s="57">
        <v>0.4401537603802928</v>
      </c>
      <c r="Q19" s="57">
        <v>0.73358960063382139</v>
      </c>
      <c r="R19" s="57">
        <v>0.3667948003169107</v>
      </c>
      <c r="S19" s="57">
        <v>0.58687168050705718</v>
      </c>
      <c r="T19" s="57" t="s">
        <v>297</v>
      </c>
      <c r="U19" s="57">
        <v>4.3281786437395464</v>
      </c>
    </row>
    <row r="20" spans="1:21">
      <c r="A20" s="50" t="s">
        <v>307</v>
      </c>
      <c r="B20" s="51" t="s">
        <v>219</v>
      </c>
      <c r="C20" s="51" t="s">
        <v>215</v>
      </c>
      <c r="D20" s="51" t="s">
        <v>141</v>
      </c>
      <c r="E20" s="52">
        <v>41</v>
      </c>
      <c r="F20" s="52">
        <v>22</v>
      </c>
      <c r="G20" s="52">
        <v>33</v>
      </c>
      <c r="H20" s="52">
        <v>36</v>
      </c>
      <c r="I20" s="52">
        <v>34</v>
      </c>
      <c r="J20" s="52">
        <v>15</v>
      </c>
      <c r="K20" s="52">
        <v>181</v>
      </c>
      <c r="L20" s="45">
        <v>1363160</v>
      </c>
      <c r="M20" s="45">
        <v>695167</v>
      </c>
      <c r="N20" s="45">
        <v>667993</v>
      </c>
      <c r="O20" s="57">
        <v>3.007717362598668</v>
      </c>
      <c r="P20" s="57">
        <v>1.6138971213944069</v>
      </c>
      <c r="Q20" s="57">
        <v>2.4208456820916107</v>
      </c>
      <c r="R20" s="57">
        <v>2.6409225622817574</v>
      </c>
      <c r="S20" s="57">
        <v>2.494204642154993</v>
      </c>
      <c r="T20" s="57">
        <v>1.1003844009507322</v>
      </c>
      <c r="U20" s="57">
        <v>13.277971771472167</v>
      </c>
    </row>
    <row r="21" spans="1:21">
      <c r="A21" s="50" t="s">
        <v>308</v>
      </c>
      <c r="B21" s="51" t="s">
        <v>219</v>
      </c>
      <c r="C21" s="51" t="s">
        <v>215</v>
      </c>
      <c r="D21" s="51" t="s">
        <v>59</v>
      </c>
      <c r="E21" s="52">
        <v>85</v>
      </c>
      <c r="F21" s="52">
        <v>67</v>
      </c>
      <c r="G21" s="52">
        <v>144</v>
      </c>
      <c r="H21" s="52">
        <v>200</v>
      </c>
      <c r="I21" s="52">
        <v>51</v>
      </c>
      <c r="J21" s="52">
        <v>24</v>
      </c>
      <c r="K21" s="52">
        <v>571</v>
      </c>
      <c r="L21" s="45">
        <v>1363160</v>
      </c>
      <c r="M21" s="45">
        <v>695167</v>
      </c>
      <c r="N21" s="45">
        <v>667993</v>
      </c>
      <c r="O21" s="57">
        <v>6.2355116053874822</v>
      </c>
      <c r="P21" s="57">
        <v>4.9150503242466028</v>
      </c>
      <c r="Q21" s="57">
        <v>10.563690249127029</v>
      </c>
      <c r="R21" s="57">
        <v>14.671792012676429</v>
      </c>
      <c r="S21" s="57">
        <v>3.7413069632324891</v>
      </c>
      <c r="T21" s="57">
        <v>1.7606150415211712</v>
      </c>
      <c r="U21" s="57">
        <v>41.887966196191201</v>
      </c>
    </row>
    <row r="22" spans="1:21">
      <c r="A22" s="50" t="s">
        <v>309</v>
      </c>
      <c r="B22" s="51" t="s">
        <v>219</v>
      </c>
      <c r="C22" s="51" t="s">
        <v>215</v>
      </c>
      <c r="D22" s="51" t="s">
        <v>63</v>
      </c>
      <c r="E22" s="52">
        <v>359</v>
      </c>
      <c r="F22" s="52">
        <v>321</v>
      </c>
      <c r="G22" s="52">
        <v>714</v>
      </c>
      <c r="H22" s="52">
        <v>844</v>
      </c>
      <c r="I22" s="52">
        <v>551</v>
      </c>
      <c r="J22" s="52">
        <v>320</v>
      </c>
      <c r="K22" s="52">
        <v>3109</v>
      </c>
      <c r="L22" s="45">
        <v>1363160</v>
      </c>
      <c r="M22" s="45">
        <v>695167</v>
      </c>
      <c r="N22" s="45">
        <v>667993</v>
      </c>
      <c r="O22" s="57">
        <v>26.335866662754189</v>
      </c>
      <c r="P22" s="57">
        <v>23.548226180345669</v>
      </c>
      <c r="Q22" s="57">
        <v>52.378297485254848</v>
      </c>
      <c r="R22" s="57">
        <v>61.914962293494533</v>
      </c>
      <c r="S22" s="57">
        <v>40.42078699492356</v>
      </c>
      <c r="T22" s="57">
        <v>23.474867220282285</v>
      </c>
      <c r="U22" s="57">
        <v>228.07300683705509</v>
      </c>
    </row>
    <row r="23" spans="1:21">
      <c r="A23" s="50" t="s">
        <v>310</v>
      </c>
      <c r="B23" s="51" t="s">
        <v>219</v>
      </c>
      <c r="C23" s="51" t="s">
        <v>215</v>
      </c>
      <c r="D23" s="51" t="s">
        <v>311</v>
      </c>
      <c r="E23" s="52">
        <v>61</v>
      </c>
      <c r="F23" s="52">
        <v>54</v>
      </c>
      <c r="G23" s="52">
        <v>114</v>
      </c>
      <c r="H23" s="52">
        <v>167</v>
      </c>
      <c r="I23" s="52">
        <v>94</v>
      </c>
      <c r="J23" s="52">
        <v>41</v>
      </c>
      <c r="K23" s="52">
        <v>531</v>
      </c>
      <c r="L23" s="45">
        <v>1363160</v>
      </c>
      <c r="M23" s="45">
        <v>695167</v>
      </c>
      <c r="N23" s="45">
        <v>667993</v>
      </c>
      <c r="O23" s="57">
        <v>4.4748965638663103</v>
      </c>
      <c r="P23" s="57">
        <v>3.9613838434226358</v>
      </c>
      <c r="Q23" s="57">
        <v>8.3629214472255633</v>
      </c>
      <c r="R23" s="57">
        <v>12.250946330584817</v>
      </c>
      <c r="S23" s="57">
        <v>6.895742245957921</v>
      </c>
      <c r="T23" s="57">
        <v>3.007717362598668</v>
      </c>
      <c r="U23" s="57">
        <v>38.95360779365592</v>
      </c>
    </row>
    <row r="24" spans="1:21">
      <c r="A24" s="50" t="s">
        <v>312</v>
      </c>
      <c r="B24" s="51" t="s">
        <v>214</v>
      </c>
      <c r="C24" s="51" t="s">
        <v>215</v>
      </c>
      <c r="D24" s="51" t="s">
        <v>200</v>
      </c>
      <c r="E24" s="52">
        <v>96</v>
      </c>
      <c r="F24" s="52">
        <v>64</v>
      </c>
      <c r="G24" s="52">
        <v>123</v>
      </c>
      <c r="H24" s="52">
        <v>153</v>
      </c>
      <c r="I24" s="52">
        <v>199</v>
      </c>
      <c r="J24" s="52">
        <v>206</v>
      </c>
      <c r="K24" s="52">
        <v>841</v>
      </c>
      <c r="L24" s="45">
        <v>1363160</v>
      </c>
      <c r="M24" s="45">
        <v>695167</v>
      </c>
      <c r="N24" s="45">
        <v>667993</v>
      </c>
      <c r="O24" s="57">
        <v>7.0424601660846848</v>
      </c>
      <c r="P24" s="57">
        <v>4.6949734440564574</v>
      </c>
      <c r="Q24" s="57">
        <v>9.023152087796003</v>
      </c>
      <c r="R24" s="57">
        <v>11.223920889697467</v>
      </c>
      <c r="S24" s="57">
        <v>14.598433052613046</v>
      </c>
      <c r="T24" s="57">
        <v>15.111945773056723</v>
      </c>
      <c r="U24" s="57">
        <v>61.694885413304377</v>
      </c>
    </row>
    <row r="25" spans="1:21">
      <c r="A25" s="50" t="s">
        <v>313</v>
      </c>
      <c r="B25" s="51" t="s">
        <v>214</v>
      </c>
      <c r="C25" s="51" t="s">
        <v>215</v>
      </c>
      <c r="D25" s="51" t="s">
        <v>292</v>
      </c>
      <c r="E25" s="52">
        <v>20</v>
      </c>
      <c r="F25" s="52">
        <v>18</v>
      </c>
      <c r="G25" s="52">
        <v>51</v>
      </c>
      <c r="H25" s="52">
        <v>73</v>
      </c>
      <c r="I25" s="52">
        <v>61</v>
      </c>
      <c r="J25" s="52">
        <v>75</v>
      </c>
      <c r="K25" s="52">
        <v>298</v>
      </c>
      <c r="L25" s="45">
        <v>1363160</v>
      </c>
      <c r="M25" s="45">
        <v>695167</v>
      </c>
      <c r="N25" s="45">
        <v>667993</v>
      </c>
      <c r="O25" s="57">
        <v>1.4671792012676428</v>
      </c>
      <c r="P25" s="57">
        <v>1.3204612811408787</v>
      </c>
      <c r="Q25" s="57">
        <v>3.7413069632324891</v>
      </c>
      <c r="R25" s="57">
        <v>5.3552040846268962</v>
      </c>
      <c r="S25" s="57">
        <v>4.4748965638663103</v>
      </c>
      <c r="T25" s="57">
        <v>5.5019220047536601</v>
      </c>
      <c r="U25" s="57">
        <v>21.860970098887879</v>
      </c>
    </row>
    <row r="26" spans="1:21">
      <c r="A26" s="50" t="s">
        <v>314</v>
      </c>
      <c r="B26" s="51" t="s">
        <v>214</v>
      </c>
      <c r="C26" s="51" t="s">
        <v>215</v>
      </c>
      <c r="D26" s="51" t="s">
        <v>201</v>
      </c>
      <c r="E26" s="52">
        <v>103</v>
      </c>
      <c r="F26" s="52">
        <v>103</v>
      </c>
      <c r="G26" s="52">
        <v>194</v>
      </c>
      <c r="H26" s="52">
        <v>189</v>
      </c>
      <c r="I26" s="52">
        <v>105</v>
      </c>
      <c r="J26" s="52">
        <v>45</v>
      </c>
      <c r="K26" s="52">
        <v>739</v>
      </c>
      <c r="L26" s="45">
        <v>1363160</v>
      </c>
      <c r="M26" s="45">
        <v>695167</v>
      </c>
      <c r="N26" s="45">
        <v>667993</v>
      </c>
      <c r="O26" s="57">
        <v>7.5559728865283615</v>
      </c>
      <c r="P26" s="57">
        <v>7.5559728865283615</v>
      </c>
      <c r="Q26" s="57">
        <v>14.231638252296136</v>
      </c>
      <c r="R26" s="57">
        <v>13.864843451979224</v>
      </c>
      <c r="S26" s="57">
        <v>7.7026908066551254</v>
      </c>
      <c r="T26" s="57">
        <v>3.3011532028521966</v>
      </c>
      <c r="U26" s="57">
        <v>54.212271486839398</v>
      </c>
    </row>
    <row r="27" spans="1:21">
      <c r="A27" s="50" t="s">
        <v>315</v>
      </c>
      <c r="B27" s="51" t="s">
        <v>214</v>
      </c>
      <c r="C27" s="51" t="s">
        <v>215</v>
      </c>
      <c r="D27" s="51" t="s">
        <v>150</v>
      </c>
      <c r="E27" s="52">
        <v>7</v>
      </c>
      <c r="F27" s="52">
        <v>6</v>
      </c>
      <c r="G27" s="52">
        <v>11</v>
      </c>
      <c r="H27" s="52">
        <v>12</v>
      </c>
      <c r="I27" s="52">
        <v>15</v>
      </c>
      <c r="J27" s="52">
        <v>14</v>
      </c>
      <c r="K27" s="52">
        <v>65</v>
      </c>
      <c r="L27" s="45">
        <v>1363160</v>
      </c>
      <c r="M27" s="45">
        <v>695167</v>
      </c>
      <c r="N27" s="45">
        <v>667993</v>
      </c>
      <c r="O27" s="57">
        <v>0.51351272044367502</v>
      </c>
      <c r="P27" s="57">
        <v>0.4401537603802928</v>
      </c>
      <c r="Q27" s="57">
        <v>0.80694856069720344</v>
      </c>
      <c r="R27" s="57">
        <v>0.8803075207605856</v>
      </c>
      <c r="S27" s="57">
        <v>1.1003844009507322</v>
      </c>
      <c r="T27" s="57">
        <v>1.02702544088735</v>
      </c>
      <c r="U27" s="57">
        <v>4.7683324041198389</v>
      </c>
    </row>
    <row r="28" spans="1:21">
      <c r="A28" s="50" t="s">
        <v>316</v>
      </c>
      <c r="B28" s="51" t="s">
        <v>214</v>
      </c>
      <c r="C28" s="51" t="s">
        <v>215</v>
      </c>
      <c r="D28" s="51" t="s">
        <v>94</v>
      </c>
      <c r="E28" s="52">
        <v>37</v>
      </c>
      <c r="F28" s="52">
        <v>27</v>
      </c>
      <c r="G28" s="52">
        <v>98</v>
      </c>
      <c r="H28" s="52">
        <v>97</v>
      </c>
      <c r="I28" s="52">
        <v>50</v>
      </c>
      <c r="J28" s="52">
        <v>29</v>
      </c>
      <c r="K28" s="52">
        <v>338</v>
      </c>
      <c r="L28" s="45">
        <v>1363160</v>
      </c>
      <c r="M28" s="45">
        <v>695167</v>
      </c>
      <c r="N28" s="45">
        <v>667993</v>
      </c>
      <c r="O28" s="57">
        <v>2.7142815223451393</v>
      </c>
      <c r="P28" s="57">
        <v>1.9806919217113179</v>
      </c>
      <c r="Q28" s="57">
        <v>7.1891780862114505</v>
      </c>
      <c r="R28" s="57">
        <v>7.1158191261480681</v>
      </c>
      <c r="S28" s="57">
        <v>3.6679480031691072</v>
      </c>
      <c r="T28" s="57">
        <v>2.127409841838082</v>
      </c>
      <c r="U28" s="57">
        <v>24.795328501423164</v>
      </c>
    </row>
    <row r="29" spans="1:21">
      <c r="A29" s="50" t="s">
        <v>317</v>
      </c>
      <c r="B29" s="51" t="s">
        <v>214</v>
      </c>
      <c r="C29" s="51" t="s">
        <v>215</v>
      </c>
      <c r="D29" s="51" t="s">
        <v>153</v>
      </c>
      <c r="E29" s="52">
        <v>41</v>
      </c>
      <c r="F29" s="52">
        <v>12</v>
      </c>
      <c r="G29" s="52">
        <v>18</v>
      </c>
      <c r="H29" s="52">
        <v>12</v>
      </c>
      <c r="I29" s="52">
        <v>5</v>
      </c>
      <c r="J29" s="52">
        <v>0</v>
      </c>
      <c r="K29" s="52">
        <v>88</v>
      </c>
      <c r="L29" s="45">
        <v>1363160</v>
      </c>
      <c r="M29" s="45">
        <v>695167</v>
      </c>
      <c r="N29" s="45">
        <v>667993</v>
      </c>
      <c r="O29" s="57">
        <v>3.007717362598668</v>
      </c>
      <c r="P29" s="57">
        <v>0.8803075207605856</v>
      </c>
      <c r="Q29" s="57">
        <v>1.3204612811408787</v>
      </c>
      <c r="R29" s="57">
        <v>0.8803075207605856</v>
      </c>
      <c r="S29" s="57">
        <v>0.3667948003169107</v>
      </c>
      <c r="T29" s="57" t="s">
        <v>297</v>
      </c>
      <c r="U29" s="57">
        <v>6.4555884855776275</v>
      </c>
    </row>
    <row r="30" spans="1:21">
      <c r="A30" s="50" t="s">
        <v>318</v>
      </c>
      <c r="B30" s="51" t="s">
        <v>214</v>
      </c>
      <c r="C30" s="51" t="s">
        <v>215</v>
      </c>
      <c r="D30" s="51" t="s">
        <v>154</v>
      </c>
      <c r="E30" s="52">
        <v>284</v>
      </c>
      <c r="F30" s="52">
        <v>108</v>
      </c>
      <c r="G30" s="52">
        <v>163</v>
      </c>
      <c r="H30" s="52">
        <v>107</v>
      </c>
      <c r="I30" s="52">
        <v>74</v>
      </c>
      <c r="J30" s="52">
        <v>42</v>
      </c>
      <c r="K30" s="52">
        <v>778</v>
      </c>
      <c r="L30" s="45">
        <v>1363160</v>
      </c>
      <c r="M30" s="45">
        <v>695167</v>
      </c>
      <c r="N30" s="45">
        <v>667993</v>
      </c>
      <c r="O30" s="57">
        <v>20.833944658000526</v>
      </c>
      <c r="P30" s="57">
        <v>7.9227676868452717</v>
      </c>
      <c r="Q30" s="57">
        <v>11.957510490331289</v>
      </c>
      <c r="R30" s="57">
        <v>7.8494087267818893</v>
      </c>
      <c r="S30" s="57">
        <v>5.4285630446902786</v>
      </c>
      <c r="T30" s="57">
        <v>3.0810763226620499</v>
      </c>
      <c r="U30" s="57">
        <v>57.073270929311306</v>
      </c>
    </row>
    <row r="31" spans="1:21">
      <c r="A31" s="50" t="s">
        <v>319</v>
      </c>
      <c r="B31" s="51" t="s">
        <v>214</v>
      </c>
      <c r="C31" s="51" t="s">
        <v>215</v>
      </c>
      <c r="D31" s="51" t="s">
        <v>98</v>
      </c>
      <c r="E31" s="52">
        <v>114</v>
      </c>
      <c r="F31" s="52">
        <v>113</v>
      </c>
      <c r="G31" s="52">
        <v>293</v>
      </c>
      <c r="H31" s="52">
        <v>304</v>
      </c>
      <c r="I31" s="52">
        <v>164</v>
      </c>
      <c r="J31" s="52">
        <v>130</v>
      </c>
      <c r="K31" s="52">
        <v>1118</v>
      </c>
      <c r="L31" s="45">
        <v>1363160</v>
      </c>
      <c r="M31" s="45">
        <v>695167</v>
      </c>
      <c r="N31" s="45">
        <v>667993</v>
      </c>
      <c r="O31" s="57">
        <v>8.3629214472255633</v>
      </c>
      <c r="P31" s="57">
        <v>8.2895624871621827</v>
      </c>
      <c r="Q31" s="57">
        <v>21.494175298570969</v>
      </c>
      <c r="R31" s="57">
        <v>22.30112385926817</v>
      </c>
      <c r="S31" s="57">
        <v>12.030869450394672</v>
      </c>
      <c r="T31" s="57">
        <v>9.5366648082396779</v>
      </c>
      <c r="U31" s="57">
        <v>82.015317350861238</v>
      </c>
    </row>
    <row r="32" spans="1:21">
      <c r="A32" s="50" t="s">
        <v>320</v>
      </c>
      <c r="B32" s="51" t="s">
        <v>214</v>
      </c>
      <c r="C32" s="51" t="s">
        <v>215</v>
      </c>
      <c r="D32" s="51" t="s">
        <v>301</v>
      </c>
      <c r="E32" s="52">
        <v>43</v>
      </c>
      <c r="F32" s="52">
        <v>36</v>
      </c>
      <c r="G32" s="52">
        <v>75</v>
      </c>
      <c r="H32" s="52">
        <v>51</v>
      </c>
      <c r="I32" s="52">
        <v>14</v>
      </c>
      <c r="J32" s="52">
        <v>5</v>
      </c>
      <c r="K32" s="52">
        <v>224</v>
      </c>
      <c r="L32" s="45">
        <v>1363160</v>
      </c>
      <c r="M32" s="45">
        <v>695167</v>
      </c>
      <c r="N32" s="45">
        <v>667993</v>
      </c>
      <c r="O32" s="57">
        <v>3.1544352827254318</v>
      </c>
      <c r="P32" s="57">
        <v>2.6409225622817574</v>
      </c>
      <c r="Q32" s="57">
        <v>5.5019220047536601</v>
      </c>
      <c r="R32" s="57">
        <v>3.7413069632324891</v>
      </c>
      <c r="S32" s="57">
        <v>1.02702544088735</v>
      </c>
      <c r="T32" s="57">
        <v>0.3667948003169107</v>
      </c>
      <c r="U32" s="57">
        <v>16.432407054197601</v>
      </c>
    </row>
    <row r="33" spans="1:21">
      <c r="A33" s="50" t="s">
        <v>321</v>
      </c>
      <c r="B33" s="51" t="s">
        <v>214</v>
      </c>
      <c r="C33" s="51" t="s">
        <v>215</v>
      </c>
      <c r="D33" s="51" t="s">
        <v>303</v>
      </c>
      <c r="E33" s="52">
        <v>113</v>
      </c>
      <c r="F33" s="52">
        <v>93</v>
      </c>
      <c r="G33" s="52">
        <v>209</v>
      </c>
      <c r="H33" s="52">
        <v>224</v>
      </c>
      <c r="I33" s="52">
        <v>153</v>
      </c>
      <c r="J33" s="52">
        <v>90</v>
      </c>
      <c r="K33" s="52">
        <v>882</v>
      </c>
      <c r="L33" s="45">
        <v>1363160</v>
      </c>
      <c r="M33" s="45">
        <v>695167</v>
      </c>
      <c r="N33" s="45">
        <v>667993</v>
      </c>
      <c r="O33" s="57">
        <v>8.2895624871621827</v>
      </c>
      <c r="P33" s="57">
        <v>6.8223832858945395</v>
      </c>
      <c r="Q33" s="57">
        <v>15.332022653246868</v>
      </c>
      <c r="R33" s="57">
        <v>16.432407054197601</v>
      </c>
      <c r="S33" s="57">
        <v>11.223920889697467</v>
      </c>
      <c r="T33" s="57">
        <v>6.6023064057043932</v>
      </c>
      <c r="U33" s="57">
        <v>64.702602775903046</v>
      </c>
    </row>
    <row r="34" spans="1:21">
      <c r="A34" s="50" t="s">
        <v>322</v>
      </c>
      <c r="B34" s="51" t="s">
        <v>214</v>
      </c>
      <c r="C34" s="51" t="s">
        <v>215</v>
      </c>
      <c r="D34" s="51" t="s">
        <v>127</v>
      </c>
      <c r="E34" s="52">
        <v>106</v>
      </c>
      <c r="F34" s="52">
        <v>35</v>
      </c>
      <c r="G34" s="52">
        <v>55</v>
      </c>
      <c r="H34" s="52">
        <v>40</v>
      </c>
      <c r="I34" s="52">
        <v>28</v>
      </c>
      <c r="J34" s="52">
        <v>10</v>
      </c>
      <c r="K34" s="52">
        <v>274</v>
      </c>
      <c r="L34" s="45">
        <v>1363160</v>
      </c>
      <c r="M34" s="45">
        <v>695167</v>
      </c>
      <c r="N34" s="45">
        <v>667993</v>
      </c>
      <c r="O34" s="57">
        <v>7.776049766718506</v>
      </c>
      <c r="P34" s="57">
        <v>2.567563602218375</v>
      </c>
      <c r="Q34" s="57">
        <v>4.0347428034860178</v>
      </c>
      <c r="R34" s="57">
        <v>2.9343584025352856</v>
      </c>
      <c r="S34" s="57">
        <v>2.0540508817747001</v>
      </c>
      <c r="T34" s="57">
        <v>0.73358960063382139</v>
      </c>
      <c r="U34" s="57">
        <v>20.100355057366706</v>
      </c>
    </row>
    <row r="35" spans="1:21">
      <c r="A35" s="50" t="s">
        <v>323</v>
      </c>
      <c r="B35" s="51" t="s">
        <v>214</v>
      </c>
      <c r="C35" s="51" t="s">
        <v>215</v>
      </c>
      <c r="D35" s="51" t="s">
        <v>160</v>
      </c>
      <c r="E35" s="52">
        <v>43</v>
      </c>
      <c r="F35" s="52">
        <v>14</v>
      </c>
      <c r="G35" s="52">
        <v>11</v>
      </c>
      <c r="H35" s="52">
        <v>10</v>
      </c>
      <c r="I35" s="52">
        <v>9</v>
      </c>
      <c r="J35" s="52">
        <v>0</v>
      </c>
      <c r="K35" s="52">
        <v>87</v>
      </c>
      <c r="L35" s="45">
        <v>1363160</v>
      </c>
      <c r="M35" s="45">
        <v>695167</v>
      </c>
      <c r="N35" s="45">
        <v>667993</v>
      </c>
      <c r="O35" s="57">
        <v>3.1544352827254318</v>
      </c>
      <c r="P35" s="57">
        <v>1.02702544088735</v>
      </c>
      <c r="Q35" s="57">
        <v>0.80694856069720344</v>
      </c>
      <c r="R35" s="57">
        <v>0.73358960063382139</v>
      </c>
      <c r="S35" s="57">
        <v>0.66023064057043934</v>
      </c>
      <c r="T35" s="57" t="s">
        <v>297</v>
      </c>
      <c r="U35" s="57">
        <v>6.382229525514246</v>
      </c>
    </row>
    <row r="36" spans="1:21">
      <c r="A36" s="50" t="s">
        <v>324</v>
      </c>
      <c r="B36" s="51" t="s">
        <v>214</v>
      </c>
      <c r="C36" s="53" t="s">
        <v>215</v>
      </c>
      <c r="D36" s="51" t="s">
        <v>163</v>
      </c>
      <c r="E36" s="52">
        <v>728</v>
      </c>
      <c r="F36" s="52">
        <v>673</v>
      </c>
      <c r="G36" s="52">
        <v>1550</v>
      </c>
      <c r="H36" s="52">
        <v>1611</v>
      </c>
      <c r="I36" s="52">
        <v>622</v>
      </c>
      <c r="J36" s="52">
        <v>160</v>
      </c>
      <c r="K36" s="52">
        <v>5344</v>
      </c>
      <c r="L36" s="45">
        <v>1363160</v>
      </c>
      <c r="M36" s="45">
        <v>695167</v>
      </c>
      <c r="N36" s="45">
        <v>667993</v>
      </c>
      <c r="O36" s="57">
        <v>108.9831779674338</v>
      </c>
      <c r="P36" s="57">
        <v>100.74955875286119</v>
      </c>
      <c r="Q36" s="57">
        <v>232.03835968340988</v>
      </c>
      <c r="R36" s="57">
        <v>241.17019190320858</v>
      </c>
      <c r="S36" s="57">
        <v>93.114748208439309</v>
      </c>
      <c r="T36" s="57">
        <v>23.952346806029404</v>
      </c>
      <c r="U36" s="57">
        <v>800.0083833213821</v>
      </c>
    </row>
    <row r="37" spans="1:21">
      <c r="A37" s="50" t="s">
        <v>325</v>
      </c>
      <c r="B37" s="51" t="s">
        <v>214</v>
      </c>
      <c r="C37" s="53" t="s">
        <v>215</v>
      </c>
      <c r="D37" s="51" t="s">
        <v>141</v>
      </c>
      <c r="E37" s="52">
        <v>58</v>
      </c>
      <c r="F37" s="52">
        <v>28</v>
      </c>
      <c r="G37" s="52">
        <v>56</v>
      </c>
      <c r="H37" s="52">
        <v>60</v>
      </c>
      <c r="I37" s="52">
        <v>39</v>
      </c>
      <c r="J37" s="52">
        <v>19</v>
      </c>
      <c r="K37" s="52">
        <v>260</v>
      </c>
      <c r="L37" s="45">
        <v>1363160</v>
      </c>
      <c r="M37" s="45">
        <v>695167</v>
      </c>
      <c r="N37" s="45">
        <v>667993</v>
      </c>
      <c r="O37" s="57">
        <v>4.254819683676164</v>
      </c>
      <c r="P37" s="57">
        <v>2.0540508817747001</v>
      </c>
      <c r="Q37" s="57">
        <v>4.1081017635494002</v>
      </c>
      <c r="R37" s="57">
        <v>4.4015376038029288</v>
      </c>
      <c r="S37" s="57">
        <v>2.8609994424719036</v>
      </c>
      <c r="T37" s="57">
        <v>1.3938202412042606</v>
      </c>
      <c r="U37" s="57">
        <v>19.073329616479356</v>
      </c>
    </row>
    <row r="38" spans="1:21">
      <c r="A38" s="50" t="s">
        <v>326</v>
      </c>
      <c r="B38" s="51" t="s">
        <v>214</v>
      </c>
      <c r="C38" s="53" t="s">
        <v>215</v>
      </c>
      <c r="D38" s="51" t="s">
        <v>59</v>
      </c>
      <c r="E38" s="52">
        <v>88</v>
      </c>
      <c r="F38" s="52">
        <v>47</v>
      </c>
      <c r="G38" s="52">
        <v>121</v>
      </c>
      <c r="H38" s="52">
        <v>163</v>
      </c>
      <c r="I38" s="52">
        <v>74</v>
      </c>
      <c r="J38" s="52">
        <v>44</v>
      </c>
      <c r="K38" s="52">
        <v>537</v>
      </c>
      <c r="L38" s="45">
        <v>1363160</v>
      </c>
      <c r="M38" s="45">
        <v>695167</v>
      </c>
      <c r="N38" s="45">
        <v>667993</v>
      </c>
      <c r="O38" s="57">
        <v>6.4555884855776275</v>
      </c>
      <c r="P38" s="57">
        <v>3.4478711229789605</v>
      </c>
      <c r="Q38" s="57">
        <v>8.87643416766924</v>
      </c>
      <c r="R38" s="57">
        <v>11.957510490331289</v>
      </c>
      <c r="S38" s="57">
        <v>5.4285630446902786</v>
      </c>
      <c r="T38" s="57">
        <v>3.2277942427888138</v>
      </c>
      <c r="U38" s="57">
        <v>39.39376155403621</v>
      </c>
    </row>
    <row r="39" spans="1:21">
      <c r="A39" s="50" t="s">
        <v>327</v>
      </c>
      <c r="B39" s="51" t="s">
        <v>214</v>
      </c>
      <c r="C39" s="53" t="s">
        <v>215</v>
      </c>
      <c r="D39" s="51" t="s">
        <v>63</v>
      </c>
      <c r="E39" s="52">
        <v>487</v>
      </c>
      <c r="F39" s="52">
        <v>368</v>
      </c>
      <c r="G39" s="52">
        <v>835</v>
      </c>
      <c r="H39" s="52">
        <v>962</v>
      </c>
      <c r="I39" s="52">
        <v>587</v>
      </c>
      <c r="J39" s="52">
        <v>258</v>
      </c>
      <c r="K39" s="52">
        <v>3497</v>
      </c>
      <c r="L39" s="45">
        <v>1363160</v>
      </c>
      <c r="M39" s="45">
        <v>695167</v>
      </c>
      <c r="N39" s="45">
        <v>667993</v>
      </c>
      <c r="O39" s="57">
        <v>35.725813550867102</v>
      </c>
      <c r="P39" s="57">
        <v>26.996097303324628</v>
      </c>
      <c r="Q39" s="57">
        <v>61.254731652924093</v>
      </c>
      <c r="R39" s="57">
        <v>70.571319580973622</v>
      </c>
      <c r="S39" s="57">
        <v>43.061709557205312</v>
      </c>
      <c r="T39" s="57">
        <v>18.926611696352591</v>
      </c>
      <c r="U39" s="57">
        <v>256.53628334164739</v>
      </c>
    </row>
    <row r="40" spans="1:21">
      <c r="A40" s="50" t="s">
        <v>328</v>
      </c>
      <c r="B40" s="51" t="s">
        <v>214</v>
      </c>
      <c r="C40" s="53" t="s">
        <v>215</v>
      </c>
      <c r="D40" s="51" t="s">
        <v>311</v>
      </c>
      <c r="E40" s="52">
        <v>167</v>
      </c>
      <c r="F40" s="52">
        <v>119</v>
      </c>
      <c r="G40" s="52">
        <v>277</v>
      </c>
      <c r="H40" s="52">
        <v>290</v>
      </c>
      <c r="I40" s="52">
        <v>183</v>
      </c>
      <c r="J40" s="52">
        <v>113</v>
      </c>
      <c r="K40" s="52">
        <v>1149</v>
      </c>
      <c r="L40" s="45">
        <v>1363160</v>
      </c>
      <c r="M40" s="45">
        <v>695167</v>
      </c>
      <c r="N40" s="45">
        <v>667993</v>
      </c>
      <c r="O40" s="57">
        <v>12.250946330584817</v>
      </c>
      <c r="P40" s="57">
        <v>8.7297162475424752</v>
      </c>
      <c r="Q40" s="57">
        <v>20.320431937556855</v>
      </c>
      <c r="R40" s="57">
        <v>21.27409841838082</v>
      </c>
      <c r="S40" s="57">
        <v>13.424689691598932</v>
      </c>
      <c r="T40" s="57">
        <v>8.2895624871621827</v>
      </c>
      <c r="U40" s="57">
        <v>84.289445112826073</v>
      </c>
    </row>
    <row r="41" spans="1:21">
      <c r="A41" s="50" t="s">
        <v>329</v>
      </c>
      <c r="B41" s="51" t="s">
        <v>219</v>
      </c>
      <c r="C41" s="53" t="s">
        <v>220</v>
      </c>
      <c r="D41" s="51" t="s">
        <v>200</v>
      </c>
      <c r="E41" s="52">
        <v>39</v>
      </c>
      <c r="F41" s="52">
        <v>41</v>
      </c>
      <c r="G41" s="52">
        <v>63</v>
      </c>
      <c r="H41" s="52">
        <v>87</v>
      </c>
      <c r="I41" s="52">
        <v>78</v>
      </c>
      <c r="J41" s="52">
        <v>105</v>
      </c>
      <c r="K41" s="52">
        <v>413</v>
      </c>
      <c r="L41" s="45">
        <v>1452890</v>
      </c>
      <c r="M41" s="45">
        <v>748484</v>
      </c>
      <c r="N41" s="45">
        <v>704406</v>
      </c>
      <c r="O41" s="57">
        <v>2.6843050747131576</v>
      </c>
      <c r="P41" s="57">
        <v>2.8219617452112686</v>
      </c>
      <c r="Q41" s="57">
        <v>4.3361851206904864</v>
      </c>
      <c r="R41" s="57">
        <v>5.9880651666678135</v>
      </c>
      <c r="S41" s="57">
        <v>5.3686101494263152</v>
      </c>
      <c r="T41" s="57">
        <v>7.2269752011508102</v>
      </c>
      <c r="U41" s="57">
        <v>28.426102457859848</v>
      </c>
    </row>
    <row r="42" spans="1:21">
      <c r="A42" s="50" t="s">
        <v>330</v>
      </c>
      <c r="B42" s="51" t="s">
        <v>219</v>
      </c>
      <c r="C42" s="53" t="s">
        <v>220</v>
      </c>
      <c r="D42" s="51" t="s">
        <v>53</v>
      </c>
      <c r="E42" s="52">
        <v>990</v>
      </c>
      <c r="F42" s="52">
        <v>1035</v>
      </c>
      <c r="G42" s="52">
        <v>2696</v>
      </c>
      <c r="H42" s="52">
        <v>3356</v>
      </c>
      <c r="I42" s="52">
        <v>2285</v>
      </c>
      <c r="J42" s="52">
        <v>1452</v>
      </c>
      <c r="K42" s="52">
        <v>11814</v>
      </c>
      <c r="L42" s="45">
        <v>1452890</v>
      </c>
      <c r="M42" s="45">
        <v>748484</v>
      </c>
      <c r="N42" s="45">
        <v>704406</v>
      </c>
      <c r="O42" s="57">
        <v>132.26735641643643</v>
      </c>
      <c r="P42" s="57">
        <v>138.27950898081988</v>
      </c>
      <c r="Q42" s="57">
        <v>360.19474030172989</v>
      </c>
      <c r="R42" s="57">
        <v>448.37297791268753</v>
      </c>
      <c r="S42" s="57">
        <v>305.28374688036087</v>
      </c>
      <c r="T42" s="57">
        <v>193.99212274410675</v>
      </c>
      <c r="U42" s="57">
        <v>1578.3904532361414</v>
      </c>
    </row>
    <row r="43" spans="1:21">
      <c r="A43" s="50" t="s">
        <v>331</v>
      </c>
      <c r="B43" s="51" t="s">
        <v>219</v>
      </c>
      <c r="C43" s="53" t="s">
        <v>220</v>
      </c>
      <c r="D43" s="51" t="s">
        <v>68</v>
      </c>
      <c r="E43" s="52">
        <v>61</v>
      </c>
      <c r="F43" s="52">
        <v>55</v>
      </c>
      <c r="G43" s="52">
        <v>145</v>
      </c>
      <c r="H43" s="52">
        <v>214</v>
      </c>
      <c r="I43" s="52">
        <v>222</v>
      </c>
      <c r="J43" s="52">
        <v>240</v>
      </c>
      <c r="K43" s="52">
        <v>937</v>
      </c>
      <c r="L43" s="45">
        <v>1452890</v>
      </c>
      <c r="M43" s="45">
        <v>748484</v>
      </c>
      <c r="N43" s="45">
        <v>704406</v>
      </c>
      <c r="O43" s="57">
        <v>8.1498068094975977</v>
      </c>
      <c r="P43" s="57">
        <v>7.3481864675798017</v>
      </c>
      <c r="Q43" s="57">
        <v>19.372491596346752</v>
      </c>
      <c r="R43" s="57">
        <v>28.59112552840141</v>
      </c>
      <c r="S43" s="57">
        <v>29.659952650958473</v>
      </c>
      <c r="T43" s="57">
        <v>32.064813676711864</v>
      </c>
      <c r="U43" s="57">
        <v>125.18637672949589</v>
      </c>
    </row>
    <row r="44" spans="1:21">
      <c r="A44" s="50" t="s">
        <v>332</v>
      </c>
      <c r="B44" s="51" t="s">
        <v>219</v>
      </c>
      <c r="C44" s="53" t="s">
        <v>220</v>
      </c>
      <c r="D44" s="51" t="s">
        <v>292</v>
      </c>
      <c r="E44" s="52">
        <v>17</v>
      </c>
      <c r="F44" s="52">
        <v>21</v>
      </c>
      <c r="G44" s="52">
        <v>32</v>
      </c>
      <c r="H44" s="52">
        <v>67</v>
      </c>
      <c r="I44" s="52">
        <v>61</v>
      </c>
      <c r="J44" s="52">
        <v>42</v>
      </c>
      <c r="K44" s="52">
        <v>240</v>
      </c>
      <c r="L44" s="45">
        <v>1452890</v>
      </c>
      <c r="M44" s="45">
        <v>748484</v>
      </c>
      <c r="N44" s="45">
        <v>704406</v>
      </c>
      <c r="O44" s="57">
        <v>1.1700816992339407</v>
      </c>
      <c r="P44" s="57">
        <v>1.4453950402301619</v>
      </c>
      <c r="Q44" s="57">
        <v>2.2025067279697708</v>
      </c>
      <c r="R44" s="57">
        <v>4.6114984616867067</v>
      </c>
      <c r="S44" s="57">
        <v>4.1985284501923754</v>
      </c>
      <c r="T44" s="57">
        <v>2.8907900804603237</v>
      </c>
      <c r="U44" s="57">
        <v>16.518800459773278</v>
      </c>
    </row>
    <row r="45" spans="1:21">
      <c r="A45" s="50" t="s">
        <v>333</v>
      </c>
      <c r="B45" s="51" t="s">
        <v>219</v>
      </c>
      <c r="C45" s="53" t="s">
        <v>220</v>
      </c>
      <c r="D45" s="51" t="s">
        <v>201</v>
      </c>
      <c r="E45" s="52">
        <v>91</v>
      </c>
      <c r="F45" s="52">
        <v>61</v>
      </c>
      <c r="G45" s="52">
        <v>125</v>
      </c>
      <c r="H45" s="52">
        <v>120</v>
      </c>
      <c r="I45" s="52">
        <v>94</v>
      </c>
      <c r="J45" s="52">
        <v>38</v>
      </c>
      <c r="K45" s="52">
        <v>529</v>
      </c>
      <c r="L45" s="45">
        <v>1452890</v>
      </c>
      <c r="M45" s="45">
        <v>748484</v>
      </c>
      <c r="N45" s="45">
        <v>704406</v>
      </c>
      <c r="O45" s="57">
        <v>6.2633785076640356</v>
      </c>
      <c r="P45" s="57">
        <v>4.1985284501923754</v>
      </c>
      <c r="Q45" s="57">
        <v>8.6035419061319161</v>
      </c>
      <c r="R45" s="57">
        <v>8.2594002298866389</v>
      </c>
      <c r="S45" s="57">
        <v>6.4698635134112008</v>
      </c>
      <c r="T45" s="57">
        <v>2.6154767394641025</v>
      </c>
      <c r="U45" s="57">
        <v>36.410189346750272</v>
      </c>
    </row>
    <row r="46" spans="1:21">
      <c r="A46" s="50" t="s">
        <v>334</v>
      </c>
      <c r="B46" s="51" t="s">
        <v>219</v>
      </c>
      <c r="C46" s="53" t="s">
        <v>220</v>
      </c>
      <c r="D46" s="51" t="s">
        <v>150</v>
      </c>
      <c r="E46" s="52">
        <v>13</v>
      </c>
      <c r="F46" s="52">
        <v>9</v>
      </c>
      <c r="G46" s="52">
        <v>16</v>
      </c>
      <c r="H46" s="52">
        <v>20</v>
      </c>
      <c r="I46" s="52">
        <v>16</v>
      </c>
      <c r="J46" s="52">
        <v>8</v>
      </c>
      <c r="K46" s="52">
        <v>82</v>
      </c>
      <c r="L46" s="45">
        <v>1452890</v>
      </c>
      <c r="M46" s="45">
        <v>748484</v>
      </c>
      <c r="N46" s="45">
        <v>704406</v>
      </c>
      <c r="O46" s="57">
        <v>0.89476835823771939</v>
      </c>
      <c r="P46" s="57">
        <v>0.61945501724149798</v>
      </c>
      <c r="Q46" s="57">
        <v>1.1012533639848854</v>
      </c>
      <c r="R46" s="57">
        <v>1.3765667049811066</v>
      </c>
      <c r="S46" s="57">
        <v>1.1012533639848854</v>
      </c>
      <c r="T46" s="57">
        <v>0.55062668199244269</v>
      </c>
      <c r="U46" s="57">
        <v>5.6439234904225373</v>
      </c>
    </row>
    <row r="47" spans="1:21">
      <c r="A47" s="50" t="s">
        <v>335</v>
      </c>
      <c r="B47" s="51" t="s">
        <v>219</v>
      </c>
      <c r="C47" s="53" t="s">
        <v>220</v>
      </c>
      <c r="D47" s="51" t="s">
        <v>94</v>
      </c>
      <c r="E47" s="52">
        <v>29</v>
      </c>
      <c r="F47" s="52">
        <v>28</v>
      </c>
      <c r="G47" s="52">
        <v>67</v>
      </c>
      <c r="H47" s="52">
        <v>81</v>
      </c>
      <c r="I47" s="52">
        <v>41</v>
      </c>
      <c r="J47" s="52">
        <v>26</v>
      </c>
      <c r="K47" s="52">
        <v>272</v>
      </c>
      <c r="L47" s="45">
        <v>1452890</v>
      </c>
      <c r="M47" s="45">
        <v>748484</v>
      </c>
      <c r="N47" s="45">
        <v>704406</v>
      </c>
      <c r="O47" s="57">
        <v>1.9960217222226044</v>
      </c>
      <c r="P47" s="57">
        <v>1.9271933869735491</v>
      </c>
      <c r="Q47" s="57">
        <v>4.6114984616867067</v>
      </c>
      <c r="R47" s="57">
        <v>5.5750951551734822</v>
      </c>
      <c r="S47" s="57">
        <v>2.8219617452112686</v>
      </c>
      <c r="T47" s="57">
        <v>1.7895367164754388</v>
      </c>
      <c r="U47" s="57">
        <v>18.721307187743051</v>
      </c>
    </row>
    <row r="48" spans="1:21">
      <c r="A48" s="50" t="s">
        <v>336</v>
      </c>
      <c r="B48" s="51" t="s">
        <v>219</v>
      </c>
      <c r="C48" s="51" t="s">
        <v>220</v>
      </c>
      <c r="D48" s="51" t="s">
        <v>153</v>
      </c>
      <c r="E48" s="52">
        <v>17</v>
      </c>
      <c r="F48" s="52">
        <v>7</v>
      </c>
      <c r="G48" s="52">
        <v>14</v>
      </c>
      <c r="H48" s="52">
        <v>9</v>
      </c>
      <c r="I48" s="52">
        <v>5</v>
      </c>
      <c r="J48" s="52">
        <v>0</v>
      </c>
      <c r="K48" s="52">
        <v>52</v>
      </c>
      <c r="L48" s="45">
        <v>1452890</v>
      </c>
      <c r="M48" s="45">
        <v>748484</v>
      </c>
      <c r="N48" s="45">
        <v>704406</v>
      </c>
      <c r="O48" s="57">
        <v>1.1700816992339407</v>
      </c>
      <c r="P48" s="57">
        <v>0.48179834674338728</v>
      </c>
      <c r="Q48" s="57">
        <v>0.96359669348677457</v>
      </c>
      <c r="R48" s="57">
        <v>0.61945501724149798</v>
      </c>
      <c r="S48" s="57">
        <v>0.34414167624527664</v>
      </c>
      <c r="T48" s="57" t="s">
        <v>297</v>
      </c>
      <c r="U48" s="57">
        <v>3.5790734329508775</v>
      </c>
    </row>
    <row r="49" spans="1:21">
      <c r="A49" s="50" t="s">
        <v>337</v>
      </c>
      <c r="B49" s="51" t="s">
        <v>219</v>
      </c>
      <c r="C49" s="51" t="s">
        <v>220</v>
      </c>
      <c r="D49" s="51" t="s">
        <v>154</v>
      </c>
      <c r="E49" s="52">
        <v>324</v>
      </c>
      <c r="F49" s="52">
        <v>156</v>
      </c>
      <c r="G49" s="52">
        <v>234</v>
      </c>
      <c r="H49" s="52">
        <v>159</v>
      </c>
      <c r="I49" s="52">
        <v>79</v>
      </c>
      <c r="J49" s="52">
        <v>31</v>
      </c>
      <c r="K49" s="52">
        <v>983</v>
      </c>
      <c r="L49" s="45">
        <v>1452890</v>
      </c>
      <c r="M49" s="45">
        <v>748484</v>
      </c>
      <c r="N49" s="45">
        <v>704406</v>
      </c>
      <c r="O49" s="57">
        <v>22.300380620693929</v>
      </c>
      <c r="P49" s="57">
        <v>10.73722029885263</v>
      </c>
      <c r="Q49" s="57">
        <v>16.105830448278947</v>
      </c>
      <c r="R49" s="57">
        <v>10.943705304599797</v>
      </c>
      <c r="S49" s="57">
        <v>5.4374384846753712</v>
      </c>
      <c r="T49" s="57">
        <v>2.1336783927207152</v>
      </c>
      <c r="U49" s="57">
        <v>67.658253549821396</v>
      </c>
    </row>
    <row r="50" spans="1:21">
      <c r="A50" s="50" t="s">
        <v>338</v>
      </c>
      <c r="B50" s="51" t="s">
        <v>219</v>
      </c>
      <c r="C50" s="51" t="s">
        <v>220</v>
      </c>
      <c r="D50" s="51" t="s">
        <v>98</v>
      </c>
      <c r="E50" s="52">
        <v>135</v>
      </c>
      <c r="F50" s="52">
        <v>157</v>
      </c>
      <c r="G50" s="52">
        <v>501</v>
      </c>
      <c r="H50" s="52">
        <v>542</v>
      </c>
      <c r="I50" s="52">
        <v>433</v>
      </c>
      <c r="J50" s="52">
        <v>322</v>
      </c>
      <c r="K50" s="52">
        <v>2090</v>
      </c>
      <c r="L50" s="45">
        <v>1452890</v>
      </c>
      <c r="M50" s="45">
        <v>748484</v>
      </c>
      <c r="N50" s="45">
        <v>704406</v>
      </c>
      <c r="O50" s="57">
        <v>9.2918252586224703</v>
      </c>
      <c r="P50" s="57">
        <v>10.806048634101687</v>
      </c>
      <c r="Q50" s="57">
        <v>34.482995959776716</v>
      </c>
      <c r="R50" s="57">
        <v>37.304957704987991</v>
      </c>
      <c r="S50" s="57">
        <v>29.80266916284096</v>
      </c>
      <c r="T50" s="57">
        <v>22.162723950195815</v>
      </c>
      <c r="U50" s="57">
        <v>143.85122067052566</v>
      </c>
    </row>
    <row r="51" spans="1:21">
      <c r="A51" s="50" t="s">
        <v>339</v>
      </c>
      <c r="B51" s="51" t="s">
        <v>219</v>
      </c>
      <c r="C51" s="51" t="s">
        <v>220</v>
      </c>
      <c r="D51" s="51" t="s">
        <v>301</v>
      </c>
      <c r="E51" s="52">
        <v>47</v>
      </c>
      <c r="F51" s="52">
        <v>30</v>
      </c>
      <c r="G51" s="52">
        <v>74</v>
      </c>
      <c r="H51" s="52">
        <v>41</v>
      </c>
      <c r="I51" s="52">
        <v>7</v>
      </c>
      <c r="J51" s="52">
        <v>0</v>
      </c>
      <c r="K51" s="52">
        <v>199</v>
      </c>
      <c r="L51" s="45">
        <v>1452890</v>
      </c>
      <c r="M51" s="45">
        <v>748484</v>
      </c>
      <c r="N51" s="45">
        <v>704406</v>
      </c>
      <c r="O51" s="57">
        <v>3.2349317567056004</v>
      </c>
      <c r="P51" s="57">
        <v>2.0648500574716597</v>
      </c>
      <c r="Q51" s="57">
        <v>5.0932968084300949</v>
      </c>
      <c r="R51" s="57">
        <v>2.8219617452112686</v>
      </c>
      <c r="S51" s="57">
        <v>0.48179834674338728</v>
      </c>
      <c r="T51" s="57" t="s">
        <v>297</v>
      </c>
      <c r="U51" s="57">
        <v>13.696838714562013</v>
      </c>
    </row>
    <row r="52" spans="1:21">
      <c r="A52" s="50" t="s">
        <v>340</v>
      </c>
      <c r="B52" s="51" t="s">
        <v>219</v>
      </c>
      <c r="C52" s="51" t="s">
        <v>220</v>
      </c>
      <c r="D52" s="51" t="s">
        <v>303</v>
      </c>
      <c r="E52" s="52">
        <v>123</v>
      </c>
      <c r="F52" s="52">
        <v>96</v>
      </c>
      <c r="G52" s="52">
        <v>247</v>
      </c>
      <c r="H52" s="52">
        <v>236</v>
      </c>
      <c r="I52" s="52">
        <v>154</v>
      </c>
      <c r="J52" s="52">
        <v>86</v>
      </c>
      <c r="K52" s="52">
        <v>942</v>
      </c>
      <c r="L52" s="45">
        <v>1452890</v>
      </c>
      <c r="M52" s="45">
        <v>748484</v>
      </c>
      <c r="N52" s="45">
        <v>704406</v>
      </c>
      <c r="O52" s="57">
        <v>8.4658852356338059</v>
      </c>
      <c r="P52" s="57">
        <v>6.6075201839093118</v>
      </c>
      <c r="Q52" s="57">
        <v>17.000598806516667</v>
      </c>
      <c r="R52" s="57">
        <v>16.243487118777058</v>
      </c>
      <c r="S52" s="57">
        <v>10.59956362835452</v>
      </c>
      <c r="T52" s="57">
        <v>5.9192368314187584</v>
      </c>
      <c r="U52" s="57">
        <v>64.836291804610127</v>
      </c>
    </row>
    <row r="53" spans="1:21">
      <c r="A53" s="50" t="s">
        <v>341</v>
      </c>
      <c r="B53" s="51" t="s">
        <v>219</v>
      </c>
      <c r="C53" s="51" t="s">
        <v>220</v>
      </c>
      <c r="D53" s="51" t="s">
        <v>127</v>
      </c>
      <c r="E53" s="52">
        <v>55</v>
      </c>
      <c r="F53" s="52">
        <v>16</v>
      </c>
      <c r="G53" s="52">
        <v>26</v>
      </c>
      <c r="H53" s="52">
        <v>28</v>
      </c>
      <c r="I53" s="52">
        <v>15</v>
      </c>
      <c r="J53" s="52">
        <v>8</v>
      </c>
      <c r="K53" s="52">
        <v>148</v>
      </c>
      <c r="L53" s="45">
        <v>1452890</v>
      </c>
      <c r="M53" s="45">
        <v>748484</v>
      </c>
      <c r="N53" s="45">
        <v>704406</v>
      </c>
      <c r="O53" s="57">
        <v>3.7855584386980432</v>
      </c>
      <c r="P53" s="57">
        <v>1.1012533639848854</v>
      </c>
      <c r="Q53" s="57">
        <v>1.7895367164754388</v>
      </c>
      <c r="R53" s="57">
        <v>1.9271933869735491</v>
      </c>
      <c r="S53" s="57">
        <v>1.0324250287358299</v>
      </c>
      <c r="T53" s="57">
        <v>0.55062668199244269</v>
      </c>
      <c r="U53" s="57">
        <v>10.18659361686019</v>
      </c>
    </row>
    <row r="54" spans="1:21">
      <c r="A54" s="50" t="s">
        <v>342</v>
      </c>
      <c r="B54" s="51" t="s">
        <v>219</v>
      </c>
      <c r="C54" s="51" t="s">
        <v>220</v>
      </c>
      <c r="D54" s="51" t="s">
        <v>131</v>
      </c>
      <c r="E54" s="52">
        <v>146</v>
      </c>
      <c r="F54" s="52">
        <v>82</v>
      </c>
      <c r="G54" s="52">
        <v>209</v>
      </c>
      <c r="H54" s="52">
        <v>249</v>
      </c>
      <c r="I54" s="52">
        <v>203</v>
      </c>
      <c r="J54" s="52">
        <v>161</v>
      </c>
      <c r="K54" s="52">
        <v>1050</v>
      </c>
      <c r="L54" s="45">
        <v>1452890</v>
      </c>
      <c r="M54" s="45">
        <v>748484</v>
      </c>
      <c r="N54" s="45">
        <v>704406</v>
      </c>
      <c r="O54" s="57">
        <v>19.50609498666638</v>
      </c>
      <c r="P54" s="57">
        <v>10.955478006209885</v>
      </c>
      <c r="Q54" s="57">
        <v>27.923108576803244</v>
      </c>
      <c r="R54" s="57">
        <v>33.267244189588553</v>
      </c>
      <c r="S54" s="57">
        <v>27.121488234885451</v>
      </c>
      <c r="T54" s="57">
        <v>21.510145841460872</v>
      </c>
      <c r="U54" s="57">
        <v>140.2835598356144</v>
      </c>
    </row>
    <row r="55" spans="1:21">
      <c r="A55" s="50" t="s">
        <v>343</v>
      </c>
      <c r="B55" s="51" t="s">
        <v>219</v>
      </c>
      <c r="C55" s="51" t="s">
        <v>220</v>
      </c>
      <c r="D55" s="51" t="s">
        <v>160</v>
      </c>
      <c r="E55" s="52">
        <v>48</v>
      </c>
      <c r="F55" s="52">
        <v>12</v>
      </c>
      <c r="G55" s="52">
        <v>5</v>
      </c>
      <c r="H55" s="52">
        <v>12</v>
      </c>
      <c r="I55" s="52">
        <v>5</v>
      </c>
      <c r="J55" s="52">
        <v>0</v>
      </c>
      <c r="K55" s="52">
        <v>82</v>
      </c>
      <c r="L55" s="45">
        <v>1452890</v>
      </c>
      <c r="M55" s="45">
        <v>748484</v>
      </c>
      <c r="N55" s="45">
        <v>704406</v>
      </c>
      <c r="O55" s="57">
        <v>3.3037600919546559</v>
      </c>
      <c r="P55" s="57">
        <v>0.82594002298866398</v>
      </c>
      <c r="Q55" s="57">
        <v>0.34414167624527664</v>
      </c>
      <c r="R55" s="57">
        <v>0.82594002298866398</v>
      </c>
      <c r="S55" s="57">
        <v>0.34414167624527664</v>
      </c>
      <c r="T55" s="57" t="s">
        <v>297</v>
      </c>
      <c r="U55" s="57">
        <v>5.6439234904225373</v>
      </c>
    </row>
    <row r="56" spans="1:21">
      <c r="A56" s="50" t="s">
        <v>344</v>
      </c>
      <c r="B56" s="51" t="s">
        <v>219</v>
      </c>
      <c r="C56" s="51" t="s">
        <v>220</v>
      </c>
      <c r="D56" s="51" t="s">
        <v>141</v>
      </c>
      <c r="E56" s="52">
        <v>35</v>
      </c>
      <c r="F56" s="52">
        <v>15</v>
      </c>
      <c r="G56" s="52">
        <v>33</v>
      </c>
      <c r="H56" s="52">
        <v>47</v>
      </c>
      <c r="I56" s="52">
        <v>29</v>
      </c>
      <c r="J56" s="52">
        <v>20</v>
      </c>
      <c r="K56" s="52">
        <v>179</v>
      </c>
      <c r="L56" s="45">
        <v>1452890</v>
      </c>
      <c r="M56" s="45">
        <v>748484</v>
      </c>
      <c r="N56" s="45">
        <v>704406</v>
      </c>
      <c r="O56" s="57">
        <v>2.4089917337169369</v>
      </c>
      <c r="P56" s="57">
        <v>1.0324250287358299</v>
      </c>
      <c r="Q56" s="57">
        <v>2.2713350632188258</v>
      </c>
      <c r="R56" s="57">
        <v>3.2349317567056004</v>
      </c>
      <c r="S56" s="57">
        <v>1.9960217222226044</v>
      </c>
      <c r="T56" s="57">
        <v>1.3765667049811066</v>
      </c>
      <c r="U56" s="57">
        <v>12.320272009580904</v>
      </c>
    </row>
    <row r="57" spans="1:21">
      <c r="A57" s="50" t="s">
        <v>345</v>
      </c>
      <c r="B57" s="51" t="s">
        <v>219</v>
      </c>
      <c r="C57" s="51" t="s">
        <v>220</v>
      </c>
      <c r="D57" s="51" t="s">
        <v>59</v>
      </c>
      <c r="E57" s="52">
        <v>102</v>
      </c>
      <c r="F57" s="52">
        <v>72</v>
      </c>
      <c r="G57" s="52">
        <v>197</v>
      </c>
      <c r="H57" s="52">
        <v>201</v>
      </c>
      <c r="I57" s="52">
        <v>78</v>
      </c>
      <c r="J57" s="52">
        <v>40</v>
      </c>
      <c r="K57" s="52">
        <v>690</v>
      </c>
      <c r="L57" s="45">
        <v>1452890</v>
      </c>
      <c r="M57" s="45">
        <v>748484</v>
      </c>
      <c r="N57" s="45">
        <v>704406</v>
      </c>
      <c r="O57" s="57">
        <v>7.0204901954036441</v>
      </c>
      <c r="P57" s="57">
        <v>4.9556401379319839</v>
      </c>
      <c r="Q57" s="57">
        <v>13.559182044063899</v>
      </c>
      <c r="R57" s="57">
        <v>13.834495385060123</v>
      </c>
      <c r="S57" s="57">
        <v>5.3686101494263152</v>
      </c>
      <c r="T57" s="57">
        <v>2.7531334099622131</v>
      </c>
      <c r="U57" s="57">
        <v>47.491551321848178</v>
      </c>
    </row>
    <row r="58" spans="1:21">
      <c r="A58" s="50" t="s">
        <v>346</v>
      </c>
      <c r="B58" s="51" t="s">
        <v>219</v>
      </c>
      <c r="C58" s="51" t="s">
        <v>220</v>
      </c>
      <c r="D58" s="51" t="s">
        <v>63</v>
      </c>
      <c r="E58" s="52">
        <v>425</v>
      </c>
      <c r="F58" s="52">
        <v>322</v>
      </c>
      <c r="G58" s="52">
        <v>673</v>
      </c>
      <c r="H58" s="52">
        <v>744</v>
      </c>
      <c r="I58" s="52">
        <v>539</v>
      </c>
      <c r="J58" s="52">
        <v>328</v>
      </c>
      <c r="K58" s="52">
        <v>3031</v>
      </c>
      <c r="L58" s="45">
        <v>1452890</v>
      </c>
      <c r="M58" s="45">
        <v>748484</v>
      </c>
      <c r="N58" s="45">
        <v>704406</v>
      </c>
      <c r="O58" s="57">
        <v>29.252042480848516</v>
      </c>
      <c r="P58" s="57">
        <v>22.162723950195815</v>
      </c>
      <c r="Q58" s="57">
        <v>46.321469622614238</v>
      </c>
      <c r="R58" s="57">
        <v>51.208281425297166</v>
      </c>
      <c r="S58" s="57">
        <v>37.098472699240823</v>
      </c>
      <c r="T58" s="57">
        <v>22.575693961690149</v>
      </c>
      <c r="U58" s="57">
        <v>208.61868413988671</v>
      </c>
    </row>
    <row r="59" spans="1:21">
      <c r="A59" s="50" t="s">
        <v>347</v>
      </c>
      <c r="B59" s="51" t="s">
        <v>219</v>
      </c>
      <c r="C59" s="51" t="s">
        <v>220</v>
      </c>
      <c r="D59" s="51" t="s">
        <v>311</v>
      </c>
      <c r="E59" s="52">
        <v>89</v>
      </c>
      <c r="F59" s="52">
        <v>76</v>
      </c>
      <c r="G59" s="52">
        <v>132</v>
      </c>
      <c r="H59" s="52">
        <v>162</v>
      </c>
      <c r="I59" s="52">
        <v>103</v>
      </c>
      <c r="J59" s="52">
        <v>52</v>
      </c>
      <c r="K59" s="52">
        <v>614</v>
      </c>
      <c r="L59" s="45">
        <v>1452890</v>
      </c>
      <c r="M59" s="45">
        <v>748484</v>
      </c>
      <c r="N59" s="45">
        <v>704406</v>
      </c>
      <c r="O59" s="57">
        <v>6.1257218371659246</v>
      </c>
      <c r="P59" s="57">
        <v>5.2309534789282051</v>
      </c>
      <c r="Q59" s="57">
        <v>9.0853402528753033</v>
      </c>
      <c r="R59" s="57">
        <v>11.150190310346964</v>
      </c>
      <c r="S59" s="57">
        <v>7.0893185306526982</v>
      </c>
      <c r="T59" s="57">
        <v>3.5790734329508775</v>
      </c>
      <c r="U59" s="57">
        <v>42.260597842919978</v>
      </c>
    </row>
    <row r="60" spans="1:21">
      <c r="A60" s="50" t="s">
        <v>348</v>
      </c>
      <c r="B60" s="51" t="s">
        <v>214</v>
      </c>
      <c r="C60" s="51" t="s">
        <v>220</v>
      </c>
      <c r="D60" s="51" t="s">
        <v>200</v>
      </c>
      <c r="E60" s="52">
        <v>124</v>
      </c>
      <c r="F60" s="52">
        <v>68</v>
      </c>
      <c r="G60" s="52">
        <v>172</v>
      </c>
      <c r="H60" s="52">
        <v>206</v>
      </c>
      <c r="I60" s="52">
        <v>204</v>
      </c>
      <c r="J60" s="52">
        <v>226</v>
      </c>
      <c r="K60" s="52">
        <v>1000</v>
      </c>
      <c r="L60" s="45">
        <v>1452890</v>
      </c>
      <c r="M60" s="45">
        <v>748484</v>
      </c>
      <c r="N60" s="45">
        <v>704406</v>
      </c>
      <c r="O60" s="57">
        <v>8.534713570882861</v>
      </c>
      <c r="P60" s="57">
        <v>4.6803267969357627</v>
      </c>
      <c r="Q60" s="57">
        <v>11.838473662837517</v>
      </c>
      <c r="R60" s="57">
        <v>14.178637061305396</v>
      </c>
      <c r="S60" s="57">
        <v>14.040980390807288</v>
      </c>
      <c r="T60" s="57">
        <v>15.555203766286505</v>
      </c>
      <c r="U60" s="57">
        <v>68.828335249055328</v>
      </c>
    </row>
    <row r="61" spans="1:21">
      <c r="A61" s="50" t="s">
        <v>349</v>
      </c>
      <c r="B61" s="51" t="s">
        <v>214</v>
      </c>
      <c r="C61" s="51" t="s">
        <v>220</v>
      </c>
      <c r="D61" s="51" t="s">
        <v>292</v>
      </c>
      <c r="E61" s="52">
        <v>31</v>
      </c>
      <c r="F61" s="52">
        <v>19</v>
      </c>
      <c r="G61" s="52">
        <v>62</v>
      </c>
      <c r="H61" s="52">
        <v>94</v>
      </c>
      <c r="I61" s="52">
        <v>55</v>
      </c>
      <c r="J61" s="52">
        <v>53</v>
      </c>
      <c r="K61" s="52">
        <v>314</v>
      </c>
      <c r="L61" s="45">
        <v>1452890</v>
      </c>
      <c r="M61" s="45">
        <v>748484</v>
      </c>
      <c r="N61" s="45">
        <v>704406</v>
      </c>
      <c r="O61" s="57">
        <v>2.1336783927207152</v>
      </c>
      <c r="P61" s="57">
        <v>1.3077383697320513</v>
      </c>
      <c r="Q61" s="57">
        <v>4.2673567854414305</v>
      </c>
      <c r="R61" s="57">
        <v>6.4698635134112008</v>
      </c>
      <c r="S61" s="57">
        <v>3.7855584386980432</v>
      </c>
      <c r="T61" s="57">
        <v>3.6479017681999326</v>
      </c>
      <c r="U61" s="57">
        <v>21.612097268203375</v>
      </c>
    </row>
    <row r="62" spans="1:21">
      <c r="A62" s="50" t="s">
        <v>350</v>
      </c>
      <c r="B62" s="51" t="s">
        <v>214</v>
      </c>
      <c r="C62" s="51" t="s">
        <v>220</v>
      </c>
      <c r="D62" s="51" t="s">
        <v>201</v>
      </c>
      <c r="E62" s="52">
        <v>111</v>
      </c>
      <c r="F62" s="52">
        <v>82</v>
      </c>
      <c r="G62" s="52">
        <v>191</v>
      </c>
      <c r="H62" s="52">
        <v>174</v>
      </c>
      <c r="I62" s="52">
        <v>110</v>
      </c>
      <c r="J62" s="52">
        <v>61</v>
      </c>
      <c r="K62" s="52">
        <v>729</v>
      </c>
      <c r="L62" s="45">
        <v>1452890</v>
      </c>
      <c r="M62" s="45">
        <v>748484</v>
      </c>
      <c r="N62" s="45">
        <v>704406</v>
      </c>
      <c r="O62" s="57">
        <v>7.6399452126451415</v>
      </c>
      <c r="P62" s="57">
        <v>5.6439234904225373</v>
      </c>
      <c r="Q62" s="57">
        <v>13.146212032569569</v>
      </c>
      <c r="R62" s="57">
        <v>11.976130333335627</v>
      </c>
      <c r="S62" s="57">
        <v>7.5711168773960864</v>
      </c>
      <c r="T62" s="57">
        <v>4.1985284501923754</v>
      </c>
      <c r="U62" s="57">
        <v>50.175856396561343</v>
      </c>
    </row>
    <row r="63" spans="1:21">
      <c r="A63" s="50" t="s">
        <v>351</v>
      </c>
      <c r="B63" s="51" t="s">
        <v>214</v>
      </c>
      <c r="C63" s="51" t="s">
        <v>220</v>
      </c>
      <c r="D63" s="51" t="s">
        <v>150</v>
      </c>
      <c r="E63" s="52">
        <v>15</v>
      </c>
      <c r="F63" s="52">
        <v>8</v>
      </c>
      <c r="G63" s="52">
        <v>12</v>
      </c>
      <c r="H63" s="52">
        <v>20</v>
      </c>
      <c r="I63" s="52">
        <v>10</v>
      </c>
      <c r="J63" s="52">
        <v>9</v>
      </c>
      <c r="K63" s="52">
        <v>74</v>
      </c>
      <c r="L63" s="45">
        <v>1452890</v>
      </c>
      <c r="M63" s="45">
        <v>748484</v>
      </c>
      <c r="N63" s="45">
        <v>704406</v>
      </c>
      <c r="O63" s="57">
        <v>1.0324250287358299</v>
      </c>
      <c r="P63" s="57">
        <v>0.55062668199244269</v>
      </c>
      <c r="Q63" s="57">
        <v>0.82594002298866398</v>
      </c>
      <c r="R63" s="57">
        <v>1.3765667049811066</v>
      </c>
      <c r="S63" s="57">
        <v>0.68828335249055328</v>
      </c>
      <c r="T63" s="57">
        <v>0.61945501724149798</v>
      </c>
      <c r="U63" s="57">
        <v>5.0932968084300949</v>
      </c>
    </row>
    <row r="64" spans="1:21">
      <c r="A64" s="50" t="s">
        <v>352</v>
      </c>
      <c r="B64" s="51" t="s">
        <v>214</v>
      </c>
      <c r="C64" s="51" t="s">
        <v>220</v>
      </c>
      <c r="D64" s="51" t="s">
        <v>94</v>
      </c>
      <c r="E64" s="52">
        <v>50</v>
      </c>
      <c r="F64" s="52">
        <v>36</v>
      </c>
      <c r="G64" s="52">
        <v>133</v>
      </c>
      <c r="H64" s="52">
        <v>116</v>
      </c>
      <c r="I64" s="52">
        <v>58</v>
      </c>
      <c r="J64" s="52">
        <v>23</v>
      </c>
      <c r="K64" s="52">
        <v>416</v>
      </c>
      <c r="L64" s="45">
        <v>1452890</v>
      </c>
      <c r="M64" s="45">
        <v>748484</v>
      </c>
      <c r="N64" s="45">
        <v>704406</v>
      </c>
      <c r="O64" s="57">
        <v>3.441416762452767</v>
      </c>
      <c r="P64" s="57">
        <v>2.4778200689659919</v>
      </c>
      <c r="Q64" s="57">
        <v>9.1541685881243584</v>
      </c>
      <c r="R64" s="57">
        <v>7.9840868888904177</v>
      </c>
      <c r="S64" s="57">
        <v>3.9920434444452089</v>
      </c>
      <c r="T64" s="57">
        <v>1.5830517107282727</v>
      </c>
      <c r="U64" s="57">
        <v>28.63258746360702</v>
      </c>
    </row>
    <row r="65" spans="1:21">
      <c r="A65" s="50" t="s">
        <v>353</v>
      </c>
      <c r="B65" s="51" t="s">
        <v>214</v>
      </c>
      <c r="C65" s="51" t="s">
        <v>220</v>
      </c>
      <c r="D65" s="51" t="s">
        <v>153</v>
      </c>
      <c r="E65" s="52">
        <v>49</v>
      </c>
      <c r="F65" s="52">
        <v>22</v>
      </c>
      <c r="G65" s="52">
        <v>23</v>
      </c>
      <c r="H65" s="52">
        <v>13</v>
      </c>
      <c r="I65" s="52">
        <v>6</v>
      </c>
      <c r="J65" s="52">
        <v>0</v>
      </c>
      <c r="K65" s="52">
        <v>113</v>
      </c>
      <c r="L65" s="45">
        <v>1452890</v>
      </c>
      <c r="M65" s="45">
        <v>748484</v>
      </c>
      <c r="N65" s="45">
        <v>704406</v>
      </c>
      <c r="O65" s="57">
        <v>3.372588427203711</v>
      </c>
      <c r="P65" s="57">
        <v>1.5142233754792174</v>
      </c>
      <c r="Q65" s="57">
        <v>1.5830517107282727</v>
      </c>
      <c r="R65" s="57">
        <v>0.89476835823771939</v>
      </c>
      <c r="S65" s="57">
        <v>0.41297001149433199</v>
      </c>
      <c r="T65" s="57" t="s">
        <v>297</v>
      </c>
      <c r="U65" s="57">
        <v>7.7776018831432525</v>
      </c>
    </row>
    <row r="66" spans="1:21">
      <c r="A66" s="50" t="s">
        <v>354</v>
      </c>
      <c r="B66" s="51" t="s">
        <v>214</v>
      </c>
      <c r="C66" s="51" t="s">
        <v>220</v>
      </c>
      <c r="D66" s="51" t="s">
        <v>154</v>
      </c>
      <c r="E66" s="52">
        <v>332</v>
      </c>
      <c r="F66" s="52">
        <v>163</v>
      </c>
      <c r="G66" s="52">
        <v>219</v>
      </c>
      <c r="H66" s="52">
        <v>145</v>
      </c>
      <c r="I66" s="52">
        <v>78</v>
      </c>
      <c r="J66" s="52">
        <v>50</v>
      </c>
      <c r="K66" s="52">
        <v>987</v>
      </c>
      <c r="L66" s="45">
        <v>1452890</v>
      </c>
      <c r="M66" s="45">
        <v>748484</v>
      </c>
      <c r="N66" s="45">
        <v>704406</v>
      </c>
      <c r="O66" s="57">
        <v>22.851007302686369</v>
      </c>
      <c r="P66" s="57">
        <v>11.219018645596019</v>
      </c>
      <c r="Q66" s="57">
        <v>15.073405419543118</v>
      </c>
      <c r="R66" s="57">
        <v>9.9801086111130228</v>
      </c>
      <c r="S66" s="57">
        <v>5.3686101494263152</v>
      </c>
      <c r="T66" s="57">
        <v>3.441416762452767</v>
      </c>
      <c r="U66" s="57">
        <v>67.933566890817616</v>
      </c>
    </row>
    <row r="67" spans="1:21">
      <c r="A67" s="50" t="s">
        <v>355</v>
      </c>
      <c r="B67" s="51" t="s">
        <v>214</v>
      </c>
      <c r="C67" s="51" t="s">
        <v>220</v>
      </c>
      <c r="D67" s="51" t="s">
        <v>98</v>
      </c>
      <c r="E67" s="52">
        <v>138</v>
      </c>
      <c r="F67" s="52">
        <v>131</v>
      </c>
      <c r="G67" s="52">
        <v>321</v>
      </c>
      <c r="H67" s="52">
        <v>322</v>
      </c>
      <c r="I67" s="52">
        <v>244</v>
      </c>
      <c r="J67" s="52">
        <v>148</v>
      </c>
      <c r="K67" s="52">
        <v>1304</v>
      </c>
      <c r="L67" s="45">
        <v>1452890</v>
      </c>
      <c r="M67" s="45">
        <v>748484</v>
      </c>
      <c r="N67" s="45">
        <v>704406</v>
      </c>
      <c r="O67" s="57">
        <v>9.4983102643696355</v>
      </c>
      <c r="P67" s="57">
        <v>9.0165119176262483</v>
      </c>
      <c r="Q67" s="57">
        <v>22.09389561494676</v>
      </c>
      <c r="R67" s="57">
        <v>22.162723950195815</v>
      </c>
      <c r="S67" s="57">
        <v>16.794113800769502</v>
      </c>
      <c r="T67" s="57">
        <v>10.18659361686019</v>
      </c>
      <c r="U67" s="57">
        <v>89.752149164768156</v>
      </c>
    </row>
    <row r="68" spans="1:21">
      <c r="A68" s="50" t="s">
        <v>356</v>
      </c>
      <c r="B68" s="51" t="s">
        <v>214</v>
      </c>
      <c r="C68" s="51" t="s">
        <v>220</v>
      </c>
      <c r="D68" s="51" t="s">
        <v>301</v>
      </c>
      <c r="E68" s="52">
        <v>45</v>
      </c>
      <c r="F68" s="52">
        <v>57</v>
      </c>
      <c r="G68" s="52">
        <v>106</v>
      </c>
      <c r="H68" s="52">
        <v>38</v>
      </c>
      <c r="I68" s="52">
        <v>13</v>
      </c>
      <c r="J68" s="52">
        <v>0</v>
      </c>
      <c r="K68" s="52">
        <v>259</v>
      </c>
      <c r="L68" s="45">
        <v>1452890</v>
      </c>
      <c r="M68" s="45">
        <v>748484</v>
      </c>
      <c r="N68" s="45">
        <v>704406</v>
      </c>
      <c r="O68" s="57">
        <v>3.0972750862074898</v>
      </c>
      <c r="P68" s="57">
        <v>3.9232151091961538</v>
      </c>
      <c r="Q68" s="57">
        <v>7.2958035363998652</v>
      </c>
      <c r="R68" s="57">
        <v>2.6154767394641025</v>
      </c>
      <c r="S68" s="57">
        <v>0.89476835823771939</v>
      </c>
      <c r="T68" s="57" t="s">
        <v>297</v>
      </c>
      <c r="U68" s="57">
        <v>17.826538829505331</v>
      </c>
    </row>
    <row r="69" spans="1:21">
      <c r="A69" s="50" t="s">
        <v>357</v>
      </c>
      <c r="B69" s="51" t="s">
        <v>214</v>
      </c>
      <c r="C69" s="51" t="s">
        <v>220</v>
      </c>
      <c r="D69" s="51" t="s">
        <v>303</v>
      </c>
      <c r="E69" s="52">
        <v>123</v>
      </c>
      <c r="F69" s="52">
        <v>113</v>
      </c>
      <c r="G69" s="52">
        <v>262</v>
      </c>
      <c r="H69" s="52">
        <v>304</v>
      </c>
      <c r="I69" s="52">
        <v>166</v>
      </c>
      <c r="J69" s="52">
        <v>105</v>
      </c>
      <c r="K69" s="52">
        <v>1073</v>
      </c>
      <c r="L69" s="45">
        <v>1452890</v>
      </c>
      <c r="M69" s="45">
        <v>748484</v>
      </c>
      <c r="N69" s="45">
        <v>704406</v>
      </c>
      <c r="O69" s="57">
        <v>8.4658852356338059</v>
      </c>
      <c r="P69" s="57">
        <v>7.7776018831432525</v>
      </c>
      <c r="Q69" s="57">
        <v>18.033023835252497</v>
      </c>
      <c r="R69" s="57">
        <v>20.92381391571282</v>
      </c>
      <c r="S69" s="57">
        <v>11.425503651343185</v>
      </c>
      <c r="T69" s="57">
        <v>7.2269752011508102</v>
      </c>
      <c r="U69" s="57">
        <v>73.852803722236359</v>
      </c>
    </row>
    <row r="70" spans="1:21">
      <c r="A70" s="50" t="s">
        <v>358</v>
      </c>
      <c r="B70" s="51" t="s">
        <v>214</v>
      </c>
      <c r="C70" s="51" t="s">
        <v>220</v>
      </c>
      <c r="D70" s="51" t="s">
        <v>127</v>
      </c>
      <c r="E70" s="52">
        <v>79</v>
      </c>
      <c r="F70" s="52">
        <v>31</v>
      </c>
      <c r="G70" s="52">
        <v>55</v>
      </c>
      <c r="H70" s="52">
        <v>57</v>
      </c>
      <c r="I70" s="52">
        <v>15</v>
      </c>
      <c r="J70" s="52">
        <v>11</v>
      </c>
      <c r="K70" s="52">
        <v>248</v>
      </c>
      <c r="L70" s="45">
        <v>1452890</v>
      </c>
      <c r="M70" s="45">
        <v>748484</v>
      </c>
      <c r="N70" s="45">
        <v>704406</v>
      </c>
      <c r="O70" s="57">
        <v>5.4374384846753712</v>
      </c>
      <c r="P70" s="57">
        <v>2.1336783927207152</v>
      </c>
      <c r="Q70" s="57">
        <v>3.7855584386980432</v>
      </c>
      <c r="R70" s="57">
        <v>3.9232151091961538</v>
      </c>
      <c r="S70" s="57">
        <v>1.0324250287358299</v>
      </c>
      <c r="T70" s="57">
        <v>0.75711168773960869</v>
      </c>
      <c r="U70" s="57">
        <v>17.069427141765722</v>
      </c>
    </row>
    <row r="71" spans="1:21">
      <c r="A71" s="50" t="s">
        <v>359</v>
      </c>
      <c r="B71" s="51" t="s">
        <v>214</v>
      </c>
      <c r="C71" s="51" t="s">
        <v>220</v>
      </c>
      <c r="D71" s="51" t="s">
        <v>160</v>
      </c>
      <c r="E71" s="52">
        <v>38</v>
      </c>
      <c r="F71" s="52">
        <v>11</v>
      </c>
      <c r="G71" s="52">
        <v>11</v>
      </c>
      <c r="H71" s="52">
        <v>6</v>
      </c>
      <c r="I71" s="52">
        <v>0</v>
      </c>
      <c r="J71" s="52">
        <v>7</v>
      </c>
      <c r="K71" s="52">
        <v>73</v>
      </c>
      <c r="L71" s="45">
        <v>1452890</v>
      </c>
      <c r="M71" s="45">
        <v>748484</v>
      </c>
      <c r="N71" s="45">
        <v>704406</v>
      </c>
      <c r="O71" s="57">
        <v>2.6154767394641025</v>
      </c>
      <c r="P71" s="57">
        <v>0.75711168773960869</v>
      </c>
      <c r="Q71" s="57">
        <v>0.75711168773960869</v>
      </c>
      <c r="R71" s="57">
        <v>0.41297001149433199</v>
      </c>
      <c r="S71" s="57" t="s">
        <v>297</v>
      </c>
      <c r="T71" s="57">
        <v>0.48179834674338728</v>
      </c>
      <c r="U71" s="57">
        <v>5.024468473181039</v>
      </c>
    </row>
    <row r="72" spans="1:21">
      <c r="A72" s="50" t="s">
        <v>360</v>
      </c>
      <c r="B72" s="51" t="s">
        <v>214</v>
      </c>
      <c r="C72" s="51" t="s">
        <v>220</v>
      </c>
      <c r="D72" s="51" t="s">
        <v>163</v>
      </c>
      <c r="E72" s="52">
        <v>826</v>
      </c>
      <c r="F72" s="52">
        <v>768</v>
      </c>
      <c r="G72" s="52">
        <v>1976</v>
      </c>
      <c r="H72" s="52">
        <v>1951</v>
      </c>
      <c r="I72" s="52">
        <v>666</v>
      </c>
      <c r="J72" s="52">
        <v>232</v>
      </c>
      <c r="K72" s="52">
        <v>6419</v>
      </c>
      <c r="L72" s="45">
        <v>1452890</v>
      </c>
      <c r="M72" s="45">
        <v>748484</v>
      </c>
      <c r="N72" s="45">
        <v>704406</v>
      </c>
      <c r="O72" s="57">
        <v>117.26191997228871</v>
      </c>
      <c r="P72" s="57">
        <v>109.02803212919822</v>
      </c>
      <c r="Q72" s="57">
        <v>280.52004099908294</v>
      </c>
      <c r="R72" s="57">
        <v>276.97095141154392</v>
      </c>
      <c r="S72" s="57">
        <v>94.547746612039077</v>
      </c>
      <c r="T72" s="57">
        <v>32.935551372361964</v>
      </c>
      <c r="U72" s="57">
        <v>911.26424249651484</v>
      </c>
    </row>
    <row r="73" spans="1:21">
      <c r="A73" s="50" t="s">
        <v>361</v>
      </c>
      <c r="B73" s="51" t="s">
        <v>214</v>
      </c>
      <c r="C73" s="51" t="s">
        <v>220</v>
      </c>
      <c r="D73" s="51" t="s">
        <v>141</v>
      </c>
      <c r="E73" s="52">
        <v>65</v>
      </c>
      <c r="F73" s="52">
        <v>34</v>
      </c>
      <c r="G73" s="52">
        <v>63</v>
      </c>
      <c r="H73" s="52">
        <v>60</v>
      </c>
      <c r="I73" s="52">
        <v>35</v>
      </c>
      <c r="J73" s="52">
        <v>30</v>
      </c>
      <c r="K73" s="52">
        <v>287</v>
      </c>
      <c r="L73" s="45">
        <v>1452890</v>
      </c>
      <c r="M73" s="45">
        <v>748484</v>
      </c>
      <c r="N73" s="45">
        <v>704406</v>
      </c>
      <c r="O73" s="57">
        <v>4.4738417911885966</v>
      </c>
      <c r="P73" s="57">
        <v>2.3401633984678814</v>
      </c>
      <c r="Q73" s="57">
        <v>4.3361851206904864</v>
      </c>
      <c r="R73" s="57">
        <v>4.1297001149433195</v>
      </c>
      <c r="S73" s="57">
        <v>2.4089917337169369</v>
      </c>
      <c r="T73" s="57">
        <v>2.0648500574716597</v>
      </c>
      <c r="U73" s="57">
        <v>19.75373221647888</v>
      </c>
    </row>
    <row r="74" spans="1:21">
      <c r="A74" s="50" t="s">
        <v>362</v>
      </c>
      <c r="B74" s="51" t="s">
        <v>214</v>
      </c>
      <c r="C74" s="51" t="s">
        <v>220</v>
      </c>
      <c r="D74" s="51" t="s">
        <v>59</v>
      </c>
      <c r="E74" s="52">
        <v>80</v>
      </c>
      <c r="F74" s="52">
        <v>53</v>
      </c>
      <c r="G74" s="52">
        <v>146</v>
      </c>
      <c r="H74" s="52">
        <v>197</v>
      </c>
      <c r="I74" s="52">
        <v>53</v>
      </c>
      <c r="J74" s="52">
        <v>38</v>
      </c>
      <c r="K74" s="52">
        <v>567</v>
      </c>
      <c r="L74" s="45">
        <v>1452890</v>
      </c>
      <c r="M74" s="45">
        <v>748484</v>
      </c>
      <c r="N74" s="45">
        <v>704406</v>
      </c>
      <c r="O74" s="57">
        <v>5.5062668199244262</v>
      </c>
      <c r="P74" s="57">
        <v>3.6479017681999326</v>
      </c>
      <c r="Q74" s="57">
        <v>10.048936946362078</v>
      </c>
      <c r="R74" s="57">
        <v>13.559182044063899</v>
      </c>
      <c r="S74" s="57">
        <v>3.6479017681999326</v>
      </c>
      <c r="T74" s="57">
        <v>2.6154767394641025</v>
      </c>
      <c r="U74" s="57">
        <v>39.025666086214372</v>
      </c>
    </row>
    <row r="75" spans="1:21">
      <c r="A75" s="50" t="s">
        <v>363</v>
      </c>
      <c r="B75" s="51" t="s">
        <v>214</v>
      </c>
      <c r="C75" s="51" t="s">
        <v>220</v>
      </c>
      <c r="D75" s="51" t="s">
        <v>63</v>
      </c>
      <c r="E75" s="52">
        <v>508</v>
      </c>
      <c r="F75" s="52">
        <v>413</v>
      </c>
      <c r="G75" s="52">
        <v>811</v>
      </c>
      <c r="H75" s="52">
        <v>846</v>
      </c>
      <c r="I75" s="52">
        <v>519</v>
      </c>
      <c r="J75" s="52">
        <v>265</v>
      </c>
      <c r="K75" s="52">
        <v>3362</v>
      </c>
      <c r="L75" s="45">
        <v>1452890</v>
      </c>
      <c r="M75" s="45">
        <v>748484</v>
      </c>
      <c r="N75" s="45">
        <v>704406</v>
      </c>
      <c r="O75" s="57">
        <v>34.964794306520112</v>
      </c>
      <c r="P75" s="57">
        <v>28.426102457859848</v>
      </c>
      <c r="Q75" s="57">
        <v>55.819779886983873</v>
      </c>
      <c r="R75" s="57">
        <v>58.228771620700812</v>
      </c>
      <c r="S75" s="57">
        <v>35.721905994259714</v>
      </c>
      <c r="T75" s="57">
        <v>18.239508840999662</v>
      </c>
      <c r="U75" s="57">
        <v>231.40086310732403</v>
      </c>
    </row>
    <row r="76" spans="1:21">
      <c r="A76" s="50" t="s">
        <v>364</v>
      </c>
      <c r="B76" s="51" t="s">
        <v>214</v>
      </c>
      <c r="C76" s="51" t="s">
        <v>220</v>
      </c>
      <c r="D76" s="51" t="s">
        <v>311</v>
      </c>
      <c r="E76" s="52">
        <v>160</v>
      </c>
      <c r="F76" s="52">
        <v>147</v>
      </c>
      <c r="G76" s="52">
        <v>331</v>
      </c>
      <c r="H76" s="52">
        <v>367</v>
      </c>
      <c r="I76" s="52">
        <v>214</v>
      </c>
      <c r="J76" s="52">
        <v>108</v>
      </c>
      <c r="K76" s="52">
        <v>1327</v>
      </c>
      <c r="L76" s="45">
        <v>1452890</v>
      </c>
      <c r="M76" s="45">
        <v>748484</v>
      </c>
      <c r="N76" s="45">
        <v>704406</v>
      </c>
      <c r="O76" s="57">
        <v>11.012533639848852</v>
      </c>
      <c r="P76" s="57">
        <v>10.117765281611133</v>
      </c>
      <c r="Q76" s="57">
        <v>22.782178967437314</v>
      </c>
      <c r="R76" s="57">
        <v>25.259999036403308</v>
      </c>
      <c r="S76" s="57">
        <v>14.729263743297841</v>
      </c>
      <c r="T76" s="57">
        <v>7.4334602068979754</v>
      </c>
      <c r="U76" s="57">
        <v>91.335200875496426</v>
      </c>
    </row>
    <row r="77" spans="1:21">
      <c r="A77" s="50" t="s">
        <v>365</v>
      </c>
      <c r="B77" s="53" t="s">
        <v>219</v>
      </c>
      <c r="C77" s="53" t="s">
        <v>226</v>
      </c>
      <c r="D77" s="51" t="s">
        <v>200</v>
      </c>
      <c r="E77" s="53">
        <v>86</v>
      </c>
      <c r="F77" s="53">
        <v>44</v>
      </c>
      <c r="G77" s="53">
        <v>114</v>
      </c>
      <c r="H77" s="53">
        <v>158</v>
      </c>
      <c r="I77" s="53">
        <v>167</v>
      </c>
      <c r="J77" s="53">
        <v>183</v>
      </c>
      <c r="K77" s="53">
        <v>752</v>
      </c>
      <c r="L77" s="45">
        <v>2446150</v>
      </c>
      <c r="M77" s="45">
        <v>1270328</v>
      </c>
      <c r="N77" s="45">
        <v>1175822</v>
      </c>
      <c r="O77" s="57">
        <v>3.5157287983157208</v>
      </c>
      <c r="P77" s="57">
        <v>1.7987449665801363</v>
      </c>
      <c r="Q77" s="57">
        <v>4.6603846861394436</v>
      </c>
      <c r="R77" s="57">
        <v>6.4591296527195805</v>
      </c>
      <c r="S77" s="57">
        <v>6.8270547595200624</v>
      </c>
      <c r="T77" s="57">
        <v>7.4811438382764752</v>
      </c>
      <c r="U77" s="57">
        <v>30.742186701551418</v>
      </c>
    </row>
    <row r="78" spans="1:21">
      <c r="A78" s="50" t="s">
        <v>366</v>
      </c>
      <c r="B78" s="53" t="s">
        <v>219</v>
      </c>
      <c r="C78" s="53" t="s">
        <v>226</v>
      </c>
      <c r="D78" s="51" t="s">
        <v>53</v>
      </c>
      <c r="E78" s="53">
        <v>1904</v>
      </c>
      <c r="F78" s="53">
        <v>1658</v>
      </c>
      <c r="G78" s="53">
        <v>4114</v>
      </c>
      <c r="H78" s="53">
        <v>5256</v>
      </c>
      <c r="I78" s="53">
        <v>3855</v>
      </c>
      <c r="J78" s="53">
        <v>2442</v>
      </c>
      <c r="K78" s="53">
        <v>19229</v>
      </c>
      <c r="L78" s="45">
        <v>2446150</v>
      </c>
      <c r="M78" s="45">
        <v>1270328</v>
      </c>
      <c r="N78" s="45">
        <v>1175822</v>
      </c>
      <c r="O78" s="57">
        <v>149.88255001857786</v>
      </c>
      <c r="P78" s="57">
        <v>130.51747265273221</v>
      </c>
      <c r="Q78" s="57">
        <v>323.85336700442718</v>
      </c>
      <c r="R78" s="57">
        <v>413.75140908489777</v>
      </c>
      <c r="S78" s="57">
        <v>303.46493189160594</v>
      </c>
      <c r="T78" s="57">
        <v>192.233816778029</v>
      </c>
      <c r="U78" s="57">
        <v>1513.70354743027</v>
      </c>
    </row>
    <row r="79" spans="1:21">
      <c r="A79" s="50" t="s">
        <v>367</v>
      </c>
      <c r="B79" s="53" t="s">
        <v>219</v>
      </c>
      <c r="C79" s="53" t="s">
        <v>226</v>
      </c>
      <c r="D79" s="51" t="s">
        <v>68</v>
      </c>
      <c r="E79" s="53">
        <v>158</v>
      </c>
      <c r="F79" s="53">
        <v>133</v>
      </c>
      <c r="G79" s="53">
        <v>277</v>
      </c>
      <c r="H79" s="53">
        <v>406</v>
      </c>
      <c r="I79" s="53">
        <v>414</v>
      </c>
      <c r="J79" s="53">
        <v>368</v>
      </c>
      <c r="K79" s="53">
        <v>1756</v>
      </c>
      <c r="L79" s="45">
        <v>2446150</v>
      </c>
      <c r="M79" s="45">
        <v>1270328</v>
      </c>
      <c r="N79" s="45">
        <v>1175822</v>
      </c>
      <c r="O79" s="57">
        <v>12.437732617087869</v>
      </c>
      <c r="P79" s="57">
        <v>10.469736949827132</v>
      </c>
      <c r="Q79" s="57">
        <v>21.805391993248985</v>
      </c>
      <c r="R79" s="57">
        <v>31.960249636314398</v>
      </c>
      <c r="S79" s="57">
        <v>32.590008249837837</v>
      </c>
      <c r="T79" s="57">
        <v>28.968896222078079</v>
      </c>
      <c r="U79" s="57">
        <v>138.2320156683943</v>
      </c>
    </row>
    <row r="80" spans="1:21">
      <c r="A80" s="50" t="s">
        <v>368</v>
      </c>
      <c r="B80" s="53" t="s">
        <v>219</v>
      </c>
      <c r="C80" s="53" t="s">
        <v>226</v>
      </c>
      <c r="D80" s="51" t="s">
        <v>292</v>
      </c>
      <c r="E80" s="53">
        <v>24</v>
      </c>
      <c r="F80" s="53">
        <v>31</v>
      </c>
      <c r="G80" s="53">
        <v>76</v>
      </c>
      <c r="H80" s="53">
        <v>120</v>
      </c>
      <c r="I80" s="53">
        <v>87</v>
      </c>
      <c r="J80" s="53">
        <v>67</v>
      </c>
      <c r="K80" s="53">
        <v>405</v>
      </c>
      <c r="L80" s="45">
        <v>2446150</v>
      </c>
      <c r="M80" s="45">
        <v>1270328</v>
      </c>
      <c r="N80" s="45">
        <v>1175822</v>
      </c>
      <c r="O80" s="57">
        <v>0.98113361813461974</v>
      </c>
      <c r="P80" s="57">
        <v>1.2672975900905505</v>
      </c>
      <c r="Q80" s="57">
        <v>3.1069231240929627</v>
      </c>
      <c r="R80" s="57">
        <v>4.9056680906730987</v>
      </c>
      <c r="S80" s="57">
        <v>3.5566093657379967</v>
      </c>
      <c r="T80" s="57">
        <v>2.7389980172924799</v>
      </c>
      <c r="U80" s="57">
        <v>16.556629806021707</v>
      </c>
    </row>
    <row r="81" spans="1:21">
      <c r="A81" s="50" t="s">
        <v>369</v>
      </c>
      <c r="B81" s="53" t="s">
        <v>219</v>
      </c>
      <c r="C81" s="53" t="s">
        <v>226</v>
      </c>
      <c r="D81" s="51" t="s">
        <v>201</v>
      </c>
      <c r="E81" s="53">
        <v>142</v>
      </c>
      <c r="F81" s="53">
        <v>115</v>
      </c>
      <c r="G81" s="53">
        <v>210</v>
      </c>
      <c r="H81" s="53">
        <v>196</v>
      </c>
      <c r="I81" s="53">
        <v>119</v>
      </c>
      <c r="J81" s="53">
        <v>70</v>
      </c>
      <c r="K81" s="53">
        <v>852</v>
      </c>
      <c r="L81" s="45">
        <v>2446150</v>
      </c>
      <c r="M81" s="45">
        <v>1270328</v>
      </c>
      <c r="N81" s="45">
        <v>1175822</v>
      </c>
      <c r="O81" s="57">
        <v>5.8050405739631668</v>
      </c>
      <c r="P81" s="57">
        <v>4.7012652535617194</v>
      </c>
      <c r="Q81" s="57">
        <v>8.5849191586779217</v>
      </c>
      <c r="R81" s="57">
        <v>8.0125912147660614</v>
      </c>
      <c r="S81" s="57">
        <v>4.8647875232508229</v>
      </c>
      <c r="T81" s="57">
        <v>2.8616397195593075</v>
      </c>
      <c r="U81" s="57">
        <v>34.830243443778997</v>
      </c>
    </row>
    <row r="82" spans="1:21">
      <c r="A82" s="50" t="s">
        <v>370</v>
      </c>
      <c r="B82" s="53" t="s">
        <v>219</v>
      </c>
      <c r="C82" s="53" t="s">
        <v>226</v>
      </c>
      <c r="D82" s="51" t="s">
        <v>150</v>
      </c>
      <c r="E82" s="53">
        <v>26</v>
      </c>
      <c r="F82" s="53">
        <v>8</v>
      </c>
      <c r="G82" s="53">
        <v>18</v>
      </c>
      <c r="H82" s="53">
        <v>20</v>
      </c>
      <c r="I82" s="53">
        <v>16</v>
      </c>
      <c r="J82" s="53">
        <v>18</v>
      </c>
      <c r="K82" s="53">
        <v>106</v>
      </c>
      <c r="L82" s="45">
        <v>2446150</v>
      </c>
      <c r="M82" s="45">
        <v>1270328</v>
      </c>
      <c r="N82" s="45">
        <v>1175822</v>
      </c>
      <c r="O82" s="57">
        <v>1.0628947529791712</v>
      </c>
      <c r="P82" s="57">
        <v>0.3270445393782066</v>
      </c>
      <c r="Q82" s="57">
        <v>0.73585021360096481</v>
      </c>
      <c r="R82" s="57">
        <v>0.81761134844551653</v>
      </c>
      <c r="S82" s="57">
        <v>0.6540890787564132</v>
      </c>
      <c r="T82" s="57">
        <v>0.73585021360096481</v>
      </c>
      <c r="U82" s="57">
        <v>4.3333401467612367</v>
      </c>
    </row>
    <row r="83" spans="1:21">
      <c r="A83" s="50" t="s">
        <v>371</v>
      </c>
      <c r="B83" s="53" t="s">
        <v>219</v>
      </c>
      <c r="C83" s="53" t="s">
        <v>226</v>
      </c>
      <c r="D83" s="51" t="s">
        <v>94</v>
      </c>
      <c r="E83" s="53">
        <v>42</v>
      </c>
      <c r="F83" s="53">
        <v>33</v>
      </c>
      <c r="G83" s="53">
        <v>98</v>
      </c>
      <c r="H83" s="53">
        <v>153</v>
      </c>
      <c r="I83" s="53">
        <v>85</v>
      </c>
      <c r="J83" s="53">
        <v>32</v>
      </c>
      <c r="K83" s="53">
        <v>443</v>
      </c>
      <c r="L83" s="45">
        <v>2446150</v>
      </c>
      <c r="M83" s="45">
        <v>1270328</v>
      </c>
      <c r="N83" s="45">
        <v>1175822</v>
      </c>
      <c r="O83" s="57">
        <v>1.7169838317355846</v>
      </c>
      <c r="P83" s="57">
        <v>1.349058724935102</v>
      </c>
      <c r="Q83" s="57">
        <v>4.0062956073830307</v>
      </c>
      <c r="R83" s="57">
        <v>6.2547268156082012</v>
      </c>
      <c r="S83" s="57">
        <v>3.474848230893445</v>
      </c>
      <c r="T83" s="57">
        <v>1.3081781575128264</v>
      </c>
      <c r="U83" s="57">
        <v>18.110091368068186</v>
      </c>
    </row>
    <row r="84" spans="1:21">
      <c r="A84" s="50" t="s">
        <v>372</v>
      </c>
      <c r="B84" s="53" t="s">
        <v>219</v>
      </c>
      <c r="C84" s="53" t="s">
        <v>226</v>
      </c>
      <c r="D84" s="51" t="s">
        <v>153</v>
      </c>
      <c r="E84" s="53">
        <v>32</v>
      </c>
      <c r="F84" s="53">
        <v>15</v>
      </c>
      <c r="G84" s="53">
        <v>13</v>
      </c>
      <c r="H84" s="53">
        <v>11</v>
      </c>
      <c r="I84" s="53">
        <v>5</v>
      </c>
      <c r="J84" s="53">
        <v>10</v>
      </c>
      <c r="K84" s="53">
        <v>86</v>
      </c>
      <c r="L84" s="45">
        <v>2446150</v>
      </c>
      <c r="M84" s="45">
        <v>1270328</v>
      </c>
      <c r="N84" s="45">
        <v>1175822</v>
      </c>
      <c r="O84" s="57">
        <v>1.3081781575128264</v>
      </c>
      <c r="P84" s="57">
        <v>0.61320851133413734</v>
      </c>
      <c r="Q84" s="57">
        <v>0.53144737648958562</v>
      </c>
      <c r="R84" s="57">
        <v>0.44968624164503407</v>
      </c>
      <c r="S84" s="57">
        <v>0.20440283711137913</v>
      </c>
      <c r="T84" s="57">
        <v>0.40880567422275826</v>
      </c>
      <c r="U84" s="57">
        <v>3.5157287983157208</v>
      </c>
    </row>
    <row r="85" spans="1:21">
      <c r="A85" s="50" t="s">
        <v>373</v>
      </c>
      <c r="B85" s="53" t="s">
        <v>219</v>
      </c>
      <c r="C85" s="53" t="s">
        <v>226</v>
      </c>
      <c r="D85" s="51" t="s">
        <v>154</v>
      </c>
      <c r="E85" s="53">
        <v>656</v>
      </c>
      <c r="F85" s="53">
        <v>318</v>
      </c>
      <c r="G85" s="53">
        <v>415</v>
      </c>
      <c r="H85" s="53">
        <v>267</v>
      </c>
      <c r="I85" s="53">
        <v>125</v>
      </c>
      <c r="J85" s="53">
        <v>79</v>
      </c>
      <c r="K85" s="53">
        <v>1860</v>
      </c>
      <c r="L85" s="45">
        <v>2446150</v>
      </c>
      <c r="M85" s="45">
        <v>1270328</v>
      </c>
      <c r="N85" s="45">
        <v>1175822</v>
      </c>
      <c r="O85" s="57">
        <v>26.817652229012939</v>
      </c>
      <c r="P85" s="57">
        <v>13.000020440283713</v>
      </c>
      <c r="Q85" s="57">
        <v>16.965435480244466</v>
      </c>
      <c r="R85" s="57">
        <v>10.915111501747644</v>
      </c>
      <c r="S85" s="57">
        <v>5.110070927784478</v>
      </c>
      <c r="T85" s="57">
        <v>3.2295648263597903</v>
      </c>
      <c r="U85" s="57">
        <v>76.037855405433021</v>
      </c>
    </row>
    <row r="86" spans="1:21">
      <c r="A86" s="50" t="s">
        <v>374</v>
      </c>
      <c r="B86" s="53" t="s">
        <v>219</v>
      </c>
      <c r="C86" s="53" t="s">
        <v>226</v>
      </c>
      <c r="D86" s="51" t="s">
        <v>98</v>
      </c>
      <c r="E86" s="53">
        <v>293</v>
      </c>
      <c r="F86" s="53">
        <v>286</v>
      </c>
      <c r="G86" s="53">
        <v>699</v>
      </c>
      <c r="H86" s="53">
        <v>809</v>
      </c>
      <c r="I86" s="53">
        <v>525</v>
      </c>
      <c r="J86" s="53">
        <v>375</v>
      </c>
      <c r="K86" s="53">
        <v>2987</v>
      </c>
      <c r="L86" s="45">
        <v>2446150</v>
      </c>
      <c r="M86" s="45">
        <v>1270328</v>
      </c>
      <c r="N86" s="45">
        <v>1175822</v>
      </c>
      <c r="O86" s="57">
        <v>11.978006254726816</v>
      </c>
      <c r="P86" s="57">
        <v>11.691842282770885</v>
      </c>
      <c r="Q86" s="57">
        <v>28.575516628170796</v>
      </c>
      <c r="R86" s="57">
        <v>33.072379044621144</v>
      </c>
      <c r="S86" s="57">
        <v>21.462297896694807</v>
      </c>
      <c r="T86" s="57">
        <v>15.330212783353433</v>
      </c>
      <c r="U86" s="57">
        <v>122.11025489033788</v>
      </c>
    </row>
    <row r="87" spans="1:21">
      <c r="A87" s="50" t="s">
        <v>375</v>
      </c>
      <c r="B87" s="53" t="s">
        <v>219</v>
      </c>
      <c r="C87" s="53" t="s">
        <v>226</v>
      </c>
      <c r="D87" s="51" t="s">
        <v>301</v>
      </c>
      <c r="E87" s="53">
        <v>67</v>
      </c>
      <c r="F87" s="53">
        <v>54</v>
      </c>
      <c r="G87" s="53">
        <v>96</v>
      </c>
      <c r="H87" s="53">
        <v>61</v>
      </c>
      <c r="I87" s="53">
        <v>34</v>
      </c>
      <c r="J87" s="53">
        <v>12</v>
      </c>
      <c r="K87" s="53">
        <v>324</v>
      </c>
      <c r="L87" s="45">
        <v>2446150</v>
      </c>
      <c r="M87" s="45">
        <v>1270328</v>
      </c>
      <c r="N87" s="45">
        <v>1175822</v>
      </c>
      <c r="O87" s="57">
        <v>2.7389980172924799</v>
      </c>
      <c r="P87" s="57">
        <v>2.2075506408028942</v>
      </c>
      <c r="Q87" s="57">
        <v>3.924534472538479</v>
      </c>
      <c r="R87" s="57">
        <v>2.4937146127588252</v>
      </c>
      <c r="S87" s="57">
        <v>1.3899392923573779</v>
      </c>
      <c r="T87" s="57">
        <v>0.49056680906730987</v>
      </c>
      <c r="U87" s="57">
        <v>13.245303844817366</v>
      </c>
    </row>
    <row r="88" spans="1:21">
      <c r="A88" s="50" t="s">
        <v>376</v>
      </c>
      <c r="B88" s="53" t="s">
        <v>219</v>
      </c>
      <c r="C88" s="53" t="s">
        <v>226</v>
      </c>
      <c r="D88" s="51" t="s">
        <v>303</v>
      </c>
      <c r="E88" s="53">
        <v>191</v>
      </c>
      <c r="F88" s="53">
        <v>154</v>
      </c>
      <c r="G88" s="53">
        <v>389</v>
      </c>
      <c r="H88" s="53">
        <v>406</v>
      </c>
      <c r="I88" s="53">
        <v>259</v>
      </c>
      <c r="J88" s="53">
        <v>135</v>
      </c>
      <c r="K88" s="53">
        <v>1534</v>
      </c>
      <c r="L88" s="45">
        <v>2446150</v>
      </c>
      <c r="M88" s="45">
        <v>1270328</v>
      </c>
      <c r="N88" s="45">
        <v>1175822</v>
      </c>
      <c r="O88" s="57">
        <v>7.8081883776546821</v>
      </c>
      <c r="P88" s="57">
        <v>6.2956073830304771</v>
      </c>
      <c r="Q88" s="57">
        <v>15.902540727265293</v>
      </c>
      <c r="R88" s="57">
        <v>16.597510373443981</v>
      </c>
      <c r="S88" s="57">
        <v>10.588066962369439</v>
      </c>
      <c r="T88" s="57">
        <v>5.5188766020072357</v>
      </c>
      <c r="U88" s="57">
        <v>62.710790425771116</v>
      </c>
    </row>
    <row r="89" spans="1:21">
      <c r="A89" s="50" t="s">
        <v>377</v>
      </c>
      <c r="B89" s="53" t="s">
        <v>219</v>
      </c>
      <c r="C89" s="53" t="s">
        <v>226</v>
      </c>
      <c r="D89" s="51" t="s">
        <v>127</v>
      </c>
      <c r="E89" s="53">
        <v>94</v>
      </c>
      <c r="F89" s="53">
        <v>33</v>
      </c>
      <c r="G89" s="53">
        <v>46</v>
      </c>
      <c r="H89" s="53">
        <v>42</v>
      </c>
      <c r="I89" s="53">
        <v>26</v>
      </c>
      <c r="J89" s="53">
        <v>20</v>
      </c>
      <c r="K89" s="53">
        <v>261</v>
      </c>
      <c r="L89" s="45">
        <v>2446150</v>
      </c>
      <c r="M89" s="45">
        <v>1270328</v>
      </c>
      <c r="N89" s="45">
        <v>1175822</v>
      </c>
      <c r="O89" s="57">
        <v>3.8427733376939273</v>
      </c>
      <c r="P89" s="57">
        <v>1.349058724935102</v>
      </c>
      <c r="Q89" s="57">
        <v>1.8805061014246878</v>
      </c>
      <c r="R89" s="57">
        <v>1.7169838317355846</v>
      </c>
      <c r="S89" s="57">
        <v>1.0628947529791712</v>
      </c>
      <c r="T89" s="57">
        <v>0.81761134844551653</v>
      </c>
      <c r="U89" s="57">
        <v>10.669828097213991</v>
      </c>
    </row>
    <row r="90" spans="1:21">
      <c r="A90" s="50" t="s">
        <v>378</v>
      </c>
      <c r="B90" s="53" t="s">
        <v>219</v>
      </c>
      <c r="C90" s="53" t="s">
        <v>226</v>
      </c>
      <c r="D90" s="51" t="s">
        <v>131</v>
      </c>
      <c r="E90" s="53">
        <v>230</v>
      </c>
      <c r="F90" s="53">
        <v>190</v>
      </c>
      <c r="G90" s="53">
        <v>344</v>
      </c>
      <c r="H90" s="53">
        <v>418</v>
      </c>
      <c r="I90" s="53">
        <v>329</v>
      </c>
      <c r="J90" s="53">
        <v>200</v>
      </c>
      <c r="K90" s="53">
        <v>1711</v>
      </c>
      <c r="L90" s="45">
        <v>2446150</v>
      </c>
      <c r="M90" s="45">
        <v>1270328</v>
      </c>
      <c r="N90" s="45">
        <v>1175822</v>
      </c>
      <c r="O90" s="57">
        <v>18.105560138798797</v>
      </c>
      <c r="P90" s="57">
        <v>14.956767071181616</v>
      </c>
      <c r="Q90" s="57">
        <v>27.079620381507766</v>
      </c>
      <c r="R90" s="57">
        <v>32.904887556599554</v>
      </c>
      <c r="S90" s="57">
        <v>25.898822981151323</v>
      </c>
      <c r="T90" s="57">
        <v>15.743965338085912</v>
      </c>
      <c r="U90" s="57">
        <v>134.68962346732499</v>
      </c>
    </row>
    <row r="91" spans="1:21">
      <c r="A91" s="50" t="s">
        <v>379</v>
      </c>
      <c r="B91" s="53" t="s">
        <v>219</v>
      </c>
      <c r="C91" s="53" t="s">
        <v>226</v>
      </c>
      <c r="D91" s="51" t="s">
        <v>160</v>
      </c>
      <c r="E91" s="53">
        <v>74</v>
      </c>
      <c r="F91" s="53">
        <v>9</v>
      </c>
      <c r="G91" s="53">
        <v>22</v>
      </c>
      <c r="H91" s="53">
        <v>8</v>
      </c>
      <c r="I91" s="53">
        <v>6</v>
      </c>
      <c r="J91" s="53">
        <v>8</v>
      </c>
      <c r="K91" s="53">
        <v>127</v>
      </c>
      <c r="L91" s="45">
        <v>2446150</v>
      </c>
      <c r="M91" s="45">
        <v>1270328</v>
      </c>
      <c r="N91" s="45">
        <v>1175822</v>
      </c>
      <c r="O91" s="57">
        <v>3.0251619892484105</v>
      </c>
      <c r="P91" s="57">
        <v>0.3679251068004824</v>
      </c>
      <c r="Q91" s="57">
        <v>0.89937248329006814</v>
      </c>
      <c r="R91" s="57">
        <v>0.3270445393782066</v>
      </c>
      <c r="S91" s="57">
        <v>0.24528340453365494</v>
      </c>
      <c r="T91" s="57">
        <v>0.3270445393782066</v>
      </c>
      <c r="U91" s="57">
        <v>5.1918320626290297</v>
      </c>
    </row>
    <row r="92" spans="1:21">
      <c r="A92" s="50" t="s">
        <v>380</v>
      </c>
      <c r="B92" s="53" t="s">
        <v>219</v>
      </c>
      <c r="C92" s="53" t="s">
        <v>226</v>
      </c>
      <c r="D92" s="51" t="s">
        <v>141</v>
      </c>
      <c r="E92" s="53">
        <v>84</v>
      </c>
      <c r="F92" s="53">
        <v>42</v>
      </c>
      <c r="G92" s="53">
        <v>72</v>
      </c>
      <c r="H92" s="53">
        <v>83</v>
      </c>
      <c r="I92" s="53">
        <v>66</v>
      </c>
      <c r="J92" s="53">
        <v>30</v>
      </c>
      <c r="K92" s="53">
        <v>377</v>
      </c>
      <c r="L92" s="45">
        <v>2446150</v>
      </c>
      <c r="M92" s="45">
        <v>1270328</v>
      </c>
      <c r="N92" s="45">
        <v>1175822</v>
      </c>
      <c r="O92" s="57">
        <v>3.4339676634711691</v>
      </c>
      <c r="P92" s="57">
        <v>1.7169838317355846</v>
      </c>
      <c r="Q92" s="57">
        <v>2.9434008544038592</v>
      </c>
      <c r="R92" s="57">
        <v>3.3930870960488932</v>
      </c>
      <c r="S92" s="57">
        <v>2.6981174498702041</v>
      </c>
      <c r="T92" s="57">
        <v>1.2264170226682747</v>
      </c>
      <c r="U92" s="57">
        <v>15.411973918197985</v>
      </c>
    </row>
    <row r="93" spans="1:21">
      <c r="A93" s="50" t="s">
        <v>381</v>
      </c>
      <c r="B93" s="53" t="s">
        <v>219</v>
      </c>
      <c r="C93" s="53" t="s">
        <v>226</v>
      </c>
      <c r="D93" s="51" t="s">
        <v>59</v>
      </c>
      <c r="E93" s="53">
        <v>117</v>
      </c>
      <c r="F93" s="53">
        <v>91</v>
      </c>
      <c r="G93" s="53">
        <v>242</v>
      </c>
      <c r="H93" s="53">
        <v>268</v>
      </c>
      <c r="I93" s="53">
        <v>97</v>
      </c>
      <c r="J93" s="53">
        <v>78</v>
      </c>
      <c r="K93" s="53">
        <v>893</v>
      </c>
      <c r="L93" s="45">
        <v>2446150</v>
      </c>
      <c r="M93" s="45">
        <v>1270328</v>
      </c>
      <c r="N93" s="45">
        <v>1175822</v>
      </c>
      <c r="O93" s="57">
        <v>4.7830263884062711</v>
      </c>
      <c r="P93" s="57">
        <v>3.7201316354270997</v>
      </c>
      <c r="Q93" s="57">
        <v>9.8930973161907492</v>
      </c>
      <c r="R93" s="57">
        <v>10.95599206916992</v>
      </c>
      <c r="S93" s="57">
        <v>3.9654150399607544</v>
      </c>
      <c r="T93" s="57">
        <v>3.1886842589375144</v>
      </c>
      <c r="U93" s="57">
        <v>36.506346708092309</v>
      </c>
    </row>
    <row r="94" spans="1:21">
      <c r="A94" s="50" t="s">
        <v>382</v>
      </c>
      <c r="B94" s="53" t="s">
        <v>219</v>
      </c>
      <c r="C94" s="53" t="s">
        <v>226</v>
      </c>
      <c r="D94" s="51" t="s">
        <v>63</v>
      </c>
      <c r="E94" s="53">
        <v>634</v>
      </c>
      <c r="F94" s="53">
        <v>504</v>
      </c>
      <c r="G94" s="53">
        <v>1140</v>
      </c>
      <c r="H94" s="53">
        <v>1173</v>
      </c>
      <c r="I94" s="53">
        <v>786</v>
      </c>
      <c r="J94" s="53">
        <v>472</v>
      </c>
      <c r="K94" s="53">
        <v>4709</v>
      </c>
      <c r="L94" s="45">
        <v>2446150</v>
      </c>
      <c r="M94" s="45">
        <v>1270328</v>
      </c>
      <c r="N94" s="45">
        <v>1175822</v>
      </c>
      <c r="O94" s="57">
        <v>25.918279745722874</v>
      </c>
      <c r="P94" s="57">
        <v>20.603805980827016</v>
      </c>
      <c r="Q94" s="57">
        <v>46.603846861394437</v>
      </c>
      <c r="R94" s="57">
        <v>47.952905586329543</v>
      </c>
      <c r="S94" s="57">
        <v>32.132125993908794</v>
      </c>
      <c r="T94" s="57">
        <v>19.295627823314188</v>
      </c>
      <c r="U94" s="57">
        <v>192.50659199149683</v>
      </c>
    </row>
    <row r="95" spans="1:21">
      <c r="A95" s="50" t="s">
        <v>383</v>
      </c>
      <c r="B95" s="53" t="s">
        <v>219</v>
      </c>
      <c r="C95" s="53" t="s">
        <v>226</v>
      </c>
      <c r="D95" s="51" t="s">
        <v>311</v>
      </c>
      <c r="E95" s="53">
        <v>142</v>
      </c>
      <c r="F95" s="53">
        <v>111</v>
      </c>
      <c r="G95" s="53">
        <v>243</v>
      </c>
      <c r="H95" s="53">
        <v>307</v>
      </c>
      <c r="I95" s="53">
        <v>177</v>
      </c>
      <c r="J95" s="53">
        <v>92</v>
      </c>
      <c r="K95" s="53">
        <v>1072</v>
      </c>
      <c r="L95" s="45">
        <v>2446150</v>
      </c>
      <c r="M95" s="45">
        <v>1270328</v>
      </c>
      <c r="N95" s="45">
        <v>1175822</v>
      </c>
      <c r="O95" s="57">
        <v>5.8050405739631668</v>
      </c>
      <c r="P95" s="57">
        <v>4.537742983872616</v>
      </c>
      <c r="Q95" s="57">
        <v>9.933977883613025</v>
      </c>
      <c r="R95" s="57">
        <v>12.550334198638678</v>
      </c>
      <c r="S95" s="57">
        <v>7.235860433742821</v>
      </c>
      <c r="T95" s="57">
        <v>3.7610122028493755</v>
      </c>
      <c r="U95" s="57">
        <v>43.823968276679679</v>
      </c>
    </row>
    <row r="96" spans="1:21">
      <c r="A96" s="50" t="s">
        <v>384</v>
      </c>
      <c r="B96" s="53" t="s">
        <v>214</v>
      </c>
      <c r="C96" s="53" t="s">
        <v>226</v>
      </c>
      <c r="D96" s="51" t="s">
        <v>200</v>
      </c>
      <c r="E96" s="53">
        <v>179</v>
      </c>
      <c r="F96" s="53">
        <v>111</v>
      </c>
      <c r="G96" s="53">
        <v>274</v>
      </c>
      <c r="H96" s="53">
        <v>389</v>
      </c>
      <c r="I96" s="53">
        <v>320</v>
      </c>
      <c r="J96" s="53">
        <v>365</v>
      </c>
      <c r="K96" s="53">
        <v>1638</v>
      </c>
      <c r="L96" s="45">
        <v>2446150</v>
      </c>
      <c r="M96" s="45">
        <v>1270328</v>
      </c>
      <c r="N96" s="45">
        <v>1175822</v>
      </c>
      <c r="O96" s="57">
        <v>7.3176215685873718</v>
      </c>
      <c r="P96" s="57">
        <v>4.537742983872616</v>
      </c>
      <c r="Q96" s="57">
        <v>11.201275473703575</v>
      </c>
      <c r="R96" s="57">
        <v>15.902540727265293</v>
      </c>
      <c r="S96" s="57">
        <v>13.081781575128264</v>
      </c>
      <c r="T96" s="57">
        <v>14.921407109130675</v>
      </c>
      <c r="U96" s="57">
        <v>66.962369437687798</v>
      </c>
    </row>
    <row r="97" spans="1:21">
      <c r="A97" s="50" t="s">
        <v>385</v>
      </c>
      <c r="B97" s="53" t="s">
        <v>214</v>
      </c>
      <c r="C97" s="53" t="s">
        <v>226</v>
      </c>
      <c r="D97" s="51" t="s">
        <v>292</v>
      </c>
      <c r="E97" s="53">
        <v>37</v>
      </c>
      <c r="F97" s="53">
        <v>42</v>
      </c>
      <c r="G97" s="53">
        <v>100</v>
      </c>
      <c r="H97" s="53">
        <v>117</v>
      </c>
      <c r="I97" s="53">
        <v>118</v>
      </c>
      <c r="J97" s="53">
        <v>110</v>
      </c>
      <c r="K97" s="53">
        <v>524</v>
      </c>
      <c r="L97" s="45">
        <v>2446150</v>
      </c>
      <c r="M97" s="45">
        <v>1270328</v>
      </c>
      <c r="N97" s="45">
        <v>1175822</v>
      </c>
      <c r="O97" s="57">
        <v>1.5125809946242053</v>
      </c>
      <c r="P97" s="57">
        <v>1.7169838317355846</v>
      </c>
      <c r="Q97" s="57">
        <v>4.0880567422275824</v>
      </c>
      <c r="R97" s="57">
        <v>4.7830263884062711</v>
      </c>
      <c r="S97" s="57">
        <v>4.823906955828547</v>
      </c>
      <c r="T97" s="57">
        <v>4.4968624164503401</v>
      </c>
      <c r="U97" s="57">
        <v>21.421417329272529</v>
      </c>
    </row>
    <row r="98" spans="1:21">
      <c r="A98" s="50" t="s">
        <v>386</v>
      </c>
      <c r="B98" s="53" t="s">
        <v>214</v>
      </c>
      <c r="C98" s="53" t="s">
        <v>226</v>
      </c>
      <c r="D98" s="51" t="s">
        <v>201</v>
      </c>
      <c r="E98" s="53">
        <v>203</v>
      </c>
      <c r="F98" s="53">
        <v>125</v>
      </c>
      <c r="G98" s="53">
        <v>308</v>
      </c>
      <c r="H98" s="53">
        <v>263</v>
      </c>
      <c r="I98" s="53">
        <v>161</v>
      </c>
      <c r="J98" s="53">
        <v>91</v>
      </c>
      <c r="K98" s="53">
        <v>1151</v>
      </c>
      <c r="L98" s="45">
        <v>2446150</v>
      </c>
      <c r="M98" s="45">
        <v>1270328</v>
      </c>
      <c r="N98" s="45">
        <v>1175822</v>
      </c>
      <c r="O98" s="57">
        <v>8.2987551867219906</v>
      </c>
      <c r="P98" s="57">
        <v>5.110070927784478</v>
      </c>
      <c r="Q98" s="57">
        <v>12.591214766060954</v>
      </c>
      <c r="R98" s="57">
        <v>10.75158923205854</v>
      </c>
      <c r="S98" s="57">
        <v>6.5817713549864072</v>
      </c>
      <c r="T98" s="57">
        <v>3.7201316354270997</v>
      </c>
      <c r="U98" s="57">
        <v>47.05353310303947</v>
      </c>
    </row>
    <row r="99" spans="1:21">
      <c r="A99" s="50" t="s">
        <v>387</v>
      </c>
      <c r="B99" s="53" t="s">
        <v>214</v>
      </c>
      <c r="C99" s="53" t="s">
        <v>226</v>
      </c>
      <c r="D99" s="51" t="s">
        <v>150</v>
      </c>
      <c r="E99" s="53">
        <v>28</v>
      </c>
      <c r="F99" s="53">
        <v>8</v>
      </c>
      <c r="G99" s="53">
        <v>24</v>
      </c>
      <c r="H99" s="53">
        <v>19</v>
      </c>
      <c r="I99" s="53">
        <v>26</v>
      </c>
      <c r="J99" s="53">
        <v>12</v>
      </c>
      <c r="K99" s="53">
        <v>117</v>
      </c>
      <c r="L99" s="45">
        <v>2446150</v>
      </c>
      <c r="M99" s="45">
        <v>1270328</v>
      </c>
      <c r="N99" s="45">
        <v>1175822</v>
      </c>
      <c r="O99" s="57">
        <v>1.144655887823723</v>
      </c>
      <c r="P99" s="57">
        <v>0.3270445393782066</v>
      </c>
      <c r="Q99" s="57">
        <v>0.98113361813461974</v>
      </c>
      <c r="R99" s="57">
        <v>0.77673078102324067</v>
      </c>
      <c r="S99" s="57">
        <v>1.0628947529791712</v>
      </c>
      <c r="T99" s="57">
        <v>0.49056680906730987</v>
      </c>
      <c r="U99" s="57">
        <v>4.7830263884062711</v>
      </c>
    </row>
    <row r="100" spans="1:21">
      <c r="A100" s="50" t="s">
        <v>388</v>
      </c>
      <c r="B100" s="53" t="s">
        <v>214</v>
      </c>
      <c r="C100" s="53" t="s">
        <v>226</v>
      </c>
      <c r="D100" s="51" t="s">
        <v>94</v>
      </c>
      <c r="E100" s="53">
        <v>55</v>
      </c>
      <c r="F100" s="53">
        <v>78</v>
      </c>
      <c r="G100" s="53">
        <v>148</v>
      </c>
      <c r="H100" s="53">
        <v>196</v>
      </c>
      <c r="I100" s="53">
        <v>106</v>
      </c>
      <c r="J100" s="53">
        <v>28</v>
      </c>
      <c r="K100" s="53">
        <v>611</v>
      </c>
      <c r="L100" s="45">
        <v>2446150</v>
      </c>
      <c r="M100" s="45">
        <v>1270328</v>
      </c>
      <c r="N100" s="45">
        <v>1175822</v>
      </c>
      <c r="O100" s="57">
        <v>2.2484312082251701</v>
      </c>
      <c r="P100" s="57">
        <v>3.1886842589375144</v>
      </c>
      <c r="Q100" s="57">
        <v>6.050323978496821</v>
      </c>
      <c r="R100" s="57">
        <v>8.0125912147660614</v>
      </c>
      <c r="S100" s="57">
        <v>4.3333401467612367</v>
      </c>
      <c r="T100" s="57">
        <v>1.144655887823723</v>
      </c>
      <c r="U100" s="57">
        <v>24.978026695010527</v>
      </c>
    </row>
    <row r="101" spans="1:21">
      <c r="A101" s="50" t="s">
        <v>389</v>
      </c>
      <c r="B101" s="53" t="s">
        <v>214</v>
      </c>
      <c r="C101" s="53" t="s">
        <v>226</v>
      </c>
      <c r="D101" s="51" t="s">
        <v>153</v>
      </c>
      <c r="E101" s="53">
        <v>63</v>
      </c>
      <c r="F101" s="53">
        <v>41</v>
      </c>
      <c r="G101" s="53">
        <v>46</v>
      </c>
      <c r="H101" s="53">
        <v>20</v>
      </c>
      <c r="I101" s="53">
        <v>11</v>
      </c>
      <c r="J101" s="53">
        <v>5</v>
      </c>
      <c r="K101" s="53">
        <v>186</v>
      </c>
      <c r="L101" s="45">
        <v>2446150</v>
      </c>
      <c r="M101" s="45">
        <v>1270328</v>
      </c>
      <c r="N101" s="45">
        <v>1175822</v>
      </c>
      <c r="O101" s="57">
        <v>2.5754757476033769</v>
      </c>
      <c r="P101" s="57">
        <v>1.6761032643133087</v>
      </c>
      <c r="Q101" s="57">
        <v>1.8805061014246878</v>
      </c>
      <c r="R101" s="57">
        <v>0.81761134844551653</v>
      </c>
      <c r="S101" s="57">
        <v>0.44968624164503407</v>
      </c>
      <c r="T101" s="57">
        <v>0.20440283711137913</v>
      </c>
      <c r="U101" s="57">
        <v>7.6037855405433028</v>
      </c>
    </row>
    <row r="102" spans="1:21">
      <c r="A102" s="50" t="s">
        <v>390</v>
      </c>
      <c r="B102" s="53" t="s">
        <v>214</v>
      </c>
      <c r="C102" s="53" t="s">
        <v>226</v>
      </c>
      <c r="D102" s="51" t="s">
        <v>154</v>
      </c>
      <c r="E102" s="53">
        <v>688</v>
      </c>
      <c r="F102" s="53">
        <v>276</v>
      </c>
      <c r="G102" s="53">
        <v>367</v>
      </c>
      <c r="H102" s="53">
        <v>234</v>
      </c>
      <c r="I102" s="53">
        <v>127</v>
      </c>
      <c r="J102" s="53">
        <v>115</v>
      </c>
      <c r="K102" s="53">
        <v>1807</v>
      </c>
      <c r="L102" s="45">
        <v>2446150</v>
      </c>
      <c r="M102" s="45">
        <v>1270328</v>
      </c>
      <c r="N102" s="45">
        <v>1175822</v>
      </c>
      <c r="O102" s="57">
        <v>28.125830386525767</v>
      </c>
      <c r="P102" s="57">
        <v>11.283036608548127</v>
      </c>
      <c r="Q102" s="57">
        <v>15.003168243975226</v>
      </c>
      <c r="R102" s="57">
        <v>9.5660527768125423</v>
      </c>
      <c r="S102" s="57">
        <v>5.1918320626290297</v>
      </c>
      <c r="T102" s="57">
        <v>4.7012652535617194</v>
      </c>
      <c r="U102" s="57">
        <v>73.871185332052406</v>
      </c>
    </row>
    <row r="103" spans="1:21">
      <c r="A103" s="50" t="s">
        <v>391</v>
      </c>
      <c r="B103" s="53" t="s">
        <v>214</v>
      </c>
      <c r="C103" s="53" t="s">
        <v>226</v>
      </c>
      <c r="D103" s="51" t="s">
        <v>98</v>
      </c>
      <c r="E103" s="53">
        <v>225</v>
      </c>
      <c r="F103" s="53">
        <v>202</v>
      </c>
      <c r="G103" s="53">
        <v>477</v>
      </c>
      <c r="H103" s="53">
        <v>515</v>
      </c>
      <c r="I103" s="53">
        <v>320</v>
      </c>
      <c r="J103" s="53">
        <v>191</v>
      </c>
      <c r="K103" s="53">
        <v>1930</v>
      </c>
      <c r="L103" s="45">
        <v>2446150</v>
      </c>
      <c r="M103" s="45">
        <v>1270328</v>
      </c>
      <c r="N103" s="45">
        <v>1175822</v>
      </c>
      <c r="O103" s="57">
        <v>9.1981276700120596</v>
      </c>
      <c r="P103" s="57">
        <v>8.2578746192997166</v>
      </c>
      <c r="Q103" s="57">
        <v>19.500030660425569</v>
      </c>
      <c r="R103" s="57">
        <v>21.053492222472048</v>
      </c>
      <c r="S103" s="57">
        <v>13.081781575128264</v>
      </c>
      <c r="T103" s="57">
        <v>7.8081883776546821</v>
      </c>
      <c r="U103" s="57">
        <v>78.899495124992328</v>
      </c>
    </row>
    <row r="104" spans="1:21">
      <c r="A104" s="50" t="s">
        <v>392</v>
      </c>
      <c r="B104" s="53" t="s">
        <v>214</v>
      </c>
      <c r="C104" s="53" t="s">
        <v>226</v>
      </c>
      <c r="D104" s="51" t="s">
        <v>301</v>
      </c>
      <c r="E104" s="53">
        <v>84</v>
      </c>
      <c r="F104" s="53">
        <v>71</v>
      </c>
      <c r="G104" s="53">
        <v>101</v>
      </c>
      <c r="H104" s="53">
        <v>72</v>
      </c>
      <c r="I104" s="53">
        <v>24</v>
      </c>
      <c r="J104" s="53">
        <v>10</v>
      </c>
      <c r="K104" s="53">
        <v>362</v>
      </c>
      <c r="L104" s="45">
        <v>2446150</v>
      </c>
      <c r="M104" s="45">
        <v>1270328</v>
      </c>
      <c r="N104" s="45">
        <v>1175822</v>
      </c>
      <c r="O104" s="57">
        <v>3.4339676634711691</v>
      </c>
      <c r="P104" s="57">
        <v>2.9025202869815834</v>
      </c>
      <c r="Q104" s="57">
        <v>4.1289373096498583</v>
      </c>
      <c r="R104" s="57">
        <v>2.9434008544038592</v>
      </c>
      <c r="S104" s="57">
        <v>0.98113361813461974</v>
      </c>
      <c r="T104" s="57">
        <v>0.40880567422275826</v>
      </c>
      <c r="U104" s="57">
        <v>14.798765406863847</v>
      </c>
    </row>
    <row r="105" spans="1:21">
      <c r="A105" s="50" t="s">
        <v>393</v>
      </c>
      <c r="B105" s="53" t="s">
        <v>214</v>
      </c>
      <c r="C105" s="53" t="s">
        <v>226</v>
      </c>
      <c r="D105" s="51" t="s">
        <v>303</v>
      </c>
      <c r="E105" s="53">
        <v>174</v>
      </c>
      <c r="F105" s="53">
        <v>130</v>
      </c>
      <c r="G105" s="53">
        <v>339</v>
      </c>
      <c r="H105" s="53">
        <v>386</v>
      </c>
      <c r="I105" s="53">
        <v>227</v>
      </c>
      <c r="J105" s="53">
        <v>142</v>
      </c>
      <c r="K105" s="53">
        <v>1398</v>
      </c>
      <c r="L105" s="45">
        <v>2446150</v>
      </c>
      <c r="M105" s="45">
        <v>1270328</v>
      </c>
      <c r="N105" s="45">
        <v>1175822</v>
      </c>
      <c r="O105" s="57">
        <v>7.1132187314759934</v>
      </c>
      <c r="P105" s="57">
        <v>5.3144737648958573</v>
      </c>
      <c r="Q105" s="57">
        <v>13.858512356151504</v>
      </c>
      <c r="R105" s="57">
        <v>15.779899024998468</v>
      </c>
      <c r="S105" s="57">
        <v>9.2798888048566113</v>
      </c>
      <c r="T105" s="57">
        <v>5.8050405739631668</v>
      </c>
      <c r="U105" s="57">
        <v>57.151033256341591</v>
      </c>
    </row>
    <row r="106" spans="1:21">
      <c r="A106" s="50" t="s">
        <v>394</v>
      </c>
      <c r="B106" s="53" t="s">
        <v>214</v>
      </c>
      <c r="C106" s="53" t="s">
        <v>226</v>
      </c>
      <c r="D106" s="51" t="s">
        <v>127</v>
      </c>
      <c r="E106" s="53">
        <v>166</v>
      </c>
      <c r="F106" s="53">
        <v>84</v>
      </c>
      <c r="G106" s="53">
        <v>87</v>
      </c>
      <c r="H106" s="53">
        <v>85</v>
      </c>
      <c r="I106" s="53">
        <v>48</v>
      </c>
      <c r="J106" s="53">
        <v>18</v>
      </c>
      <c r="K106" s="53">
        <v>488</v>
      </c>
      <c r="L106" s="45">
        <v>2446150</v>
      </c>
      <c r="M106" s="45">
        <v>1270328</v>
      </c>
      <c r="N106" s="45">
        <v>1175822</v>
      </c>
      <c r="O106" s="57">
        <v>6.7861741920977865</v>
      </c>
      <c r="P106" s="57">
        <v>3.4339676634711691</v>
      </c>
      <c r="Q106" s="57">
        <v>3.5566093657379967</v>
      </c>
      <c r="R106" s="57">
        <v>3.474848230893445</v>
      </c>
      <c r="S106" s="57">
        <v>1.9622672362692395</v>
      </c>
      <c r="T106" s="57">
        <v>0.73585021360096481</v>
      </c>
      <c r="U106" s="57">
        <v>19.949716902070602</v>
      </c>
    </row>
    <row r="107" spans="1:21">
      <c r="A107" s="50" t="s">
        <v>395</v>
      </c>
      <c r="B107" s="53" t="s">
        <v>214</v>
      </c>
      <c r="C107" s="53" t="s">
        <v>226</v>
      </c>
      <c r="D107" s="51" t="s">
        <v>160</v>
      </c>
      <c r="E107" s="53">
        <v>56</v>
      </c>
      <c r="F107" s="53">
        <v>25</v>
      </c>
      <c r="G107" s="53">
        <v>20</v>
      </c>
      <c r="H107" s="53">
        <v>15</v>
      </c>
      <c r="I107" s="53">
        <v>5</v>
      </c>
      <c r="J107" s="53">
        <v>7</v>
      </c>
      <c r="K107" s="53">
        <v>128</v>
      </c>
      <c r="L107" s="45">
        <v>2446150</v>
      </c>
      <c r="M107" s="45">
        <v>1270328</v>
      </c>
      <c r="N107" s="45">
        <v>1175822</v>
      </c>
      <c r="O107" s="57">
        <v>2.2893117756474459</v>
      </c>
      <c r="P107" s="57">
        <v>1.0220141855568956</v>
      </c>
      <c r="Q107" s="57">
        <v>0.81761134844551653</v>
      </c>
      <c r="R107" s="57">
        <v>0.61320851133413734</v>
      </c>
      <c r="S107" s="57">
        <v>0.20440283711137913</v>
      </c>
      <c r="T107" s="57">
        <v>0.28616397195593074</v>
      </c>
      <c r="U107" s="57">
        <v>5.2327126300513056</v>
      </c>
    </row>
    <row r="108" spans="1:21">
      <c r="A108" s="50" t="s">
        <v>396</v>
      </c>
      <c r="B108" s="53" t="s">
        <v>214</v>
      </c>
      <c r="C108" s="53" t="s">
        <v>226</v>
      </c>
      <c r="D108" s="51" t="s">
        <v>163</v>
      </c>
      <c r="E108" s="53">
        <v>1114</v>
      </c>
      <c r="F108" s="53">
        <v>1148</v>
      </c>
      <c r="G108" s="53">
        <v>2444</v>
      </c>
      <c r="H108" s="53">
        <v>2613</v>
      </c>
      <c r="I108" s="53">
        <v>897</v>
      </c>
      <c r="J108" s="53">
        <v>275</v>
      </c>
      <c r="K108" s="53">
        <v>8491</v>
      </c>
      <c r="L108" s="45">
        <v>2446150</v>
      </c>
      <c r="M108" s="45">
        <v>1270328</v>
      </c>
      <c r="N108" s="45">
        <v>1175822</v>
      </c>
      <c r="O108" s="57">
        <v>94.742231392166502</v>
      </c>
      <c r="P108" s="57">
        <v>97.633825528013588</v>
      </c>
      <c r="Q108" s="57">
        <v>207.85459023559687</v>
      </c>
      <c r="R108" s="57">
        <v>222.22751402848391</v>
      </c>
      <c r="S108" s="57">
        <v>76.287057054554168</v>
      </c>
      <c r="T108" s="57">
        <v>23.387893745822073</v>
      </c>
      <c r="U108" s="57">
        <v>722.13311198463714</v>
      </c>
    </row>
    <row r="109" spans="1:21">
      <c r="A109" s="50" t="s">
        <v>397</v>
      </c>
      <c r="B109" s="53" t="s">
        <v>214</v>
      </c>
      <c r="C109" s="53" t="s">
        <v>226</v>
      </c>
      <c r="D109" s="51" t="s">
        <v>141</v>
      </c>
      <c r="E109" s="53">
        <v>140</v>
      </c>
      <c r="F109" s="53">
        <v>71</v>
      </c>
      <c r="G109" s="53">
        <v>106</v>
      </c>
      <c r="H109" s="53">
        <v>95</v>
      </c>
      <c r="I109" s="53">
        <v>71</v>
      </c>
      <c r="J109" s="53">
        <v>31</v>
      </c>
      <c r="K109" s="53">
        <v>514</v>
      </c>
      <c r="L109" s="45">
        <v>2446150</v>
      </c>
      <c r="M109" s="45">
        <v>1270328</v>
      </c>
      <c r="N109" s="45">
        <v>1175822</v>
      </c>
      <c r="O109" s="57">
        <v>5.723279439118615</v>
      </c>
      <c r="P109" s="57">
        <v>2.9025202869815834</v>
      </c>
      <c r="Q109" s="57">
        <v>4.3333401467612367</v>
      </c>
      <c r="R109" s="57">
        <v>3.8836539051162031</v>
      </c>
      <c r="S109" s="57">
        <v>2.9025202869815834</v>
      </c>
      <c r="T109" s="57">
        <v>1.2672975900905505</v>
      </c>
      <c r="U109" s="57">
        <v>21.012611655049774</v>
      </c>
    </row>
    <row r="110" spans="1:21">
      <c r="A110" s="50" t="s">
        <v>398</v>
      </c>
      <c r="B110" s="53" t="s">
        <v>214</v>
      </c>
      <c r="C110" s="53" t="s">
        <v>226</v>
      </c>
      <c r="D110" s="51" t="s">
        <v>59</v>
      </c>
      <c r="E110" s="53">
        <v>104</v>
      </c>
      <c r="F110" s="53">
        <v>94</v>
      </c>
      <c r="G110" s="53">
        <v>171</v>
      </c>
      <c r="H110" s="53">
        <v>264</v>
      </c>
      <c r="I110" s="53">
        <v>131</v>
      </c>
      <c r="J110" s="53">
        <v>63</v>
      </c>
      <c r="K110" s="53">
        <v>827</v>
      </c>
      <c r="L110" s="45">
        <v>2446150</v>
      </c>
      <c r="M110" s="45">
        <v>1270328</v>
      </c>
      <c r="N110" s="45">
        <v>1175822</v>
      </c>
      <c r="O110" s="57">
        <v>4.251579011916685</v>
      </c>
      <c r="P110" s="57">
        <v>3.8427733376939273</v>
      </c>
      <c r="Q110" s="57">
        <v>6.9905770292091658</v>
      </c>
      <c r="R110" s="57">
        <v>10.792469799480816</v>
      </c>
      <c r="S110" s="57">
        <v>5.3553543323181323</v>
      </c>
      <c r="T110" s="57">
        <v>2.5754757476033769</v>
      </c>
      <c r="U110" s="57">
        <v>33.808229258222106</v>
      </c>
    </row>
    <row r="111" spans="1:21">
      <c r="A111" s="50" t="s">
        <v>399</v>
      </c>
      <c r="B111" s="53" t="s">
        <v>214</v>
      </c>
      <c r="C111" s="53" t="s">
        <v>226</v>
      </c>
      <c r="D111" s="51" t="s">
        <v>63</v>
      </c>
      <c r="E111" s="53">
        <v>805</v>
      </c>
      <c r="F111" s="53">
        <v>659</v>
      </c>
      <c r="G111" s="53">
        <v>1334</v>
      </c>
      <c r="H111" s="53">
        <v>1290</v>
      </c>
      <c r="I111" s="53">
        <v>801</v>
      </c>
      <c r="J111" s="53">
        <v>376</v>
      </c>
      <c r="K111" s="53">
        <v>5265</v>
      </c>
      <c r="L111" s="45">
        <v>2446150</v>
      </c>
      <c r="M111" s="45">
        <v>1270328</v>
      </c>
      <c r="N111" s="45">
        <v>1175822</v>
      </c>
      <c r="O111" s="57">
        <v>32.90885677493204</v>
      </c>
      <c r="P111" s="57">
        <v>26.940293931279765</v>
      </c>
      <c r="Q111" s="57">
        <v>54.534676941315944</v>
      </c>
      <c r="R111" s="57">
        <v>52.735931974735806</v>
      </c>
      <c r="S111" s="57">
        <v>32.745334505242937</v>
      </c>
      <c r="T111" s="57">
        <v>15.371093350775709</v>
      </c>
      <c r="U111" s="57">
        <v>215.2361874782822</v>
      </c>
    </row>
    <row r="112" spans="1:21">
      <c r="A112" s="50" t="s">
        <v>400</v>
      </c>
      <c r="B112" s="53" t="s">
        <v>214</v>
      </c>
      <c r="C112" s="53" t="s">
        <v>226</v>
      </c>
      <c r="D112" s="51" t="s">
        <v>311</v>
      </c>
      <c r="E112" s="53">
        <v>375</v>
      </c>
      <c r="F112" s="53">
        <v>260</v>
      </c>
      <c r="G112" s="53">
        <v>561</v>
      </c>
      <c r="H112" s="53">
        <v>641</v>
      </c>
      <c r="I112" s="53">
        <v>375</v>
      </c>
      <c r="J112" s="53">
        <v>189</v>
      </c>
      <c r="K112" s="53">
        <v>2401</v>
      </c>
      <c r="L112" s="45">
        <v>2446150</v>
      </c>
      <c r="M112" s="45">
        <v>1270328</v>
      </c>
      <c r="N112" s="45">
        <v>1175822</v>
      </c>
      <c r="O112" s="57">
        <v>15.330212783353433</v>
      </c>
      <c r="P112" s="57">
        <v>10.628947529791715</v>
      </c>
      <c r="Q112" s="57">
        <v>22.933998323896734</v>
      </c>
      <c r="R112" s="57">
        <v>26.204443717678799</v>
      </c>
      <c r="S112" s="57">
        <v>15.330212783353433</v>
      </c>
      <c r="T112" s="57">
        <v>7.7264272428101304</v>
      </c>
      <c r="U112" s="57">
        <v>98.154242380884241</v>
      </c>
    </row>
    <row r="113" spans="1:21">
      <c r="A113" s="50" t="s">
        <v>401</v>
      </c>
      <c r="B113" s="53" t="s">
        <v>219</v>
      </c>
      <c r="C113" s="53" t="s">
        <v>215</v>
      </c>
      <c r="D113" s="51" t="s">
        <v>145</v>
      </c>
      <c r="E113" s="53">
        <v>141</v>
      </c>
      <c r="F113" s="53">
        <v>162</v>
      </c>
      <c r="G113" s="53">
        <v>348</v>
      </c>
      <c r="H113" s="53">
        <v>427</v>
      </c>
      <c r="I113" s="53">
        <v>308</v>
      </c>
      <c r="J113" s="53">
        <v>190</v>
      </c>
      <c r="K113" s="53">
        <v>1576</v>
      </c>
      <c r="L113" s="45">
        <v>1363160</v>
      </c>
      <c r="M113" s="45">
        <v>695167</v>
      </c>
      <c r="N113" s="45">
        <v>667993</v>
      </c>
      <c r="O113" s="57">
        <v>20.282896052315486</v>
      </c>
      <c r="P113" s="57">
        <v>23.303752911170985</v>
      </c>
      <c r="Q113" s="57">
        <v>50.059913661033967</v>
      </c>
      <c r="R113" s="57">
        <v>61.424089463395127</v>
      </c>
      <c r="S113" s="57">
        <v>44.305900596547303</v>
      </c>
      <c r="T113" s="57">
        <v>27.33156205631165</v>
      </c>
      <c r="U113" s="57">
        <v>226.7081147407745</v>
      </c>
    </row>
    <row r="114" spans="1:21">
      <c r="A114" s="50" t="s">
        <v>402</v>
      </c>
      <c r="B114" s="53" t="s">
        <v>219</v>
      </c>
      <c r="C114" s="53" t="s">
        <v>220</v>
      </c>
      <c r="D114" s="51" t="s">
        <v>145</v>
      </c>
      <c r="E114" s="53">
        <v>179</v>
      </c>
      <c r="F114" s="53">
        <v>158</v>
      </c>
      <c r="G114" s="53">
        <v>386</v>
      </c>
      <c r="H114" s="53">
        <v>493</v>
      </c>
      <c r="I114" s="53">
        <v>330</v>
      </c>
      <c r="J114" s="53">
        <v>217</v>
      </c>
      <c r="K114" s="53">
        <v>1763</v>
      </c>
      <c r="L114" s="45">
        <v>1452890</v>
      </c>
      <c r="M114" s="45">
        <v>748484</v>
      </c>
      <c r="N114" s="45">
        <v>704406</v>
      </c>
      <c r="O114" s="57">
        <v>23.915006867214263</v>
      </c>
      <c r="P114" s="57">
        <v>21.109335670501974</v>
      </c>
      <c r="Q114" s="57">
        <v>51.570908663378248</v>
      </c>
      <c r="R114" s="57">
        <v>65.866471427578944</v>
      </c>
      <c r="S114" s="57">
        <v>44.089118805478805</v>
      </c>
      <c r="T114" s="57">
        <v>28.991935699360305</v>
      </c>
      <c r="U114" s="57">
        <v>235.54277713351254</v>
      </c>
    </row>
    <row r="115" spans="1:21">
      <c r="A115" s="50" t="s">
        <v>403</v>
      </c>
      <c r="B115" s="53" t="s">
        <v>219</v>
      </c>
      <c r="C115" s="53" t="s">
        <v>226</v>
      </c>
      <c r="D115" s="51" t="s">
        <v>145</v>
      </c>
      <c r="E115" s="53">
        <v>319</v>
      </c>
      <c r="F115" s="53">
        <v>221</v>
      </c>
      <c r="G115" s="53">
        <v>572</v>
      </c>
      <c r="H115" s="53">
        <v>733</v>
      </c>
      <c r="I115" s="53">
        <v>495</v>
      </c>
      <c r="J115" s="53">
        <v>257</v>
      </c>
      <c r="K115" s="53">
        <v>2597</v>
      </c>
      <c r="L115" s="45">
        <v>2446150</v>
      </c>
      <c r="M115" s="45">
        <v>1270328</v>
      </c>
      <c r="N115" s="45">
        <v>1175822</v>
      </c>
      <c r="O115" s="57">
        <v>25.111624714247029</v>
      </c>
      <c r="P115" s="57">
        <v>17.397081698584934</v>
      </c>
      <c r="Q115" s="57">
        <v>45.027740866925711</v>
      </c>
      <c r="R115" s="57">
        <v>57.701632964084865</v>
      </c>
      <c r="S115" s="57">
        <v>38.966314211762629</v>
      </c>
      <c r="T115" s="57">
        <v>20.230995459440397</v>
      </c>
      <c r="U115" s="57">
        <v>204.43538991504556</v>
      </c>
    </row>
    <row r="116" spans="1:21">
      <c r="A116" s="50" t="s">
        <v>404</v>
      </c>
      <c r="B116" s="53" t="s">
        <v>405</v>
      </c>
      <c r="C116" s="53" t="s">
        <v>215</v>
      </c>
      <c r="D116" s="51" t="s">
        <v>200</v>
      </c>
      <c r="E116" s="53">
        <v>133</v>
      </c>
      <c r="F116" s="53">
        <v>102</v>
      </c>
      <c r="G116" s="53">
        <v>169</v>
      </c>
      <c r="H116" s="53">
        <v>209</v>
      </c>
      <c r="I116" s="53">
        <v>275</v>
      </c>
      <c r="J116" s="53">
        <v>287</v>
      </c>
      <c r="K116" s="53">
        <v>1175</v>
      </c>
      <c r="L116" s="45">
        <v>1363160</v>
      </c>
      <c r="M116" s="45">
        <v>695167</v>
      </c>
      <c r="N116" s="45">
        <v>667993</v>
      </c>
      <c r="O116" s="57">
        <v>9.756741688429825</v>
      </c>
      <c r="P116" s="57">
        <v>7.4826139264649782</v>
      </c>
      <c r="Q116" s="57">
        <v>12.397664250711582</v>
      </c>
      <c r="R116" s="57">
        <v>15.332022653246868</v>
      </c>
      <c r="S116" s="57">
        <v>20.17371401743009</v>
      </c>
      <c r="T116" s="57">
        <v>21.054021538190675</v>
      </c>
      <c r="U116" s="57">
        <v>86.196778074474011</v>
      </c>
    </row>
    <row r="117" spans="1:21">
      <c r="A117" s="50" t="s">
        <v>406</v>
      </c>
      <c r="B117" s="53" t="s">
        <v>405</v>
      </c>
      <c r="C117" s="53" t="s">
        <v>215</v>
      </c>
      <c r="D117" s="51" t="s">
        <v>53</v>
      </c>
      <c r="E117" s="53">
        <v>1033</v>
      </c>
      <c r="F117" s="53">
        <v>996</v>
      </c>
      <c r="G117" s="53">
        <v>2550</v>
      </c>
      <c r="H117" s="53">
        <v>2955</v>
      </c>
      <c r="I117" s="53">
        <v>2081</v>
      </c>
      <c r="J117" s="53">
        <v>1363</v>
      </c>
      <c r="K117" s="53">
        <v>10978</v>
      </c>
      <c r="L117" s="45">
        <v>1363160</v>
      </c>
      <c r="M117" s="45">
        <v>695167</v>
      </c>
      <c r="N117" s="45">
        <v>667993</v>
      </c>
      <c r="O117" s="57">
        <v>148.59738739036808</v>
      </c>
      <c r="P117" s="57">
        <v>143.27492530571791</v>
      </c>
      <c r="Q117" s="57">
        <v>366.81833286102477</v>
      </c>
      <c r="R117" s="57">
        <v>425.07771513895221</v>
      </c>
      <c r="S117" s="57">
        <v>299.35252967991863</v>
      </c>
      <c r="T117" s="57">
        <v>196.06799517238304</v>
      </c>
      <c r="U117" s="57">
        <v>1579.1888855483646</v>
      </c>
    </row>
    <row r="118" spans="1:21">
      <c r="A118" s="50" t="s">
        <v>407</v>
      </c>
      <c r="B118" s="53" t="s">
        <v>405</v>
      </c>
      <c r="C118" s="53" t="s">
        <v>215</v>
      </c>
      <c r="D118" s="51" t="s">
        <v>59</v>
      </c>
      <c r="E118" s="53">
        <v>173</v>
      </c>
      <c r="F118" s="53">
        <v>114</v>
      </c>
      <c r="G118" s="53">
        <v>265</v>
      </c>
      <c r="H118" s="53">
        <v>363</v>
      </c>
      <c r="I118" s="53">
        <v>125</v>
      </c>
      <c r="J118" s="53">
        <v>68</v>
      </c>
      <c r="K118" s="53">
        <v>1108</v>
      </c>
      <c r="L118" s="45">
        <v>1363160</v>
      </c>
      <c r="M118" s="45">
        <v>695167</v>
      </c>
      <c r="N118" s="45">
        <v>667993</v>
      </c>
      <c r="O118" s="57">
        <v>12.69110009096511</v>
      </c>
      <c r="P118" s="57">
        <v>8.3629214472255633</v>
      </c>
      <c r="Q118" s="57">
        <v>19.440124416796266</v>
      </c>
      <c r="R118" s="57">
        <v>26.629302503007715</v>
      </c>
      <c r="S118" s="57">
        <v>9.1698700079227677</v>
      </c>
      <c r="T118" s="57">
        <v>4.9884092843099861</v>
      </c>
      <c r="U118" s="57">
        <v>81.281727750227418</v>
      </c>
    </row>
    <row r="119" spans="1:21">
      <c r="A119" s="50" t="s">
        <v>408</v>
      </c>
      <c r="B119" s="51" t="s">
        <v>405</v>
      </c>
      <c r="C119" s="51" t="s">
        <v>215</v>
      </c>
      <c r="D119" s="51" t="s">
        <v>68</v>
      </c>
      <c r="E119" s="52">
        <v>71</v>
      </c>
      <c r="F119" s="52">
        <v>56</v>
      </c>
      <c r="G119" s="52">
        <v>137</v>
      </c>
      <c r="H119" s="52">
        <v>189</v>
      </c>
      <c r="I119" s="52">
        <v>172</v>
      </c>
      <c r="J119" s="52">
        <v>184</v>
      </c>
      <c r="K119" s="52">
        <v>809</v>
      </c>
      <c r="L119" s="45">
        <v>1363160</v>
      </c>
      <c r="M119" s="45">
        <v>695167</v>
      </c>
      <c r="N119" s="45">
        <v>667993</v>
      </c>
      <c r="O119" s="57">
        <v>10.213373189463827</v>
      </c>
      <c r="P119" s="57">
        <v>8.0556182902813269</v>
      </c>
      <c r="Q119" s="57">
        <v>19.707494745866821</v>
      </c>
      <c r="R119" s="57">
        <v>27.187711729699483</v>
      </c>
      <c r="S119" s="57">
        <v>24.742256177292649</v>
      </c>
      <c r="T119" s="57">
        <v>26.468460096638651</v>
      </c>
      <c r="U119" s="57">
        <v>116.37491422924276</v>
      </c>
    </row>
    <row r="120" spans="1:21">
      <c r="A120" s="50" t="s">
        <v>409</v>
      </c>
      <c r="B120" s="51" t="s">
        <v>405</v>
      </c>
      <c r="C120" s="51" t="s">
        <v>215</v>
      </c>
      <c r="D120" s="51" t="s">
        <v>63</v>
      </c>
      <c r="E120" s="52">
        <v>846</v>
      </c>
      <c r="F120" s="52">
        <v>689</v>
      </c>
      <c r="G120" s="52">
        <v>1549</v>
      </c>
      <c r="H120" s="52">
        <v>1806</v>
      </c>
      <c r="I120" s="52">
        <v>1138</v>
      </c>
      <c r="J120" s="52">
        <v>578</v>
      </c>
      <c r="K120" s="52">
        <v>6606</v>
      </c>
      <c r="L120" s="45">
        <v>1363160</v>
      </c>
      <c r="M120" s="45">
        <v>695167</v>
      </c>
      <c r="N120" s="45">
        <v>667993</v>
      </c>
      <c r="O120" s="57">
        <v>62.061680213621294</v>
      </c>
      <c r="P120" s="57">
        <v>50.544323483670297</v>
      </c>
      <c r="Q120" s="57">
        <v>113.63302913817894</v>
      </c>
      <c r="R120" s="57">
        <v>132.48628187446815</v>
      </c>
      <c r="S120" s="57">
        <v>83.482496552128879</v>
      </c>
      <c r="T120" s="57">
        <v>42.401478916634879</v>
      </c>
      <c r="U120" s="57">
        <v>484.60929017870239</v>
      </c>
    </row>
    <row r="121" spans="1:21">
      <c r="A121" s="50" t="s">
        <v>410</v>
      </c>
      <c r="B121" s="51" t="s">
        <v>405</v>
      </c>
      <c r="C121" s="51" t="s">
        <v>215</v>
      </c>
      <c r="D121" s="51" t="s">
        <v>311</v>
      </c>
      <c r="E121" s="52">
        <v>228</v>
      </c>
      <c r="F121" s="52">
        <v>173</v>
      </c>
      <c r="G121" s="52">
        <v>391</v>
      </c>
      <c r="H121" s="52">
        <v>457</v>
      </c>
      <c r="I121" s="52">
        <v>277</v>
      </c>
      <c r="J121" s="52">
        <v>154</v>
      </c>
      <c r="K121" s="52">
        <v>1680</v>
      </c>
      <c r="L121" s="45">
        <v>1363160</v>
      </c>
      <c r="M121" s="45">
        <v>695167</v>
      </c>
      <c r="N121" s="45">
        <v>667993</v>
      </c>
      <c r="O121" s="57">
        <v>16.725842894451127</v>
      </c>
      <c r="P121" s="57">
        <v>12.69110009096511</v>
      </c>
      <c r="Q121" s="57">
        <v>28.683353384782418</v>
      </c>
      <c r="R121" s="57">
        <v>33.525044748965641</v>
      </c>
      <c r="S121" s="57">
        <v>20.320431937556855</v>
      </c>
      <c r="T121" s="57">
        <v>11.29727984976085</v>
      </c>
      <c r="U121" s="57">
        <v>123.24305290648201</v>
      </c>
    </row>
    <row r="122" spans="1:21">
      <c r="A122" s="50" t="s">
        <v>411</v>
      </c>
      <c r="B122" s="51" t="s">
        <v>405</v>
      </c>
      <c r="C122" s="51" t="s">
        <v>215</v>
      </c>
      <c r="D122" s="51" t="s">
        <v>292</v>
      </c>
      <c r="E122" s="52">
        <v>46</v>
      </c>
      <c r="F122" s="52">
        <v>34</v>
      </c>
      <c r="G122" s="52">
        <v>83</v>
      </c>
      <c r="H122" s="52">
        <v>127</v>
      </c>
      <c r="I122" s="52">
        <v>110</v>
      </c>
      <c r="J122" s="52">
        <v>117</v>
      </c>
      <c r="K122" s="52">
        <v>517</v>
      </c>
      <c r="L122" s="45">
        <v>1363160</v>
      </c>
      <c r="M122" s="45">
        <v>695167</v>
      </c>
      <c r="N122" s="45">
        <v>667993</v>
      </c>
      <c r="O122" s="57">
        <v>3.3745121629155785</v>
      </c>
      <c r="P122" s="57">
        <v>2.494204642154993</v>
      </c>
      <c r="Q122" s="57">
        <v>6.0887936852607174</v>
      </c>
      <c r="R122" s="57">
        <v>9.3165879280495325</v>
      </c>
      <c r="S122" s="57">
        <v>8.0694856069720355</v>
      </c>
      <c r="T122" s="57">
        <v>8.5829983274157104</v>
      </c>
      <c r="U122" s="57">
        <v>37.926582352768563</v>
      </c>
    </row>
    <row r="123" spans="1:21">
      <c r="A123" s="50" t="s">
        <v>412</v>
      </c>
      <c r="B123" s="51" t="s">
        <v>405</v>
      </c>
      <c r="C123" s="51" t="s">
        <v>215</v>
      </c>
      <c r="D123" s="51" t="s">
        <v>201</v>
      </c>
      <c r="E123" s="52">
        <v>189</v>
      </c>
      <c r="F123" s="52">
        <v>159</v>
      </c>
      <c r="G123" s="52">
        <v>341</v>
      </c>
      <c r="H123" s="52">
        <v>306</v>
      </c>
      <c r="I123" s="52">
        <v>192</v>
      </c>
      <c r="J123" s="52">
        <v>97</v>
      </c>
      <c r="K123" s="52">
        <v>1284</v>
      </c>
      <c r="L123" s="45">
        <v>1363160</v>
      </c>
      <c r="M123" s="45">
        <v>695167</v>
      </c>
      <c r="N123" s="45">
        <v>667993</v>
      </c>
      <c r="O123" s="57">
        <v>13.864843451979224</v>
      </c>
      <c r="P123" s="57">
        <v>11.664074650077762</v>
      </c>
      <c r="Q123" s="57">
        <v>25.015405381613313</v>
      </c>
      <c r="R123" s="57">
        <v>22.447841779394935</v>
      </c>
      <c r="S123" s="57">
        <v>14.08492033216937</v>
      </c>
      <c r="T123" s="57">
        <v>7.1158191261480681</v>
      </c>
      <c r="U123" s="57">
        <v>94.192904721382675</v>
      </c>
    </row>
    <row r="124" spans="1:21">
      <c r="A124" s="50" t="s">
        <v>413</v>
      </c>
      <c r="B124" s="51" t="s">
        <v>405</v>
      </c>
      <c r="C124" s="51" t="s">
        <v>215</v>
      </c>
      <c r="D124" s="51" t="s">
        <v>150</v>
      </c>
      <c r="E124" s="52">
        <v>14</v>
      </c>
      <c r="F124" s="52">
        <v>14</v>
      </c>
      <c r="G124" s="52">
        <v>17</v>
      </c>
      <c r="H124" s="52">
        <v>27</v>
      </c>
      <c r="I124" s="52">
        <v>34</v>
      </c>
      <c r="J124" s="52">
        <v>22</v>
      </c>
      <c r="K124" s="52">
        <v>128</v>
      </c>
      <c r="L124" s="45">
        <v>1363160</v>
      </c>
      <c r="M124" s="45">
        <v>695167</v>
      </c>
      <c r="N124" s="45">
        <v>667993</v>
      </c>
      <c r="O124" s="57">
        <v>1.02702544088735</v>
      </c>
      <c r="P124" s="57">
        <v>1.02702544088735</v>
      </c>
      <c r="Q124" s="57">
        <v>1.2471023210774965</v>
      </c>
      <c r="R124" s="57">
        <v>1.9806919217113179</v>
      </c>
      <c r="S124" s="57">
        <v>2.494204642154993</v>
      </c>
      <c r="T124" s="57">
        <v>1.6138971213944069</v>
      </c>
      <c r="U124" s="57">
        <v>9.3899468881129149</v>
      </c>
    </row>
    <row r="125" spans="1:21">
      <c r="A125" s="50" t="s">
        <v>414</v>
      </c>
      <c r="B125" s="51" t="s">
        <v>405</v>
      </c>
      <c r="C125" s="51" t="s">
        <v>215</v>
      </c>
      <c r="D125" s="51" t="s">
        <v>94</v>
      </c>
      <c r="E125" s="52">
        <v>51</v>
      </c>
      <c r="F125" s="52">
        <v>40</v>
      </c>
      <c r="G125" s="52">
        <v>160</v>
      </c>
      <c r="H125" s="52">
        <v>175</v>
      </c>
      <c r="I125" s="52">
        <v>87</v>
      </c>
      <c r="J125" s="52">
        <v>48</v>
      </c>
      <c r="K125" s="52">
        <v>561</v>
      </c>
      <c r="L125" s="45">
        <v>1363160</v>
      </c>
      <c r="M125" s="45">
        <v>695167</v>
      </c>
      <c r="N125" s="45">
        <v>667993</v>
      </c>
      <c r="O125" s="57">
        <v>3.7413069632324891</v>
      </c>
      <c r="P125" s="57">
        <v>2.9343584025352856</v>
      </c>
      <c r="Q125" s="57">
        <v>11.737433610141142</v>
      </c>
      <c r="R125" s="57">
        <v>12.837818011091876</v>
      </c>
      <c r="S125" s="57">
        <v>6.382229525514246</v>
      </c>
      <c r="T125" s="57">
        <v>3.5212300830423424</v>
      </c>
      <c r="U125" s="57">
        <v>41.15437659555738</v>
      </c>
    </row>
    <row r="126" spans="1:21">
      <c r="A126" s="50" t="s">
        <v>415</v>
      </c>
      <c r="B126" s="51" t="s">
        <v>405</v>
      </c>
      <c r="C126" s="51" t="s">
        <v>215</v>
      </c>
      <c r="D126" s="51" t="s">
        <v>153</v>
      </c>
      <c r="E126" s="52">
        <v>62</v>
      </c>
      <c r="F126" s="52">
        <v>17</v>
      </c>
      <c r="G126" s="52">
        <v>30</v>
      </c>
      <c r="H126" s="52">
        <v>18</v>
      </c>
      <c r="I126" s="52">
        <v>5</v>
      </c>
      <c r="J126" s="52">
        <v>0</v>
      </c>
      <c r="K126" s="52">
        <v>132</v>
      </c>
      <c r="L126" s="45">
        <v>1363160</v>
      </c>
      <c r="M126" s="45">
        <v>695167</v>
      </c>
      <c r="N126" s="45">
        <v>667993</v>
      </c>
      <c r="O126" s="57">
        <v>4.5482555239296927</v>
      </c>
      <c r="P126" s="57">
        <v>1.2471023210774965</v>
      </c>
      <c r="Q126" s="57">
        <v>2.2007688019014644</v>
      </c>
      <c r="R126" s="57">
        <v>1.3204612811408787</v>
      </c>
      <c r="S126" s="57">
        <v>0.3667948003169107</v>
      </c>
      <c r="T126" s="57" t="s">
        <v>297</v>
      </c>
      <c r="U126" s="57">
        <v>9.6833827283664426</v>
      </c>
    </row>
    <row r="127" spans="1:21">
      <c r="A127" s="50" t="s">
        <v>416</v>
      </c>
      <c r="B127" s="51" t="s">
        <v>405</v>
      </c>
      <c r="C127" s="51" t="s">
        <v>215</v>
      </c>
      <c r="D127" s="51" t="s">
        <v>154</v>
      </c>
      <c r="E127" s="52">
        <v>572</v>
      </c>
      <c r="F127" s="52">
        <v>218</v>
      </c>
      <c r="G127" s="52">
        <v>335</v>
      </c>
      <c r="H127" s="52">
        <v>214</v>
      </c>
      <c r="I127" s="52">
        <v>136</v>
      </c>
      <c r="J127" s="52">
        <v>65</v>
      </c>
      <c r="K127" s="52">
        <v>1540</v>
      </c>
      <c r="L127" s="45">
        <v>1363160</v>
      </c>
      <c r="M127" s="45">
        <v>695167</v>
      </c>
      <c r="N127" s="45">
        <v>667993</v>
      </c>
      <c r="O127" s="57">
        <v>41.961325156254588</v>
      </c>
      <c r="P127" s="57">
        <v>15.992253293817306</v>
      </c>
      <c r="Q127" s="57">
        <v>24.575251621233015</v>
      </c>
      <c r="R127" s="57">
        <v>15.698817453563779</v>
      </c>
      <c r="S127" s="57">
        <v>9.9768185686199722</v>
      </c>
      <c r="T127" s="57">
        <v>4.7683324041198389</v>
      </c>
      <c r="U127" s="57">
        <v>112.97279849760849</v>
      </c>
    </row>
    <row r="128" spans="1:21">
      <c r="A128" s="50" t="s">
        <v>417</v>
      </c>
      <c r="B128" s="51" t="s">
        <v>405</v>
      </c>
      <c r="C128" s="51" t="s">
        <v>215</v>
      </c>
      <c r="D128" s="51" t="s">
        <v>98</v>
      </c>
      <c r="E128" s="52">
        <v>267</v>
      </c>
      <c r="F128" s="52">
        <v>255</v>
      </c>
      <c r="G128" s="52">
        <v>643</v>
      </c>
      <c r="H128" s="52">
        <v>712</v>
      </c>
      <c r="I128" s="52">
        <v>473</v>
      </c>
      <c r="J128" s="52">
        <v>372</v>
      </c>
      <c r="K128" s="52">
        <v>2722</v>
      </c>
      <c r="L128" s="45">
        <v>1363160</v>
      </c>
      <c r="M128" s="45">
        <v>695167</v>
      </c>
      <c r="N128" s="45">
        <v>667993</v>
      </c>
      <c r="O128" s="57">
        <v>19.586842336923034</v>
      </c>
      <c r="P128" s="57">
        <v>18.706534816162446</v>
      </c>
      <c r="Q128" s="57">
        <v>47.169811320754718</v>
      </c>
      <c r="R128" s="57">
        <v>52.231579565128087</v>
      </c>
      <c r="S128" s="57">
        <v>34.698788109979752</v>
      </c>
      <c r="T128" s="57">
        <v>27.289533143578158</v>
      </c>
      <c r="U128" s="57">
        <v>199.68308929252618</v>
      </c>
    </row>
    <row r="129" spans="1:21">
      <c r="A129" s="50" t="s">
        <v>418</v>
      </c>
      <c r="B129" s="51" t="s">
        <v>405</v>
      </c>
      <c r="C129" s="51" t="s">
        <v>215</v>
      </c>
      <c r="D129" s="51" t="s">
        <v>301</v>
      </c>
      <c r="E129" s="52">
        <v>77</v>
      </c>
      <c r="F129" s="52">
        <v>59</v>
      </c>
      <c r="G129" s="52">
        <v>126</v>
      </c>
      <c r="H129" s="52">
        <v>83</v>
      </c>
      <c r="I129" s="52">
        <v>25</v>
      </c>
      <c r="J129" s="52">
        <v>10</v>
      </c>
      <c r="K129" s="52">
        <v>380</v>
      </c>
      <c r="L129" s="45">
        <v>1363160</v>
      </c>
      <c r="M129" s="45">
        <v>695167</v>
      </c>
      <c r="N129" s="45">
        <v>667993</v>
      </c>
      <c r="O129" s="57">
        <v>5.6486399248804249</v>
      </c>
      <c r="P129" s="57">
        <v>4.3281786437395464</v>
      </c>
      <c r="Q129" s="57">
        <v>9.2432289679861501</v>
      </c>
      <c r="R129" s="57">
        <v>6.0887936852607174</v>
      </c>
      <c r="S129" s="57">
        <v>1.8339740015845536</v>
      </c>
      <c r="T129" s="57">
        <v>0.73358960063382139</v>
      </c>
      <c r="U129" s="57">
        <v>27.876404824085217</v>
      </c>
    </row>
    <row r="130" spans="1:21">
      <c r="A130" s="50" t="s">
        <v>419</v>
      </c>
      <c r="B130" s="51" t="s">
        <v>405</v>
      </c>
      <c r="C130" s="51" t="s">
        <v>215</v>
      </c>
      <c r="D130" s="51" t="s">
        <v>303</v>
      </c>
      <c r="E130" s="52">
        <v>215</v>
      </c>
      <c r="F130" s="52">
        <v>187</v>
      </c>
      <c r="G130" s="52">
        <v>445</v>
      </c>
      <c r="H130" s="52">
        <v>478</v>
      </c>
      <c r="I130" s="52">
        <v>293</v>
      </c>
      <c r="J130" s="52">
        <v>178</v>
      </c>
      <c r="K130" s="52">
        <v>1796</v>
      </c>
      <c r="L130" s="45">
        <v>1363160</v>
      </c>
      <c r="M130" s="45">
        <v>695167</v>
      </c>
      <c r="N130" s="45">
        <v>667993</v>
      </c>
      <c r="O130" s="57">
        <v>15.772176413627161</v>
      </c>
      <c r="P130" s="57">
        <v>13.71812553185246</v>
      </c>
      <c r="Q130" s="57">
        <v>32.644737228205052</v>
      </c>
      <c r="R130" s="57">
        <v>35.065582910296662</v>
      </c>
      <c r="S130" s="57">
        <v>21.494175298570969</v>
      </c>
      <c r="T130" s="57">
        <v>13.057894891282022</v>
      </c>
      <c r="U130" s="57">
        <v>131.75269227383433</v>
      </c>
    </row>
    <row r="131" spans="1:21">
      <c r="A131" s="50" t="s">
        <v>420</v>
      </c>
      <c r="B131" s="51" t="s">
        <v>405</v>
      </c>
      <c r="C131" s="51" t="s">
        <v>215</v>
      </c>
      <c r="D131" s="51" t="s">
        <v>127</v>
      </c>
      <c r="E131" s="52">
        <v>163</v>
      </c>
      <c r="F131" s="52">
        <v>54</v>
      </c>
      <c r="G131" s="52">
        <v>89</v>
      </c>
      <c r="H131" s="52">
        <v>64</v>
      </c>
      <c r="I131" s="52">
        <v>50</v>
      </c>
      <c r="J131" s="52">
        <v>16</v>
      </c>
      <c r="K131" s="52">
        <v>436</v>
      </c>
      <c r="L131" s="45">
        <v>1363160</v>
      </c>
      <c r="M131" s="45">
        <v>695167</v>
      </c>
      <c r="N131" s="45">
        <v>667993</v>
      </c>
      <c r="O131" s="57">
        <v>11.957510490331289</v>
      </c>
      <c r="P131" s="57">
        <v>3.9613838434226358</v>
      </c>
      <c r="Q131" s="57">
        <v>6.5289474456410108</v>
      </c>
      <c r="R131" s="57">
        <v>4.6949734440564574</v>
      </c>
      <c r="S131" s="57">
        <v>3.6679480031691072</v>
      </c>
      <c r="T131" s="57">
        <v>1.1737433610141144</v>
      </c>
      <c r="U131" s="57">
        <v>31.984506587634613</v>
      </c>
    </row>
    <row r="132" spans="1:21">
      <c r="A132" s="50" t="s">
        <v>421</v>
      </c>
      <c r="B132" s="51" t="s">
        <v>405</v>
      </c>
      <c r="C132" s="51" t="s">
        <v>215</v>
      </c>
      <c r="D132" s="51" t="s">
        <v>131</v>
      </c>
      <c r="E132" s="52">
        <v>126</v>
      </c>
      <c r="F132" s="52">
        <v>84</v>
      </c>
      <c r="G132" s="52">
        <v>246</v>
      </c>
      <c r="H132" s="52">
        <v>286</v>
      </c>
      <c r="I132" s="52">
        <v>214</v>
      </c>
      <c r="J132" s="52">
        <v>138</v>
      </c>
      <c r="K132" s="52">
        <v>1094</v>
      </c>
      <c r="L132" s="45">
        <v>1363160</v>
      </c>
      <c r="M132" s="45">
        <v>695167</v>
      </c>
      <c r="N132" s="45">
        <v>667993</v>
      </c>
      <c r="O132" s="57">
        <v>18.125141153132986</v>
      </c>
      <c r="P132" s="57">
        <v>12.083427435421992</v>
      </c>
      <c r="Q132" s="57">
        <v>35.387180346592977</v>
      </c>
      <c r="R132" s="57">
        <v>41.141193411079641</v>
      </c>
      <c r="S132" s="57">
        <v>30.783969895003647</v>
      </c>
      <c r="T132" s="57">
        <v>19.851345072478985</v>
      </c>
      <c r="U132" s="57">
        <v>157.37225731371024</v>
      </c>
    </row>
    <row r="133" spans="1:21">
      <c r="A133" s="50" t="s">
        <v>422</v>
      </c>
      <c r="B133" s="51" t="s">
        <v>405</v>
      </c>
      <c r="C133" s="51" t="s">
        <v>215</v>
      </c>
      <c r="D133" s="51" t="s">
        <v>160</v>
      </c>
      <c r="E133" s="52">
        <v>73</v>
      </c>
      <c r="F133" s="52">
        <v>20</v>
      </c>
      <c r="G133" s="52">
        <v>21</v>
      </c>
      <c r="H133" s="52">
        <v>15</v>
      </c>
      <c r="I133" s="52">
        <v>17</v>
      </c>
      <c r="J133" s="52">
        <v>0</v>
      </c>
      <c r="K133" s="52">
        <v>146</v>
      </c>
      <c r="L133" s="45">
        <v>1363160</v>
      </c>
      <c r="M133" s="45">
        <v>695167</v>
      </c>
      <c r="N133" s="45">
        <v>667993</v>
      </c>
      <c r="O133" s="57">
        <v>5.3552040846268962</v>
      </c>
      <c r="P133" s="57">
        <v>1.4671792012676428</v>
      </c>
      <c r="Q133" s="57">
        <v>1.5405381613310249</v>
      </c>
      <c r="R133" s="57">
        <v>1.1003844009507322</v>
      </c>
      <c r="S133" s="57">
        <v>1.2471023210774965</v>
      </c>
      <c r="T133" s="57" t="s">
        <v>297</v>
      </c>
      <c r="U133" s="57">
        <v>10.710408169253792</v>
      </c>
    </row>
    <row r="134" spans="1:21">
      <c r="A134" s="50" t="s">
        <v>423</v>
      </c>
      <c r="B134" s="51" t="s">
        <v>405</v>
      </c>
      <c r="C134" s="51" t="s">
        <v>215</v>
      </c>
      <c r="D134" s="51" t="s">
        <v>163</v>
      </c>
      <c r="E134" s="52">
        <v>728</v>
      </c>
      <c r="F134" s="52">
        <v>673</v>
      </c>
      <c r="G134" s="52">
        <v>1550</v>
      </c>
      <c r="H134" s="52">
        <v>1611</v>
      </c>
      <c r="I134" s="52">
        <v>622</v>
      </c>
      <c r="J134" s="52">
        <v>160</v>
      </c>
      <c r="K134" s="52">
        <v>5344</v>
      </c>
      <c r="L134" s="45">
        <v>1363160</v>
      </c>
      <c r="M134" s="45">
        <v>695167</v>
      </c>
      <c r="N134" s="45">
        <v>667993</v>
      </c>
      <c r="O134" s="57">
        <v>108.9831779674338</v>
      </c>
      <c r="P134" s="57">
        <v>100.74955875286119</v>
      </c>
      <c r="Q134" s="57">
        <v>232.03835968340988</v>
      </c>
      <c r="R134" s="57">
        <v>241.17019190320858</v>
      </c>
      <c r="S134" s="57">
        <v>93.114748208439309</v>
      </c>
      <c r="T134" s="57">
        <v>23.952346806029404</v>
      </c>
      <c r="U134" s="57">
        <v>800.0083833213821</v>
      </c>
    </row>
    <row r="135" spans="1:21">
      <c r="A135" s="50" t="s">
        <v>424</v>
      </c>
      <c r="B135" s="51" t="s">
        <v>405</v>
      </c>
      <c r="C135" s="51" t="s">
        <v>215</v>
      </c>
      <c r="D135" s="51" t="s">
        <v>141</v>
      </c>
      <c r="E135" s="52">
        <v>99</v>
      </c>
      <c r="F135" s="52">
        <v>50</v>
      </c>
      <c r="G135" s="52">
        <v>89</v>
      </c>
      <c r="H135" s="52">
        <v>96</v>
      </c>
      <c r="I135" s="52">
        <v>73</v>
      </c>
      <c r="J135" s="52">
        <v>34</v>
      </c>
      <c r="K135" s="52">
        <v>441</v>
      </c>
      <c r="L135" s="45">
        <v>1363160</v>
      </c>
      <c r="M135" s="45">
        <v>695167</v>
      </c>
      <c r="N135" s="45">
        <v>667993</v>
      </c>
      <c r="O135" s="57">
        <v>7.262537046274832</v>
      </c>
      <c r="P135" s="57">
        <v>3.6679480031691072</v>
      </c>
      <c r="Q135" s="57">
        <v>6.5289474456410108</v>
      </c>
      <c r="R135" s="57">
        <v>7.0424601660846848</v>
      </c>
      <c r="S135" s="57">
        <v>5.3552040846268962</v>
      </c>
      <c r="T135" s="57">
        <v>2.494204642154993</v>
      </c>
      <c r="U135" s="57">
        <v>32.351301387951523</v>
      </c>
    </row>
    <row r="136" spans="1:21">
      <c r="A136" s="50" t="s">
        <v>425</v>
      </c>
      <c r="B136" s="51" t="s">
        <v>405</v>
      </c>
      <c r="C136" s="51" t="s">
        <v>215</v>
      </c>
      <c r="D136" s="51" t="s">
        <v>145</v>
      </c>
      <c r="E136" s="52">
        <v>141</v>
      </c>
      <c r="F136" s="52">
        <v>162</v>
      </c>
      <c r="G136" s="52">
        <v>348</v>
      </c>
      <c r="H136" s="52">
        <v>427</v>
      </c>
      <c r="I136" s="52">
        <v>308</v>
      </c>
      <c r="J136" s="52">
        <v>190</v>
      </c>
      <c r="K136" s="52">
        <v>1576</v>
      </c>
      <c r="L136" s="45">
        <v>1363160</v>
      </c>
      <c r="M136" s="45">
        <v>695167</v>
      </c>
      <c r="N136" s="45">
        <v>667993</v>
      </c>
      <c r="O136" s="57">
        <v>20.282896052315486</v>
      </c>
      <c r="P136" s="57">
        <v>23.303752911170985</v>
      </c>
      <c r="Q136" s="57">
        <v>50.059913661033967</v>
      </c>
      <c r="R136" s="57">
        <v>61.424089463395127</v>
      </c>
      <c r="S136" s="57">
        <v>44.305900596547303</v>
      </c>
      <c r="T136" s="57">
        <v>27.33156205631165</v>
      </c>
      <c r="U136" s="57">
        <v>226.7081147407745</v>
      </c>
    </row>
    <row r="137" spans="1:21">
      <c r="A137" s="50" t="s">
        <v>426</v>
      </c>
      <c r="B137" s="51" t="s">
        <v>405</v>
      </c>
      <c r="C137" s="51" t="s">
        <v>220</v>
      </c>
      <c r="D137" s="51" t="s">
        <v>200</v>
      </c>
      <c r="E137" s="52">
        <v>163</v>
      </c>
      <c r="F137" s="52">
        <v>109</v>
      </c>
      <c r="G137" s="52">
        <v>235</v>
      </c>
      <c r="H137" s="52">
        <v>293</v>
      </c>
      <c r="I137" s="52">
        <v>282</v>
      </c>
      <c r="J137" s="52">
        <v>331</v>
      </c>
      <c r="K137" s="52">
        <v>1413</v>
      </c>
      <c r="L137" s="45">
        <v>1452890</v>
      </c>
      <c r="M137" s="45">
        <v>748484</v>
      </c>
      <c r="N137" s="45">
        <v>704406</v>
      </c>
      <c r="O137" s="57">
        <v>11.219018645596019</v>
      </c>
      <c r="P137" s="57">
        <v>7.5022885421470313</v>
      </c>
      <c r="Q137" s="57">
        <v>16.174658783528002</v>
      </c>
      <c r="R137" s="57">
        <v>20.166702227973211</v>
      </c>
      <c r="S137" s="57">
        <v>19.409590540233605</v>
      </c>
      <c r="T137" s="57">
        <v>22.782178967437314</v>
      </c>
      <c r="U137" s="57">
        <v>97.254437706915184</v>
      </c>
    </row>
    <row r="138" spans="1:21">
      <c r="A138" s="50" t="s">
        <v>427</v>
      </c>
      <c r="B138" s="51" t="s">
        <v>405</v>
      </c>
      <c r="C138" s="51" t="s">
        <v>220</v>
      </c>
      <c r="D138" s="51" t="s">
        <v>53</v>
      </c>
      <c r="E138" s="52">
        <v>990</v>
      </c>
      <c r="F138" s="52">
        <v>1035</v>
      </c>
      <c r="G138" s="52">
        <v>2696</v>
      </c>
      <c r="H138" s="52">
        <v>3356</v>
      </c>
      <c r="I138" s="52">
        <v>2285</v>
      </c>
      <c r="J138" s="52">
        <v>1452</v>
      </c>
      <c r="K138" s="52">
        <v>11814</v>
      </c>
      <c r="L138" s="45">
        <v>1452890</v>
      </c>
      <c r="M138" s="45">
        <v>748484</v>
      </c>
      <c r="N138" s="45">
        <v>704406</v>
      </c>
      <c r="O138" s="57">
        <v>132.26735641643643</v>
      </c>
      <c r="P138" s="57">
        <v>138.27950898081988</v>
      </c>
      <c r="Q138" s="57">
        <v>360.19474030172989</v>
      </c>
      <c r="R138" s="57">
        <v>448.37297791268753</v>
      </c>
      <c r="S138" s="57">
        <v>305.28374688036087</v>
      </c>
      <c r="T138" s="57">
        <v>193.99212274410675</v>
      </c>
      <c r="U138" s="57">
        <v>1578.3904532361414</v>
      </c>
    </row>
    <row r="139" spans="1:21">
      <c r="A139" s="50" t="s">
        <v>428</v>
      </c>
      <c r="B139" s="51" t="s">
        <v>405</v>
      </c>
      <c r="C139" s="51" t="s">
        <v>220</v>
      </c>
      <c r="D139" s="51" t="s">
        <v>59</v>
      </c>
      <c r="E139" s="52">
        <v>182</v>
      </c>
      <c r="F139" s="52">
        <v>125</v>
      </c>
      <c r="G139" s="52">
        <v>343</v>
      </c>
      <c r="H139" s="52">
        <v>398</v>
      </c>
      <c r="I139" s="52">
        <v>131</v>
      </c>
      <c r="J139" s="52">
        <v>78</v>
      </c>
      <c r="K139" s="52">
        <v>1257</v>
      </c>
      <c r="L139" s="45">
        <v>1452890</v>
      </c>
      <c r="M139" s="45">
        <v>748484</v>
      </c>
      <c r="N139" s="45">
        <v>704406</v>
      </c>
      <c r="O139" s="57">
        <v>12.526757015328071</v>
      </c>
      <c r="P139" s="57">
        <v>8.6035419061319161</v>
      </c>
      <c r="Q139" s="57">
        <v>23.608118990425979</v>
      </c>
      <c r="R139" s="57">
        <v>27.393677429124025</v>
      </c>
      <c r="S139" s="57">
        <v>9.0165119176262483</v>
      </c>
      <c r="T139" s="57">
        <v>5.3686101494263152</v>
      </c>
      <c r="U139" s="57">
        <v>86.51721740806255</v>
      </c>
    </row>
    <row r="140" spans="1:21">
      <c r="A140" s="50" t="s">
        <v>429</v>
      </c>
      <c r="B140" s="51" t="s">
        <v>405</v>
      </c>
      <c r="C140" s="51" t="s">
        <v>220</v>
      </c>
      <c r="D140" s="51" t="s">
        <v>68</v>
      </c>
      <c r="E140" s="52">
        <v>61</v>
      </c>
      <c r="F140" s="52">
        <v>55</v>
      </c>
      <c r="G140" s="52">
        <v>145</v>
      </c>
      <c r="H140" s="52">
        <v>214</v>
      </c>
      <c r="I140" s="52">
        <v>222</v>
      </c>
      <c r="J140" s="52">
        <v>240</v>
      </c>
      <c r="K140" s="52">
        <v>937</v>
      </c>
      <c r="L140" s="45">
        <v>1452890</v>
      </c>
      <c r="M140" s="45">
        <v>748484</v>
      </c>
      <c r="N140" s="45">
        <v>704406</v>
      </c>
      <c r="O140" s="57">
        <v>8.1498068094975977</v>
      </c>
      <c r="P140" s="57">
        <v>7.3481864675798017</v>
      </c>
      <c r="Q140" s="57">
        <v>19.372491596346752</v>
      </c>
      <c r="R140" s="57">
        <v>28.59112552840141</v>
      </c>
      <c r="S140" s="57">
        <v>29.659952650958473</v>
      </c>
      <c r="T140" s="57">
        <v>32.064813676711864</v>
      </c>
      <c r="U140" s="57">
        <v>125.18637672949589</v>
      </c>
    </row>
    <row r="141" spans="1:21">
      <c r="A141" s="50" t="s">
        <v>430</v>
      </c>
      <c r="B141" s="51" t="s">
        <v>405</v>
      </c>
      <c r="C141" s="51" t="s">
        <v>220</v>
      </c>
      <c r="D141" s="51" t="s">
        <v>63</v>
      </c>
      <c r="E141" s="52">
        <v>933</v>
      </c>
      <c r="F141" s="52">
        <v>735</v>
      </c>
      <c r="G141" s="52">
        <v>1484</v>
      </c>
      <c r="H141" s="52">
        <v>1590</v>
      </c>
      <c r="I141" s="52">
        <v>1058</v>
      </c>
      <c r="J141" s="52">
        <v>593</v>
      </c>
      <c r="K141" s="52">
        <v>6393</v>
      </c>
      <c r="L141" s="45">
        <v>1452890</v>
      </c>
      <c r="M141" s="45">
        <v>748484</v>
      </c>
      <c r="N141" s="45">
        <v>704406</v>
      </c>
      <c r="O141" s="57">
        <v>64.216836787368621</v>
      </c>
      <c r="P141" s="57">
        <v>50.588826408055674</v>
      </c>
      <c r="Q141" s="57">
        <v>102.14124950959811</v>
      </c>
      <c r="R141" s="57">
        <v>109.43705304599798</v>
      </c>
      <c r="S141" s="57">
        <v>72.820378693500544</v>
      </c>
      <c r="T141" s="57">
        <v>40.815202802689811</v>
      </c>
      <c r="U141" s="57">
        <v>440.01954724721077</v>
      </c>
    </row>
    <row r="142" spans="1:21">
      <c r="A142" s="50" t="s">
        <v>431</v>
      </c>
      <c r="B142" s="51" t="s">
        <v>405</v>
      </c>
      <c r="C142" s="51" t="s">
        <v>220</v>
      </c>
      <c r="D142" s="51" t="s">
        <v>311</v>
      </c>
      <c r="E142" s="52">
        <v>249</v>
      </c>
      <c r="F142" s="52">
        <v>223</v>
      </c>
      <c r="G142" s="52">
        <v>463</v>
      </c>
      <c r="H142" s="52">
        <v>529</v>
      </c>
      <c r="I142" s="52">
        <v>317</v>
      </c>
      <c r="J142" s="52">
        <v>160</v>
      </c>
      <c r="K142" s="52">
        <v>1941</v>
      </c>
      <c r="L142" s="45">
        <v>1452890</v>
      </c>
      <c r="M142" s="45">
        <v>748484</v>
      </c>
      <c r="N142" s="45">
        <v>704406</v>
      </c>
      <c r="O142" s="57">
        <v>17.138255477014777</v>
      </c>
      <c r="P142" s="57">
        <v>15.348718760539338</v>
      </c>
      <c r="Q142" s="57">
        <v>31.867519220312616</v>
      </c>
      <c r="R142" s="57">
        <v>36.410189346750272</v>
      </c>
      <c r="S142" s="57">
        <v>21.81858227395054</v>
      </c>
      <c r="T142" s="57">
        <v>11.012533639848852</v>
      </c>
      <c r="U142" s="57">
        <v>133.59579871841638</v>
      </c>
    </row>
    <row r="143" spans="1:21">
      <c r="A143" s="50" t="s">
        <v>432</v>
      </c>
      <c r="B143" s="51" t="s">
        <v>405</v>
      </c>
      <c r="C143" s="51" t="s">
        <v>220</v>
      </c>
      <c r="D143" s="51" t="s">
        <v>292</v>
      </c>
      <c r="E143" s="52">
        <v>48</v>
      </c>
      <c r="F143" s="52">
        <v>40</v>
      </c>
      <c r="G143" s="52">
        <v>94</v>
      </c>
      <c r="H143" s="52">
        <v>161</v>
      </c>
      <c r="I143" s="52">
        <v>116</v>
      </c>
      <c r="J143" s="52">
        <v>95</v>
      </c>
      <c r="K143" s="52">
        <v>554</v>
      </c>
      <c r="L143" s="45">
        <v>1452890</v>
      </c>
      <c r="M143" s="45">
        <v>748484</v>
      </c>
      <c r="N143" s="45">
        <v>704406</v>
      </c>
      <c r="O143" s="57">
        <v>3.3037600919546559</v>
      </c>
      <c r="P143" s="57">
        <v>2.7531334099622131</v>
      </c>
      <c r="Q143" s="57">
        <v>6.4698635134112008</v>
      </c>
      <c r="R143" s="57">
        <v>11.081361975097908</v>
      </c>
      <c r="S143" s="57">
        <v>7.9840868888904177</v>
      </c>
      <c r="T143" s="57">
        <v>6.5386918486602568</v>
      </c>
      <c r="U143" s="57">
        <v>38.130897727976652</v>
      </c>
    </row>
    <row r="144" spans="1:21">
      <c r="A144" s="50" t="s">
        <v>433</v>
      </c>
      <c r="B144" s="51" t="s">
        <v>405</v>
      </c>
      <c r="C144" s="51" t="s">
        <v>220</v>
      </c>
      <c r="D144" s="51" t="s">
        <v>201</v>
      </c>
      <c r="E144" s="52">
        <v>202</v>
      </c>
      <c r="F144" s="52">
        <v>143</v>
      </c>
      <c r="G144" s="52">
        <v>316</v>
      </c>
      <c r="H144" s="52">
        <v>294</v>
      </c>
      <c r="I144" s="52">
        <v>204</v>
      </c>
      <c r="J144" s="52">
        <v>99</v>
      </c>
      <c r="K144" s="52">
        <v>1258</v>
      </c>
      <c r="L144" s="45">
        <v>1452890</v>
      </c>
      <c r="M144" s="45">
        <v>748484</v>
      </c>
      <c r="N144" s="45">
        <v>704406</v>
      </c>
      <c r="O144" s="57">
        <v>13.903323720309178</v>
      </c>
      <c r="P144" s="57">
        <v>9.8424519406149127</v>
      </c>
      <c r="Q144" s="57">
        <v>21.749753938701485</v>
      </c>
      <c r="R144" s="57">
        <v>20.235530563222266</v>
      </c>
      <c r="S144" s="57">
        <v>14.040980390807288</v>
      </c>
      <c r="T144" s="57">
        <v>6.8140051896564771</v>
      </c>
      <c r="U144" s="57">
        <v>86.586045743311615</v>
      </c>
    </row>
    <row r="145" spans="1:21">
      <c r="A145" s="50" t="s">
        <v>434</v>
      </c>
      <c r="B145" s="51" t="s">
        <v>405</v>
      </c>
      <c r="C145" s="51" t="s">
        <v>220</v>
      </c>
      <c r="D145" s="51" t="s">
        <v>150</v>
      </c>
      <c r="E145" s="52">
        <v>28</v>
      </c>
      <c r="F145" s="52">
        <v>17</v>
      </c>
      <c r="G145" s="52">
        <v>28</v>
      </c>
      <c r="H145" s="52">
        <v>40</v>
      </c>
      <c r="I145" s="52">
        <v>26</v>
      </c>
      <c r="J145" s="52">
        <v>17</v>
      </c>
      <c r="K145" s="52">
        <v>156</v>
      </c>
      <c r="L145" s="45">
        <v>1452890</v>
      </c>
      <c r="M145" s="45">
        <v>748484</v>
      </c>
      <c r="N145" s="45">
        <v>704406</v>
      </c>
      <c r="O145" s="57">
        <v>1.9271933869735491</v>
      </c>
      <c r="P145" s="57">
        <v>1.1700816992339407</v>
      </c>
      <c r="Q145" s="57">
        <v>1.9271933869735491</v>
      </c>
      <c r="R145" s="57">
        <v>2.7531334099622131</v>
      </c>
      <c r="S145" s="57">
        <v>1.7895367164754388</v>
      </c>
      <c r="T145" s="57">
        <v>1.1700816992339407</v>
      </c>
      <c r="U145" s="57">
        <v>10.73722029885263</v>
      </c>
    </row>
    <row r="146" spans="1:21">
      <c r="A146" s="50" t="s">
        <v>435</v>
      </c>
      <c r="B146" s="51" t="s">
        <v>405</v>
      </c>
      <c r="C146" s="53" t="s">
        <v>220</v>
      </c>
      <c r="D146" s="51" t="s">
        <v>94</v>
      </c>
      <c r="E146" s="52">
        <v>79</v>
      </c>
      <c r="F146" s="52">
        <v>64</v>
      </c>
      <c r="G146" s="52">
        <v>200</v>
      </c>
      <c r="H146" s="52">
        <v>197</v>
      </c>
      <c r="I146" s="52">
        <v>99</v>
      </c>
      <c r="J146" s="52">
        <v>49</v>
      </c>
      <c r="K146" s="52">
        <v>688</v>
      </c>
      <c r="L146" s="45">
        <v>1452890</v>
      </c>
      <c r="M146" s="45">
        <v>748484</v>
      </c>
      <c r="N146" s="45">
        <v>704406</v>
      </c>
      <c r="O146" s="57">
        <v>5.4374384846753712</v>
      </c>
      <c r="P146" s="57">
        <v>4.4050134559395415</v>
      </c>
      <c r="Q146" s="57">
        <v>13.765667049811068</v>
      </c>
      <c r="R146" s="57">
        <v>13.559182044063899</v>
      </c>
      <c r="S146" s="57">
        <v>6.8140051896564771</v>
      </c>
      <c r="T146" s="57">
        <v>3.372588427203711</v>
      </c>
      <c r="U146" s="57">
        <v>47.353894651350068</v>
      </c>
    </row>
    <row r="147" spans="1:21">
      <c r="A147" s="50" t="s">
        <v>436</v>
      </c>
      <c r="B147" s="51" t="s">
        <v>405</v>
      </c>
      <c r="C147" s="53" t="s">
        <v>220</v>
      </c>
      <c r="D147" s="51" t="s">
        <v>153</v>
      </c>
      <c r="E147" s="52">
        <v>66</v>
      </c>
      <c r="F147" s="52">
        <v>29</v>
      </c>
      <c r="G147" s="52">
        <v>37</v>
      </c>
      <c r="H147" s="52">
        <v>22</v>
      </c>
      <c r="I147" s="52">
        <v>11</v>
      </c>
      <c r="J147" s="52">
        <v>0</v>
      </c>
      <c r="K147" s="52">
        <v>165</v>
      </c>
      <c r="L147" s="45">
        <v>1452890</v>
      </c>
      <c r="M147" s="45">
        <v>748484</v>
      </c>
      <c r="N147" s="45">
        <v>704406</v>
      </c>
      <c r="O147" s="57">
        <v>4.5426701264376517</v>
      </c>
      <c r="P147" s="57">
        <v>1.9960217222226044</v>
      </c>
      <c r="Q147" s="57">
        <v>2.5466484042150475</v>
      </c>
      <c r="R147" s="57">
        <v>1.5142233754792174</v>
      </c>
      <c r="S147" s="57">
        <v>0.75711168773960869</v>
      </c>
      <c r="T147" s="57" t="s">
        <v>297</v>
      </c>
      <c r="U147" s="57">
        <v>11.35667531609413</v>
      </c>
    </row>
    <row r="148" spans="1:21">
      <c r="A148" s="50" t="s">
        <v>437</v>
      </c>
      <c r="B148" s="51" t="s">
        <v>405</v>
      </c>
      <c r="C148" s="51" t="s">
        <v>220</v>
      </c>
      <c r="D148" s="51" t="s">
        <v>154</v>
      </c>
      <c r="E148" s="52">
        <v>656</v>
      </c>
      <c r="F148" s="52">
        <v>319</v>
      </c>
      <c r="G148" s="52">
        <v>453</v>
      </c>
      <c r="H148" s="52">
        <v>304</v>
      </c>
      <c r="I148" s="52">
        <v>157</v>
      </c>
      <c r="J148" s="52">
        <v>81</v>
      </c>
      <c r="K148" s="52">
        <v>1970</v>
      </c>
      <c r="L148" s="45">
        <v>1452890</v>
      </c>
      <c r="M148" s="45">
        <v>748484</v>
      </c>
      <c r="N148" s="45">
        <v>704406</v>
      </c>
      <c r="O148" s="57">
        <v>45.151387923380298</v>
      </c>
      <c r="P148" s="57">
        <v>21.95623894444865</v>
      </c>
      <c r="Q148" s="57">
        <v>31.179235867822065</v>
      </c>
      <c r="R148" s="57">
        <v>20.92381391571282</v>
      </c>
      <c r="S148" s="57">
        <v>10.806048634101687</v>
      </c>
      <c r="T148" s="57">
        <v>5.5750951551734822</v>
      </c>
      <c r="U148" s="57">
        <v>135.591820440639</v>
      </c>
    </row>
    <row r="149" spans="1:21">
      <c r="A149" s="50" t="s">
        <v>438</v>
      </c>
      <c r="B149" s="51" t="s">
        <v>405</v>
      </c>
      <c r="C149" s="51" t="s">
        <v>220</v>
      </c>
      <c r="D149" s="51" t="s">
        <v>98</v>
      </c>
      <c r="E149" s="52">
        <v>273</v>
      </c>
      <c r="F149" s="52">
        <v>288</v>
      </c>
      <c r="G149" s="52">
        <v>822</v>
      </c>
      <c r="H149" s="52">
        <v>864</v>
      </c>
      <c r="I149" s="52">
        <v>677</v>
      </c>
      <c r="J149" s="52">
        <v>470</v>
      </c>
      <c r="K149" s="52">
        <v>3394</v>
      </c>
      <c r="L149" s="45">
        <v>1452890</v>
      </c>
      <c r="M149" s="45">
        <v>748484</v>
      </c>
      <c r="N149" s="45">
        <v>704406</v>
      </c>
      <c r="O149" s="57">
        <v>18.790135522992106</v>
      </c>
      <c r="P149" s="57">
        <v>19.822560551727936</v>
      </c>
      <c r="Q149" s="57">
        <v>56.576891574723476</v>
      </c>
      <c r="R149" s="57">
        <v>59.467681655183803</v>
      </c>
      <c r="S149" s="57">
        <v>46.596782963610458</v>
      </c>
      <c r="T149" s="57">
        <v>32.349317567056005</v>
      </c>
      <c r="U149" s="57">
        <v>233.60336983529379</v>
      </c>
    </row>
    <row r="150" spans="1:21">
      <c r="A150" s="50" t="s">
        <v>439</v>
      </c>
      <c r="B150" s="51" t="s">
        <v>405</v>
      </c>
      <c r="C150" s="51" t="s">
        <v>220</v>
      </c>
      <c r="D150" s="51" t="s">
        <v>301</v>
      </c>
      <c r="E150" s="52">
        <v>92</v>
      </c>
      <c r="F150" s="52">
        <v>87</v>
      </c>
      <c r="G150" s="52">
        <v>180</v>
      </c>
      <c r="H150" s="52">
        <v>79</v>
      </c>
      <c r="I150" s="52">
        <v>20</v>
      </c>
      <c r="J150" s="52">
        <v>0</v>
      </c>
      <c r="K150" s="52">
        <v>458</v>
      </c>
      <c r="L150" s="45">
        <v>1452890</v>
      </c>
      <c r="M150" s="45">
        <v>748484</v>
      </c>
      <c r="N150" s="45">
        <v>704406</v>
      </c>
      <c r="O150" s="57">
        <v>6.3322068429130907</v>
      </c>
      <c r="P150" s="57">
        <v>5.9880651666678135</v>
      </c>
      <c r="Q150" s="57">
        <v>12.389100344829959</v>
      </c>
      <c r="R150" s="57">
        <v>5.4374384846753712</v>
      </c>
      <c r="S150" s="57">
        <v>1.3765667049811066</v>
      </c>
      <c r="T150" s="57" t="s">
        <v>297</v>
      </c>
      <c r="U150" s="57">
        <v>31.52337754406734</v>
      </c>
    </row>
    <row r="151" spans="1:21">
      <c r="A151" s="50" t="s">
        <v>440</v>
      </c>
      <c r="B151" s="51" t="s">
        <v>405</v>
      </c>
      <c r="C151" s="51" t="s">
        <v>220</v>
      </c>
      <c r="D151" s="51" t="s">
        <v>303</v>
      </c>
      <c r="E151" s="52">
        <v>246</v>
      </c>
      <c r="F151" s="52">
        <v>209</v>
      </c>
      <c r="G151" s="52">
        <v>509</v>
      </c>
      <c r="H151" s="52">
        <v>540</v>
      </c>
      <c r="I151" s="52">
        <v>320</v>
      </c>
      <c r="J151" s="52">
        <v>191</v>
      </c>
      <c r="K151" s="52">
        <v>2015</v>
      </c>
      <c r="L151" s="45">
        <v>1452890</v>
      </c>
      <c r="M151" s="45">
        <v>748484</v>
      </c>
      <c r="N151" s="45">
        <v>704406</v>
      </c>
      <c r="O151" s="57">
        <v>16.931770471267612</v>
      </c>
      <c r="P151" s="57">
        <v>14.385122067052565</v>
      </c>
      <c r="Q151" s="57">
        <v>35.033622641769163</v>
      </c>
      <c r="R151" s="57">
        <v>37.167301034489881</v>
      </c>
      <c r="S151" s="57">
        <v>22.025067279697705</v>
      </c>
      <c r="T151" s="57">
        <v>13.146212032569569</v>
      </c>
      <c r="U151" s="57">
        <v>138.6890955268465</v>
      </c>
    </row>
    <row r="152" spans="1:21">
      <c r="A152" s="50" t="s">
        <v>441</v>
      </c>
      <c r="B152" s="51" t="s">
        <v>405</v>
      </c>
      <c r="C152" s="51" t="s">
        <v>220</v>
      </c>
      <c r="D152" s="51" t="s">
        <v>127</v>
      </c>
      <c r="E152" s="52">
        <v>134</v>
      </c>
      <c r="F152" s="52">
        <v>47</v>
      </c>
      <c r="G152" s="52">
        <v>81</v>
      </c>
      <c r="H152" s="52">
        <v>85</v>
      </c>
      <c r="I152" s="52">
        <v>30</v>
      </c>
      <c r="J152" s="52">
        <v>19</v>
      </c>
      <c r="K152" s="52">
        <v>396</v>
      </c>
      <c r="L152" s="45">
        <v>1452890</v>
      </c>
      <c r="M152" s="45">
        <v>748484</v>
      </c>
      <c r="N152" s="45">
        <v>704406</v>
      </c>
      <c r="O152" s="57">
        <v>9.2229969233734135</v>
      </c>
      <c r="P152" s="57">
        <v>3.2349317567056004</v>
      </c>
      <c r="Q152" s="57">
        <v>5.5750951551734822</v>
      </c>
      <c r="R152" s="57">
        <v>5.8504084961697034</v>
      </c>
      <c r="S152" s="57">
        <v>2.0648500574716597</v>
      </c>
      <c r="T152" s="57">
        <v>1.3077383697320513</v>
      </c>
      <c r="U152" s="57">
        <v>27.256020758625908</v>
      </c>
    </row>
    <row r="153" spans="1:21">
      <c r="A153" s="50" t="s">
        <v>442</v>
      </c>
      <c r="B153" s="51" t="s">
        <v>405</v>
      </c>
      <c r="C153" s="51" t="s">
        <v>220</v>
      </c>
      <c r="D153" s="51" t="s">
        <v>131</v>
      </c>
      <c r="E153" s="52">
        <v>146</v>
      </c>
      <c r="F153" s="52">
        <v>82</v>
      </c>
      <c r="G153" s="52">
        <v>209</v>
      </c>
      <c r="H153" s="52">
        <v>249</v>
      </c>
      <c r="I153" s="52">
        <v>203</v>
      </c>
      <c r="J153" s="52">
        <v>161</v>
      </c>
      <c r="K153" s="52">
        <v>1050</v>
      </c>
      <c r="L153" s="45">
        <v>1452890</v>
      </c>
      <c r="M153" s="45">
        <v>748484</v>
      </c>
      <c r="N153" s="45">
        <v>704406</v>
      </c>
      <c r="O153" s="57">
        <v>19.50609498666638</v>
      </c>
      <c r="P153" s="57">
        <v>10.955478006209885</v>
      </c>
      <c r="Q153" s="57">
        <v>27.923108576803244</v>
      </c>
      <c r="R153" s="57">
        <v>33.267244189588553</v>
      </c>
      <c r="S153" s="57">
        <v>27.121488234885451</v>
      </c>
      <c r="T153" s="57">
        <v>21.510145841460872</v>
      </c>
      <c r="U153" s="57">
        <v>140.2835598356144</v>
      </c>
    </row>
    <row r="154" spans="1:21">
      <c r="A154" s="50" t="s">
        <v>443</v>
      </c>
      <c r="B154" s="51" t="s">
        <v>405</v>
      </c>
      <c r="C154" s="51" t="s">
        <v>220</v>
      </c>
      <c r="D154" s="51" t="s">
        <v>160</v>
      </c>
      <c r="E154" s="52">
        <v>86</v>
      </c>
      <c r="F154" s="52">
        <v>23</v>
      </c>
      <c r="G154" s="52">
        <v>16</v>
      </c>
      <c r="H154" s="52">
        <v>18</v>
      </c>
      <c r="I154" s="52">
        <v>5</v>
      </c>
      <c r="J154" s="52">
        <v>7</v>
      </c>
      <c r="K154" s="52">
        <v>155</v>
      </c>
      <c r="L154" s="45">
        <v>1452890</v>
      </c>
      <c r="M154" s="45">
        <v>748484</v>
      </c>
      <c r="N154" s="45">
        <v>704406</v>
      </c>
      <c r="O154" s="57">
        <v>5.9192368314187584</v>
      </c>
      <c r="P154" s="57">
        <v>1.5830517107282727</v>
      </c>
      <c r="Q154" s="57">
        <v>1.1012533639848854</v>
      </c>
      <c r="R154" s="57">
        <v>1.238910034482996</v>
      </c>
      <c r="S154" s="57">
        <v>0.34414167624527664</v>
      </c>
      <c r="T154" s="57">
        <v>0.48179834674338728</v>
      </c>
      <c r="U154" s="57">
        <v>10.668391963603575</v>
      </c>
    </row>
    <row r="155" spans="1:21">
      <c r="A155" s="50" t="s">
        <v>444</v>
      </c>
      <c r="B155" s="51" t="s">
        <v>405</v>
      </c>
      <c r="C155" s="51" t="s">
        <v>220</v>
      </c>
      <c r="D155" s="51" t="s">
        <v>163</v>
      </c>
      <c r="E155" s="52">
        <v>826</v>
      </c>
      <c r="F155" s="52">
        <v>768</v>
      </c>
      <c r="G155" s="52">
        <v>1976</v>
      </c>
      <c r="H155" s="52">
        <v>1951</v>
      </c>
      <c r="I155" s="52">
        <v>666</v>
      </c>
      <c r="J155" s="52">
        <v>232</v>
      </c>
      <c r="K155" s="52">
        <v>6419</v>
      </c>
      <c r="L155" s="45">
        <v>1452890</v>
      </c>
      <c r="M155" s="45">
        <v>748484</v>
      </c>
      <c r="N155" s="45">
        <v>704406</v>
      </c>
      <c r="O155" s="57">
        <v>117.26191997228871</v>
      </c>
      <c r="P155" s="57">
        <v>109.02803212919822</v>
      </c>
      <c r="Q155" s="57">
        <v>280.52004099908294</v>
      </c>
      <c r="R155" s="57">
        <v>276.97095141154392</v>
      </c>
      <c r="S155" s="57">
        <v>94.547746612039077</v>
      </c>
      <c r="T155" s="57">
        <v>32.935551372361964</v>
      </c>
      <c r="U155" s="57">
        <v>911.26424249651484</v>
      </c>
    </row>
    <row r="156" spans="1:21">
      <c r="A156" s="50" t="s">
        <v>445</v>
      </c>
      <c r="B156" s="51" t="s">
        <v>405</v>
      </c>
      <c r="C156" s="51" t="s">
        <v>220</v>
      </c>
      <c r="D156" s="51" t="s">
        <v>141</v>
      </c>
      <c r="E156" s="52">
        <v>100</v>
      </c>
      <c r="F156" s="52">
        <v>49</v>
      </c>
      <c r="G156" s="52">
        <v>96</v>
      </c>
      <c r="H156" s="52">
        <v>107</v>
      </c>
      <c r="I156" s="52">
        <v>64</v>
      </c>
      <c r="J156" s="52">
        <v>50</v>
      </c>
      <c r="K156" s="52">
        <v>466</v>
      </c>
      <c r="L156" s="45">
        <v>1452890</v>
      </c>
      <c r="M156" s="45">
        <v>748484</v>
      </c>
      <c r="N156" s="45">
        <v>704406</v>
      </c>
      <c r="O156" s="57">
        <v>6.8828335249055339</v>
      </c>
      <c r="P156" s="57">
        <v>3.372588427203711</v>
      </c>
      <c r="Q156" s="57">
        <v>6.6075201839093118</v>
      </c>
      <c r="R156" s="57">
        <v>7.3646318716489203</v>
      </c>
      <c r="S156" s="57">
        <v>4.4050134559395415</v>
      </c>
      <c r="T156" s="57">
        <v>3.441416762452767</v>
      </c>
      <c r="U156" s="57">
        <v>32.074004226059785</v>
      </c>
    </row>
    <row r="157" spans="1:21">
      <c r="A157" s="50" t="s">
        <v>446</v>
      </c>
      <c r="B157" s="51" t="s">
        <v>405</v>
      </c>
      <c r="C157" s="51" t="s">
        <v>220</v>
      </c>
      <c r="D157" s="51" t="s">
        <v>145</v>
      </c>
      <c r="E157" s="52">
        <v>179</v>
      </c>
      <c r="F157" s="52">
        <v>158</v>
      </c>
      <c r="G157" s="52">
        <v>386</v>
      </c>
      <c r="H157" s="52">
        <v>493</v>
      </c>
      <c r="I157" s="52">
        <v>330</v>
      </c>
      <c r="J157" s="52">
        <v>217</v>
      </c>
      <c r="K157" s="52">
        <v>1763</v>
      </c>
      <c r="L157" s="45">
        <v>1452890</v>
      </c>
      <c r="M157" s="45">
        <v>748484</v>
      </c>
      <c r="N157" s="45">
        <v>704406</v>
      </c>
      <c r="O157" s="57">
        <v>23.915006867214263</v>
      </c>
      <c r="P157" s="57">
        <v>21.109335670501974</v>
      </c>
      <c r="Q157" s="57">
        <v>51.570908663378248</v>
      </c>
      <c r="R157" s="57">
        <v>65.866471427578944</v>
      </c>
      <c r="S157" s="57">
        <v>44.089118805478805</v>
      </c>
      <c r="T157" s="57">
        <v>28.991935699360305</v>
      </c>
      <c r="U157" s="57">
        <v>235.54277713351254</v>
      </c>
    </row>
    <row r="158" spans="1:21">
      <c r="A158" s="50" t="s">
        <v>447</v>
      </c>
      <c r="B158" s="51" t="s">
        <v>405</v>
      </c>
      <c r="C158" s="51" t="s">
        <v>226</v>
      </c>
      <c r="D158" s="51" t="s">
        <v>200</v>
      </c>
      <c r="E158" s="52">
        <v>265</v>
      </c>
      <c r="F158" s="52">
        <v>155</v>
      </c>
      <c r="G158" s="52">
        <v>388</v>
      </c>
      <c r="H158" s="52">
        <v>547</v>
      </c>
      <c r="I158" s="52">
        <v>487</v>
      </c>
      <c r="J158" s="52">
        <v>548</v>
      </c>
      <c r="K158" s="52">
        <v>2390</v>
      </c>
      <c r="L158" s="45">
        <v>2446150</v>
      </c>
      <c r="M158" s="45">
        <v>1270328</v>
      </c>
      <c r="N158" s="45">
        <v>1175822</v>
      </c>
      <c r="O158" s="57">
        <v>10.833350366903092</v>
      </c>
      <c r="P158" s="57">
        <v>6.3364879504527529</v>
      </c>
      <c r="Q158" s="57">
        <v>15.861660159843018</v>
      </c>
      <c r="R158" s="57">
        <v>22.361670379984876</v>
      </c>
      <c r="S158" s="57">
        <v>19.908836334648328</v>
      </c>
      <c r="T158" s="57">
        <v>22.40255094740715</v>
      </c>
      <c r="U158" s="57">
        <v>97.704556139239216</v>
      </c>
    </row>
    <row r="159" spans="1:21">
      <c r="A159" s="50" t="s">
        <v>448</v>
      </c>
      <c r="B159" s="51" t="s">
        <v>405</v>
      </c>
      <c r="C159" s="51" t="s">
        <v>226</v>
      </c>
      <c r="D159" s="51" t="s">
        <v>53</v>
      </c>
      <c r="E159" s="52">
        <v>1904</v>
      </c>
      <c r="F159" s="52">
        <v>1658</v>
      </c>
      <c r="G159" s="52">
        <v>4114</v>
      </c>
      <c r="H159" s="52">
        <v>5256</v>
      </c>
      <c r="I159" s="52">
        <v>3855</v>
      </c>
      <c r="J159" s="52">
        <v>2442</v>
      </c>
      <c r="K159" s="52">
        <v>19229</v>
      </c>
      <c r="L159" s="45">
        <v>2446150</v>
      </c>
      <c r="M159" s="45">
        <v>1270328</v>
      </c>
      <c r="N159" s="45">
        <v>1175822</v>
      </c>
      <c r="O159" s="57">
        <v>149.88255001857786</v>
      </c>
      <c r="P159" s="57">
        <v>130.51747265273221</v>
      </c>
      <c r="Q159" s="57">
        <v>323.85336700442718</v>
      </c>
      <c r="R159" s="57">
        <v>413.75140908489777</v>
      </c>
      <c r="S159" s="57">
        <v>303.46493189160594</v>
      </c>
      <c r="T159" s="57">
        <v>192.233816778029</v>
      </c>
      <c r="U159" s="57">
        <v>1513.70354743027</v>
      </c>
    </row>
    <row r="160" spans="1:21">
      <c r="A160" s="50" t="s">
        <v>449</v>
      </c>
      <c r="B160" s="51" t="s">
        <v>405</v>
      </c>
      <c r="C160" s="51" t="s">
        <v>226</v>
      </c>
      <c r="D160" s="51" t="s">
        <v>59</v>
      </c>
      <c r="E160" s="52">
        <v>221</v>
      </c>
      <c r="F160" s="52">
        <v>185</v>
      </c>
      <c r="G160" s="52">
        <v>413</v>
      </c>
      <c r="H160" s="52">
        <v>532</v>
      </c>
      <c r="I160" s="52">
        <v>228</v>
      </c>
      <c r="J160" s="52">
        <v>141</v>
      </c>
      <c r="K160" s="52">
        <v>1720</v>
      </c>
      <c r="L160" s="45">
        <v>2446150</v>
      </c>
      <c r="M160" s="45">
        <v>1270328</v>
      </c>
      <c r="N160" s="45">
        <v>1175822</v>
      </c>
      <c r="O160" s="57">
        <v>9.0346054003229561</v>
      </c>
      <c r="P160" s="57">
        <v>7.5629049731210269</v>
      </c>
      <c r="Q160" s="57">
        <v>16.883674345399914</v>
      </c>
      <c r="R160" s="57">
        <v>21.748461868650736</v>
      </c>
      <c r="S160" s="57">
        <v>9.3207693722788871</v>
      </c>
      <c r="T160" s="57">
        <v>5.7641600065408909</v>
      </c>
      <c r="U160" s="57">
        <v>70.314575966314408</v>
      </c>
    </row>
    <row r="161" spans="1:21">
      <c r="A161" s="50" t="s">
        <v>450</v>
      </c>
      <c r="B161" s="51" t="s">
        <v>405</v>
      </c>
      <c r="C161" s="51" t="s">
        <v>226</v>
      </c>
      <c r="D161" s="51" t="s">
        <v>68</v>
      </c>
      <c r="E161" s="52">
        <v>158</v>
      </c>
      <c r="F161" s="52">
        <v>133</v>
      </c>
      <c r="G161" s="52">
        <v>277</v>
      </c>
      <c r="H161" s="52">
        <v>406</v>
      </c>
      <c r="I161" s="52">
        <v>414</v>
      </c>
      <c r="J161" s="52">
        <v>368</v>
      </c>
      <c r="K161" s="52">
        <v>1756</v>
      </c>
      <c r="L161" s="45">
        <v>2446150</v>
      </c>
      <c r="M161" s="45">
        <v>1270328</v>
      </c>
      <c r="N161" s="45">
        <v>1175822</v>
      </c>
      <c r="O161" s="57">
        <v>12.437732617087869</v>
      </c>
      <c r="P161" s="57">
        <v>10.469736949827132</v>
      </c>
      <c r="Q161" s="57">
        <v>21.805391993248985</v>
      </c>
      <c r="R161" s="57">
        <v>31.960249636314398</v>
      </c>
      <c r="S161" s="57">
        <v>32.590008249837837</v>
      </c>
      <c r="T161" s="57">
        <v>28.968896222078079</v>
      </c>
      <c r="U161" s="57">
        <v>138.2320156683943</v>
      </c>
    </row>
    <row r="162" spans="1:21">
      <c r="A162" s="50" t="s">
        <v>451</v>
      </c>
      <c r="B162" s="51" t="s">
        <v>405</v>
      </c>
      <c r="C162" s="51" t="s">
        <v>226</v>
      </c>
      <c r="D162" s="51" t="s">
        <v>63</v>
      </c>
      <c r="E162" s="52">
        <v>1439</v>
      </c>
      <c r="F162" s="52">
        <v>1163</v>
      </c>
      <c r="G162" s="52">
        <v>2474</v>
      </c>
      <c r="H162" s="52">
        <v>2463</v>
      </c>
      <c r="I162" s="52">
        <v>1587</v>
      </c>
      <c r="J162" s="52">
        <v>848</v>
      </c>
      <c r="K162" s="52">
        <v>9974</v>
      </c>
      <c r="L162" s="45">
        <v>2446150</v>
      </c>
      <c r="M162" s="45">
        <v>1270328</v>
      </c>
      <c r="N162" s="45">
        <v>1175822</v>
      </c>
      <c r="O162" s="57">
        <v>58.827136520654904</v>
      </c>
      <c r="P162" s="57">
        <v>47.54409991210678</v>
      </c>
      <c r="Q162" s="57">
        <v>101.13852380271037</v>
      </c>
      <c r="R162" s="57">
        <v>100.68883756106536</v>
      </c>
      <c r="S162" s="57">
        <v>64.877460499151724</v>
      </c>
      <c r="T162" s="57">
        <v>34.666721174089894</v>
      </c>
      <c r="U162" s="57">
        <v>407.74277946977901</v>
      </c>
    </row>
    <row r="163" spans="1:21">
      <c r="A163" s="50" t="s">
        <v>452</v>
      </c>
      <c r="B163" s="51" t="s">
        <v>405</v>
      </c>
      <c r="C163" s="51" t="s">
        <v>226</v>
      </c>
      <c r="D163" s="51" t="s">
        <v>311</v>
      </c>
      <c r="E163" s="52">
        <v>517</v>
      </c>
      <c r="F163" s="52">
        <v>371</v>
      </c>
      <c r="G163" s="52">
        <v>804</v>
      </c>
      <c r="H163" s="52">
        <v>948</v>
      </c>
      <c r="I163" s="52">
        <v>552</v>
      </c>
      <c r="J163" s="52">
        <v>281</v>
      </c>
      <c r="K163" s="52">
        <v>3473</v>
      </c>
      <c r="L163" s="45">
        <v>2446150</v>
      </c>
      <c r="M163" s="45">
        <v>1270328</v>
      </c>
      <c r="N163" s="45">
        <v>1175822</v>
      </c>
      <c r="O163" s="57">
        <v>21.1352533573166</v>
      </c>
      <c r="P163" s="57">
        <v>15.16669051366433</v>
      </c>
      <c r="Q163" s="57">
        <v>32.867976207509763</v>
      </c>
      <c r="R163" s="57">
        <v>38.754777916317479</v>
      </c>
      <c r="S163" s="57">
        <v>22.566073217096253</v>
      </c>
      <c r="T163" s="57">
        <v>11.487439445659506</v>
      </c>
      <c r="U163" s="57">
        <v>141.97821065756392</v>
      </c>
    </row>
    <row r="164" spans="1:21">
      <c r="A164" s="50" t="s">
        <v>453</v>
      </c>
      <c r="B164" s="51" t="s">
        <v>405</v>
      </c>
      <c r="C164" s="51" t="s">
        <v>226</v>
      </c>
      <c r="D164" s="51" t="s">
        <v>292</v>
      </c>
      <c r="E164" s="52">
        <v>61</v>
      </c>
      <c r="F164" s="52">
        <v>73</v>
      </c>
      <c r="G164" s="52">
        <v>176</v>
      </c>
      <c r="H164" s="52">
        <v>237</v>
      </c>
      <c r="I164" s="52">
        <v>205</v>
      </c>
      <c r="J164" s="52">
        <v>177</v>
      </c>
      <c r="K164" s="52">
        <v>929</v>
      </c>
      <c r="L164" s="45">
        <v>2446150</v>
      </c>
      <c r="M164" s="45">
        <v>1270328</v>
      </c>
      <c r="N164" s="45">
        <v>1175822</v>
      </c>
      <c r="O164" s="57">
        <v>2.4937146127588252</v>
      </c>
      <c r="P164" s="57">
        <v>2.9842814218261351</v>
      </c>
      <c r="Q164" s="57">
        <v>7.1949798663205451</v>
      </c>
      <c r="R164" s="57">
        <v>9.6886944790793699</v>
      </c>
      <c r="S164" s="57">
        <v>8.3805163215665424</v>
      </c>
      <c r="T164" s="57">
        <v>7.235860433742821</v>
      </c>
      <c r="U164" s="57">
        <v>37.97804713529424</v>
      </c>
    </row>
    <row r="165" spans="1:21">
      <c r="A165" s="50" t="s">
        <v>454</v>
      </c>
      <c r="B165" s="51" t="s">
        <v>405</v>
      </c>
      <c r="C165" s="51" t="s">
        <v>226</v>
      </c>
      <c r="D165" s="51" t="s">
        <v>201</v>
      </c>
      <c r="E165" s="52">
        <v>345</v>
      </c>
      <c r="F165" s="52">
        <v>240</v>
      </c>
      <c r="G165" s="52">
        <v>518</v>
      </c>
      <c r="H165" s="52">
        <v>459</v>
      </c>
      <c r="I165" s="52">
        <v>280</v>
      </c>
      <c r="J165" s="52">
        <v>161</v>
      </c>
      <c r="K165" s="52">
        <v>2003</v>
      </c>
      <c r="L165" s="45">
        <v>2446150</v>
      </c>
      <c r="M165" s="45">
        <v>1270328</v>
      </c>
      <c r="N165" s="45">
        <v>1175822</v>
      </c>
      <c r="O165" s="57">
        <v>14.103795760685159</v>
      </c>
      <c r="P165" s="57">
        <v>9.8113361813461974</v>
      </c>
      <c r="Q165" s="57">
        <v>21.176133924738878</v>
      </c>
      <c r="R165" s="57">
        <v>18.7641804468246</v>
      </c>
      <c r="S165" s="57">
        <v>11.44655887823723</v>
      </c>
      <c r="T165" s="57">
        <v>6.5817713549864072</v>
      </c>
      <c r="U165" s="57">
        <v>81.883776546818467</v>
      </c>
    </row>
    <row r="166" spans="1:21">
      <c r="A166" s="50" t="s">
        <v>455</v>
      </c>
      <c r="B166" s="51" t="s">
        <v>405</v>
      </c>
      <c r="C166" s="51" t="s">
        <v>226</v>
      </c>
      <c r="D166" s="51" t="s">
        <v>150</v>
      </c>
      <c r="E166" s="52">
        <v>54</v>
      </c>
      <c r="F166" s="52">
        <v>16</v>
      </c>
      <c r="G166" s="52">
        <v>42</v>
      </c>
      <c r="H166" s="52">
        <v>39</v>
      </c>
      <c r="I166" s="52">
        <v>42</v>
      </c>
      <c r="J166" s="52">
        <v>30</v>
      </c>
      <c r="K166" s="52">
        <v>223</v>
      </c>
      <c r="L166" s="45">
        <v>2446150</v>
      </c>
      <c r="M166" s="45">
        <v>1270328</v>
      </c>
      <c r="N166" s="45">
        <v>1175822</v>
      </c>
      <c r="O166" s="57">
        <v>2.2075506408028942</v>
      </c>
      <c r="P166" s="57">
        <v>0.6540890787564132</v>
      </c>
      <c r="Q166" s="57">
        <v>1.7169838317355846</v>
      </c>
      <c r="R166" s="57">
        <v>1.5943421294687572</v>
      </c>
      <c r="S166" s="57">
        <v>1.7169838317355846</v>
      </c>
      <c r="T166" s="57">
        <v>1.2264170226682747</v>
      </c>
      <c r="U166" s="57">
        <v>9.1163665351675078</v>
      </c>
    </row>
    <row r="167" spans="1:21">
      <c r="A167" s="50" t="s">
        <v>456</v>
      </c>
      <c r="B167" s="51" t="s">
        <v>405</v>
      </c>
      <c r="C167" s="51" t="s">
        <v>226</v>
      </c>
      <c r="D167" s="51" t="s">
        <v>94</v>
      </c>
      <c r="E167" s="52">
        <v>97</v>
      </c>
      <c r="F167" s="52">
        <v>111</v>
      </c>
      <c r="G167" s="52">
        <v>246</v>
      </c>
      <c r="H167" s="52">
        <v>349</v>
      </c>
      <c r="I167" s="52">
        <v>191</v>
      </c>
      <c r="J167" s="52">
        <v>60</v>
      </c>
      <c r="K167" s="52">
        <v>1054</v>
      </c>
      <c r="L167" s="45">
        <v>2446150</v>
      </c>
      <c r="M167" s="45">
        <v>1270328</v>
      </c>
      <c r="N167" s="45">
        <v>1175822</v>
      </c>
      <c r="O167" s="57">
        <v>3.9654150399607544</v>
      </c>
      <c r="P167" s="57">
        <v>4.537742983872616</v>
      </c>
      <c r="Q167" s="57">
        <v>10.056619585879853</v>
      </c>
      <c r="R167" s="57">
        <v>14.267318030374263</v>
      </c>
      <c r="S167" s="57">
        <v>7.8081883776546821</v>
      </c>
      <c r="T167" s="57">
        <v>2.4528340453365494</v>
      </c>
      <c r="U167" s="57">
        <v>43.088118063078717</v>
      </c>
    </row>
    <row r="168" spans="1:21">
      <c r="A168" s="50" t="s">
        <v>457</v>
      </c>
      <c r="B168" s="51" t="s">
        <v>405</v>
      </c>
      <c r="C168" s="51" t="s">
        <v>226</v>
      </c>
      <c r="D168" s="51" t="s">
        <v>153</v>
      </c>
      <c r="E168" s="52">
        <v>95</v>
      </c>
      <c r="F168" s="52">
        <v>56</v>
      </c>
      <c r="G168" s="52">
        <v>59</v>
      </c>
      <c r="H168" s="52">
        <v>31</v>
      </c>
      <c r="I168" s="52">
        <v>16</v>
      </c>
      <c r="J168" s="52">
        <v>15</v>
      </c>
      <c r="K168" s="52">
        <v>272</v>
      </c>
      <c r="L168" s="45">
        <v>2446150</v>
      </c>
      <c r="M168" s="45">
        <v>1270328</v>
      </c>
      <c r="N168" s="45">
        <v>1175822</v>
      </c>
      <c r="O168" s="57">
        <v>3.8836539051162031</v>
      </c>
      <c r="P168" s="57">
        <v>2.2893117756474459</v>
      </c>
      <c r="Q168" s="57">
        <v>2.4119534779142735</v>
      </c>
      <c r="R168" s="57">
        <v>1.2672975900905505</v>
      </c>
      <c r="S168" s="57">
        <v>0.6540890787564132</v>
      </c>
      <c r="T168" s="57">
        <v>0.61320851133413734</v>
      </c>
      <c r="U168" s="57">
        <v>11.119514338859023</v>
      </c>
    </row>
    <row r="169" spans="1:21">
      <c r="A169" s="50" t="s">
        <v>458</v>
      </c>
      <c r="B169" s="51" t="s">
        <v>405</v>
      </c>
      <c r="C169" s="51" t="s">
        <v>226</v>
      </c>
      <c r="D169" s="51" t="s">
        <v>154</v>
      </c>
      <c r="E169" s="52">
        <v>1344</v>
      </c>
      <c r="F169" s="52">
        <v>594</v>
      </c>
      <c r="G169" s="52">
        <v>782</v>
      </c>
      <c r="H169" s="52">
        <v>501</v>
      </c>
      <c r="I169" s="52">
        <v>252</v>
      </c>
      <c r="J169" s="52">
        <v>194</v>
      </c>
      <c r="K169" s="52">
        <v>3667</v>
      </c>
      <c r="L169" s="45">
        <v>2446150</v>
      </c>
      <c r="M169" s="45">
        <v>1270328</v>
      </c>
      <c r="N169" s="45">
        <v>1175822</v>
      </c>
      <c r="O169" s="57">
        <v>54.943482615538706</v>
      </c>
      <c r="P169" s="57">
        <v>24.283057048831836</v>
      </c>
      <c r="Q169" s="57">
        <v>31.96860372421969</v>
      </c>
      <c r="R169" s="57">
        <v>20.481164278560186</v>
      </c>
      <c r="S169" s="57">
        <v>10.301902990413508</v>
      </c>
      <c r="T169" s="57">
        <v>7.9308300799215088</v>
      </c>
      <c r="U169" s="57">
        <v>149.90904073748544</v>
      </c>
    </row>
    <row r="170" spans="1:21">
      <c r="A170" s="50" t="s">
        <v>459</v>
      </c>
      <c r="B170" s="51" t="s">
        <v>405</v>
      </c>
      <c r="C170" s="51" t="s">
        <v>226</v>
      </c>
      <c r="D170" s="51" t="s">
        <v>98</v>
      </c>
      <c r="E170" s="52">
        <v>518</v>
      </c>
      <c r="F170" s="52">
        <v>488</v>
      </c>
      <c r="G170" s="52">
        <v>1176</v>
      </c>
      <c r="H170" s="52">
        <v>1324</v>
      </c>
      <c r="I170" s="52">
        <v>845</v>
      </c>
      <c r="J170" s="52">
        <v>566</v>
      </c>
      <c r="K170" s="52">
        <v>4917</v>
      </c>
      <c r="L170" s="45">
        <v>2446150</v>
      </c>
      <c r="M170" s="45">
        <v>1270328</v>
      </c>
      <c r="N170" s="45">
        <v>1175822</v>
      </c>
      <c r="O170" s="57">
        <v>21.176133924738878</v>
      </c>
      <c r="P170" s="57">
        <v>19.949716902070602</v>
      </c>
      <c r="Q170" s="57">
        <v>48.075547288596368</v>
      </c>
      <c r="R170" s="57">
        <v>54.125871267093189</v>
      </c>
      <c r="S170" s="57">
        <v>34.544079471823068</v>
      </c>
      <c r="T170" s="57">
        <v>23.138401161008115</v>
      </c>
      <c r="U170" s="57">
        <v>201.00975001533021</v>
      </c>
    </row>
    <row r="171" spans="1:21">
      <c r="A171" s="50" t="s">
        <v>460</v>
      </c>
      <c r="B171" s="51" t="s">
        <v>405</v>
      </c>
      <c r="C171" s="51" t="s">
        <v>226</v>
      </c>
      <c r="D171" s="51" t="s">
        <v>301</v>
      </c>
      <c r="E171" s="52">
        <v>151</v>
      </c>
      <c r="F171" s="52">
        <v>125</v>
      </c>
      <c r="G171" s="52">
        <v>197</v>
      </c>
      <c r="H171" s="52">
        <v>133</v>
      </c>
      <c r="I171" s="52">
        <v>58</v>
      </c>
      <c r="J171" s="52">
        <v>22</v>
      </c>
      <c r="K171" s="52">
        <v>686</v>
      </c>
      <c r="L171" s="45">
        <v>2446150</v>
      </c>
      <c r="M171" s="45">
        <v>1270328</v>
      </c>
      <c r="N171" s="45">
        <v>1175822</v>
      </c>
      <c r="O171" s="57">
        <v>6.1729656807636495</v>
      </c>
      <c r="P171" s="57">
        <v>5.110070927784478</v>
      </c>
      <c r="Q171" s="57">
        <v>8.0534717821883373</v>
      </c>
      <c r="R171" s="57">
        <v>5.437115467162684</v>
      </c>
      <c r="S171" s="57">
        <v>2.3710729104919976</v>
      </c>
      <c r="T171" s="57">
        <v>0.89937248329006814</v>
      </c>
      <c r="U171" s="57">
        <v>28.044069251681215</v>
      </c>
    </row>
    <row r="172" spans="1:21">
      <c r="A172" s="50" t="s">
        <v>461</v>
      </c>
      <c r="B172" s="51" t="s">
        <v>405</v>
      </c>
      <c r="C172" s="51" t="s">
        <v>226</v>
      </c>
      <c r="D172" s="51" t="s">
        <v>303</v>
      </c>
      <c r="E172" s="52">
        <v>365</v>
      </c>
      <c r="F172" s="52">
        <v>284</v>
      </c>
      <c r="G172" s="52">
        <v>728</v>
      </c>
      <c r="H172" s="52">
        <v>792</v>
      </c>
      <c r="I172" s="52">
        <v>486</v>
      </c>
      <c r="J172" s="52">
        <v>277</v>
      </c>
      <c r="K172" s="52">
        <v>2932</v>
      </c>
      <c r="L172" s="45">
        <v>2446150</v>
      </c>
      <c r="M172" s="45">
        <v>1270328</v>
      </c>
      <c r="N172" s="45">
        <v>1175822</v>
      </c>
      <c r="O172" s="57">
        <v>14.921407109130675</v>
      </c>
      <c r="P172" s="57">
        <v>11.610081147926334</v>
      </c>
      <c r="Q172" s="57">
        <v>29.761053083416797</v>
      </c>
      <c r="R172" s="57">
        <v>32.377409398442452</v>
      </c>
      <c r="S172" s="57">
        <v>19.86795576722605</v>
      </c>
      <c r="T172" s="57">
        <v>11.323917175970402</v>
      </c>
      <c r="U172" s="57">
        <v>119.8618236821127</v>
      </c>
    </row>
    <row r="173" spans="1:21">
      <c r="A173" s="50" t="s">
        <v>462</v>
      </c>
      <c r="B173" s="51" t="s">
        <v>405</v>
      </c>
      <c r="C173" s="51" t="s">
        <v>226</v>
      </c>
      <c r="D173" s="51" t="s">
        <v>127</v>
      </c>
      <c r="E173" s="52">
        <v>260</v>
      </c>
      <c r="F173" s="52">
        <v>117</v>
      </c>
      <c r="G173" s="52">
        <v>133</v>
      </c>
      <c r="H173" s="52">
        <v>127</v>
      </c>
      <c r="I173" s="52">
        <v>74</v>
      </c>
      <c r="J173" s="52">
        <v>38</v>
      </c>
      <c r="K173" s="52">
        <v>749</v>
      </c>
      <c r="L173" s="45">
        <v>2446150</v>
      </c>
      <c r="M173" s="45">
        <v>1270328</v>
      </c>
      <c r="N173" s="45">
        <v>1175822</v>
      </c>
      <c r="O173" s="57">
        <v>10.628947529791715</v>
      </c>
      <c r="P173" s="57">
        <v>4.7830263884062711</v>
      </c>
      <c r="Q173" s="57">
        <v>5.437115467162684</v>
      </c>
      <c r="R173" s="57">
        <v>5.1918320626290297</v>
      </c>
      <c r="S173" s="57">
        <v>3.0251619892484105</v>
      </c>
      <c r="T173" s="57">
        <v>1.5534615620464813</v>
      </c>
      <c r="U173" s="57">
        <v>30.619544999284589</v>
      </c>
    </row>
    <row r="174" spans="1:21">
      <c r="A174" s="50" t="s">
        <v>463</v>
      </c>
      <c r="B174" s="51" t="s">
        <v>405</v>
      </c>
      <c r="C174" s="51" t="s">
        <v>226</v>
      </c>
      <c r="D174" s="51" t="s">
        <v>131</v>
      </c>
      <c r="E174" s="52">
        <v>230</v>
      </c>
      <c r="F174" s="52">
        <v>190</v>
      </c>
      <c r="G174" s="52">
        <v>344</v>
      </c>
      <c r="H174" s="52">
        <v>418</v>
      </c>
      <c r="I174" s="52">
        <v>329</v>
      </c>
      <c r="J174" s="52">
        <v>200</v>
      </c>
      <c r="K174" s="52">
        <v>1711</v>
      </c>
      <c r="L174" s="45">
        <v>2446150</v>
      </c>
      <c r="M174" s="45">
        <v>1270328</v>
      </c>
      <c r="N174" s="45">
        <v>1175822</v>
      </c>
      <c r="O174" s="57">
        <v>18.105560138798797</v>
      </c>
      <c r="P174" s="57">
        <v>14.956767071181616</v>
      </c>
      <c r="Q174" s="57">
        <v>27.079620381507766</v>
      </c>
      <c r="R174" s="57">
        <v>32.904887556599554</v>
      </c>
      <c r="S174" s="57">
        <v>25.898822981151323</v>
      </c>
      <c r="T174" s="57">
        <v>15.743965338085912</v>
      </c>
      <c r="U174" s="57">
        <v>134.68962346732499</v>
      </c>
    </row>
    <row r="175" spans="1:21">
      <c r="A175" s="50" t="s">
        <v>464</v>
      </c>
      <c r="B175" s="51" t="s">
        <v>405</v>
      </c>
      <c r="C175" s="51" t="s">
        <v>226</v>
      </c>
      <c r="D175" s="51" t="s">
        <v>160</v>
      </c>
      <c r="E175" s="52">
        <v>130</v>
      </c>
      <c r="F175" s="52">
        <v>34</v>
      </c>
      <c r="G175" s="52">
        <v>42</v>
      </c>
      <c r="H175" s="52">
        <v>23</v>
      </c>
      <c r="I175" s="52">
        <v>11</v>
      </c>
      <c r="J175" s="52">
        <v>15</v>
      </c>
      <c r="K175" s="52">
        <v>255</v>
      </c>
      <c r="L175" s="45">
        <v>2446150</v>
      </c>
      <c r="M175" s="45">
        <v>1270328</v>
      </c>
      <c r="N175" s="45">
        <v>1175822</v>
      </c>
      <c r="O175" s="57">
        <v>5.3144737648958573</v>
      </c>
      <c r="P175" s="57">
        <v>1.3899392923573779</v>
      </c>
      <c r="Q175" s="57">
        <v>1.7169838317355846</v>
      </c>
      <c r="R175" s="57">
        <v>0.94025305071234389</v>
      </c>
      <c r="S175" s="57">
        <v>0.44968624164503407</v>
      </c>
      <c r="T175" s="57">
        <v>0.61320851133413734</v>
      </c>
      <c r="U175" s="57">
        <v>10.424544692680335</v>
      </c>
    </row>
    <row r="176" spans="1:21">
      <c r="A176" s="50" t="s">
        <v>465</v>
      </c>
      <c r="B176" s="51" t="s">
        <v>405</v>
      </c>
      <c r="C176" s="51" t="s">
        <v>226</v>
      </c>
      <c r="D176" s="51" t="s">
        <v>163</v>
      </c>
      <c r="E176" s="52">
        <v>1114</v>
      </c>
      <c r="F176" s="52">
        <v>1148</v>
      </c>
      <c r="G176" s="52">
        <v>2444</v>
      </c>
      <c r="H176" s="52">
        <v>2613</v>
      </c>
      <c r="I176" s="52">
        <v>897</v>
      </c>
      <c r="J176" s="52">
        <v>275</v>
      </c>
      <c r="K176" s="52">
        <v>8491</v>
      </c>
      <c r="L176" s="45">
        <v>2446150</v>
      </c>
      <c r="M176" s="45">
        <v>1270328</v>
      </c>
      <c r="N176" s="45">
        <v>1175822</v>
      </c>
      <c r="O176" s="57">
        <v>94.742231392166502</v>
      </c>
      <c r="P176" s="57">
        <v>97.633825528013588</v>
      </c>
      <c r="Q176" s="57">
        <v>207.85459023559687</v>
      </c>
      <c r="R176" s="57">
        <v>222.22751402848391</v>
      </c>
      <c r="S176" s="57">
        <v>76.287057054554168</v>
      </c>
      <c r="T176" s="57">
        <v>23.387893745822073</v>
      </c>
      <c r="U176" s="57">
        <v>722.13311198463714</v>
      </c>
    </row>
    <row r="177" spans="1:21">
      <c r="A177" s="50" t="s">
        <v>466</v>
      </c>
      <c r="B177" s="51" t="s">
        <v>405</v>
      </c>
      <c r="C177" s="51" t="s">
        <v>226</v>
      </c>
      <c r="D177" s="51" t="s">
        <v>141</v>
      </c>
      <c r="E177" s="52">
        <v>224</v>
      </c>
      <c r="F177" s="52">
        <v>113</v>
      </c>
      <c r="G177" s="52">
        <v>178</v>
      </c>
      <c r="H177" s="52">
        <v>178</v>
      </c>
      <c r="I177" s="52">
        <v>137</v>
      </c>
      <c r="J177" s="52">
        <v>61</v>
      </c>
      <c r="K177" s="52">
        <v>891</v>
      </c>
      <c r="L177" s="45">
        <v>2446150</v>
      </c>
      <c r="M177" s="45">
        <v>1270328</v>
      </c>
      <c r="N177" s="45">
        <v>1175822</v>
      </c>
      <c r="O177" s="57">
        <v>9.1572471025897837</v>
      </c>
      <c r="P177" s="57">
        <v>4.6195041187171677</v>
      </c>
      <c r="Q177" s="57">
        <v>7.2767410011650959</v>
      </c>
      <c r="R177" s="57">
        <v>7.2767410011650959</v>
      </c>
      <c r="S177" s="57">
        <v>5.6006377368517875</v>
      </c>
      <c r="T177" s="57">
        <v>2.4937146127588252</v>
      </c>
      <c r="U177" s="57">
        <v>36.424585573247761</v>
      </c>
    </row>
    <row r="178" spans="1:21">
      <c r="A178" s="50" t="s">
        <v>467</v>
      </c>
      <c r="B178" s="51" t="s">
        <v>405</v>
      </c>
      <c r="C178" s="51" t="s">
        <v>226</v>
      </c>
      <c r="D178" s="51" t="s">
        <v>145</v>
      </c>
      <c r="E178" s="52">
        <v>319</v>
      </c>
      <c r="F178" s="52">
        <v>221</v>
      </c>
      <c r="G178" s="52">
        <v>572</v>
      </c>
      <c r="H178" s="52">
        <v>733</v>
      </c>
      <c r="I178" s="52">
        <v>495</v>
      </c>
      <c r="J178" s="52">
        <v>257</v>
      </c>
      <c r="K178" s="52">
        <v>2597</v>
      </c>
      <c r="L178" s="45">
        <v>2446150</v>
      </c>
      <c r="M178" s="45">
        <v>1270328</v>
      </c>
      <c r="N178" s="45">
        <v>1175822</v>
      </c>
      <c r="O178" s="57">
        <v>25.111624714247029</v>
      </c>
      <c r="P178" s="57">
        <v>17.397081698584934</v>
      </c>
      <c r="Q178" s="57">
        <v>45.027740866925711</v>
      </c>
      <c r="R178" s="57">
        <v>57.701632964084865</v>
      </c>
      <c r="S178" s="57">
        <v>38.966314211762629</v>
      </c>
      <c r="T178" s="57">
        <v>20.230995459440397</v>
      </c>
      <c r="U178" s="57">
        <v>204.43538991504556</v>
      </c>
    </row>
    <row r="179" spans="1:21">
      <c r="A179" s="46"/>
      <c r="B179" s="46"/>
      <c r="C179" s="46"/>
      <c r="E179" s="54"/>
      <c r="F179" s="54"/>
      <c r="G179" s="54"/>
      <c r="H179" s="54"/>
      <c r="I179" s="54"/>
      <c r="J179" s="54"/>
      <c r="K179" s="54"/>
    </row>
    <row r="180" spans="1:21">
      <c r="A180" s="46"/>
      <c r="B180" s="46"/>
      <c r="C180" s="46"/>
      <c r="E180" s="54"/>
      <c r="F180" s="54"/>
      <c r="G180" s="54"/>
      <c r="H180" s="54"/>
      <c r="I180" s="54"/>
      <c r="J180" s="54"/>
      <c r="K180" s="54"/>
    </row>
    <row r="181" spans="1:21">
      <c r="A181" s="46"/>
      <c r="B181" s="46"/>
      <c r="C181" s="46"/>
      <c r="E181" s="54"/>
      <c r="F181" s="54"/>
      <c r="G181" s="54"/>
      <c r="H181" s="54"/>
      <c r="I181" s="54"/>
      <c r="J181" s="54"/>
      <c r="K181" s="54"/>
    </row>
    <row r="182" spans="1:21">
      <c r="A182" s="46"/>
      <c r="B182" s="46"/>
      <c r="C182" s="46"/>
      <c r="E182" s="54"/>
      <c r="F182" s="54"/>
      <c r="G182" s="54"/>
      <c r="H182" s="54"/>
      <c r="I182" s="54"/>
      <c r="J182" s="54"/>
      <c r="K182" s="54"/>
    </row>
    <row r="183" spans="1:21">
      <c r="A183" s="46"/>
      <c r="B183" s="46"/>
      <c r="C183" s="46"/>
      <c r="E183" s="54"/>
      <c r="F183" s="54"/>
      <c r="G183" s="54"/>
      <c r="H183" s="54"/>
      <c r="I183" s="54"/>
      <c r="J183" s="54"/>
      <c r="K183" s="54"/>
    </row>
    <row r="184" spans="1:21">
      <c r="A184" s="46"/>
      <c r="B184" s="46"/>
      <c r="C184" s="46"/>
      <c r="E184" s="54"/>
      <c r="F184" s="54"/>
      <c r="G184" s="54"/>
      <c r="H184" s="54"/>
      <c r="I184" s="54"/>
      <c r="J184" s="54"/>
      <c r="K184" s="54"/>
    </row>
    <row r="185" spans="1:21">
      <c r="A185" s="46"/>
      <c r="B185" s="46"/>
      <c r="C185" s="46"/>
      <c r="E185" s="54"/>
      <c r="F185" s="54"/>
      <c r="G185" s="54"/>
      <c r="H185" s="54"/>
      <c r="I185" s="54"/>
      <c r="J185" s="54"/>
      <c r="K185" s="54"/>
    </row>
    <row r="186" spans="1:21">
      <c r="A186" s="46"/>
      <c r="B186" s="46"/>
      <c r="C186" s="46"/>
      <c r="E186" s="54"/>
      <c r="F186" s="54"/>
      <c r="G186" s="54"/>
      <c r="H186" s="54"/>
      <c r="I186" s="54"/>
      <c r="J186" s="54"/>
      <c r="K186" s="54"/>
    </row>
    <row r="187" spans="1:21">
      <c r="A187" s="46"/>
      <c r="B187" s="46"/>
      <c r="C187" s="46"/>
      <c r="E187" s="54"/>
      <c r="F187" s="54"/>
      <c r="G187" s="54"/>
      <c r="H187" s="54"/>
      <c r="I187" s="54"/>
      <c r="J187" s="54"/>
      <c r="K187" s="54"/>
    </row>
    <row r="188" spans="1:21">
      <c r="A188" s="46"/>
      <c r="B188" s="46"/>
      <c r="C188" s="46"/>
      <c r="E188" s="54"/>
      <c r="F188" s="54"/>
      <c r="G188" s="54"/>
      <c r="H188" s="54"/>
      <c r="I188" s="54"/>
      <c r="J188" s="54"/>
      <c r="K188" s="54"/>
    </row>
    <row r="189" spans="1:21">
      <c r="A189" s="46"/>
      <c r="B189" s="46"/>
      <c r="C189" s="46"/>
      <c r="E189" s="54"/>
      <c r="F189" s="54"/>
      <c r="G189" s="54"/>
      <c r="H189" s="54"/>
      <c r="I189" s="54"/>
      <c r="J189" s="54"/>
      <c r="K189" s="54"/>
    </row>
    <row r="190" spans="1:21">
      <c r="A190" s="46"/>
      <c r="B190" s="46"/>
      <c r="C190" s="46"/>
      <c r="E190" s="54"/>
      <c r="F190" s="54"/>
      <c r="G190" s="54"/>
      <c r="H190" s="54"/>
      <c r="I190" s="54"/>
      <c r="J190" s="54"/>
      <c r="K190" s="54"/>
    </row>
    <row r="191" spans="1:21">
      <c r="A191" s="46"/>
      <c r="B191" s="46"/>
      <c r="C191" s="46"/>
      <c r="E191" s="54"/>
      <c r="F191" s="54"/>
      <c r="G191" s="54"/>
      <c r="H191" s="54"/>
      <c r="I191" s="54"/>
      <c r="J191" s="54"/>
      <c r="K191" s="54"/>
    </row>
    <row r="192" spans="1:21">
      <c r="A192" s="46"/>
      <c r="B192" s="46"/>
      <c r="C192" s="46"/>
      <c r="E192" s="54"/>
      <c r="F192" s="54"/>
      <c r="G192" s="54"/>
      <c r="H192" s="54"/>
      <c r="I192" s="54"/>
      <c r="J192" s="54"/>
      <c r="K192" s="54"/>
    </row>
    <row r="193" spans="1:11">
      <c r="A193" s="46"/>
      <c r="B193" s="46"/>
      <c r="C193" s="46"/>
      <c r="E193" s="54"/>
      <c r="F193" s="54"/>
      <c r="G193" s="54"/>
      <c r="H193" s="54"/>
      <c r="I193" s="54"/>
      <c r="J193" s="54"/>
      <c r="K193" s="54"/>
    </row>
    <row r="194" spans="1:11">
      <c r="A194" s="46"/>
      <c r="B194" s="46"/>
      <c r="C194" s="46"/>
      <c r="E194" s="54"/>
      <c r="F194" s="54"/>
      <c r="G194" s="54"/>
      <c r="H194" s="54"/>
      <c r="I194" s="54"/>
      <c r="J194" s="54"/>
      <c r="K194" s="54"/>
    </row>
    <row r="195" spans="1:11">
      <c r="A195" s="46"/>
      <c r="B195" s="46"/>
      <c r="C195" s="46"/>
      <c r="E195" s="54"/>
      <c r="F195" s="54"/>
      <c r="G195" s="54"/>
      <c r="H195" s="54"/>
      <c r="I195" s="54"/>
      <c r="J195" s="54"/>
      <c r="K195" s="54"/>
    </row>
    <row r="196" spans="1:11">
      <c r="A196" s="46"/>
      <c r="B196" s="46"/>
      <c r="C196" s="46"/>
      <c r="E196" s="54"/>
      <c r="F196" s="54"/>
      <c r="G196" s="54"/>
      <c r="H196" s="54"/>
      <c r="I196" s="54"/>
      <c r="J196" s="54"/>
      <c r="K196" s="54"/>
    </row>
    <row r="197" spans="1:11">
      <c r="A197" s="46"/>
      <c r="B197" s="46"/>
      <c r="C197" s="46"/>
      <c r="E197" s="54"/>
      <c r="F197" s="54"/>
      <c r="G197" s="54"/>
      <c r="H197" s="54"/>
      <c r="I197" s="54"/>
      <c r="J197" s="54"/>
      <c r="K197" s="54"/>
    </row>
    <row r="198" spans="1:11">
      <c r="A198" s="46"/>
      <c r="B198" s="46"/>
      <c r="C198" s="46"/>
      <c r="E198" s="54"/>
      <c r="F198" s="54"/>
      <c r="G198" s="54"/>
      <c r="H198" s="54"/>
      <c r="I198" s="54"/>
      <c r="J198" s="54"/>
      <c r="K198" s="54"/>
    </row>
    <row r="199" spans="1:11">
      <c r="A199" s="46"/>
      <c r="B199" s="46"/>
      <c r="C199" s="46"/>
      <c r="E199" s="54"/>
      <c r="F199" s="54"/>
      <c r="G199" s="54"/>
      <c r="H199" s="54"/>
      <c r="I199" s="54"/>
      <c r="J199" s="54"/>
      <c r="K199" s="54"/>
    </row>
    <row r="200" spans="1:11">
      <c r="A200" s="46"/>
      <c r="B200" s="46"/>
      <c r="C200" s="46"/>
      <c r="E200" s="54"/>
      <c r="F200" s="54"/>
      <c r="G200" s="54"/>
      <c r="H200" s="54"/>
      <c r="I200" s="54"/>
      <c r="J200" s="54"/>
      <c r="K200" s="54"/>
    </row>
    <row r="201" spans="1:11">
      <c r="A201" s="46"/>
      <c r="B201" s="46"/>
      <c r="C201" s="46"/>
      <c r="E201" s="54"/>
      <c r="F201" s="54"/>
      <c r="G201" s="54"/>
      <c r="H201" s="54"/>
      <c r="I201" s="54"/>
      <c r="J201" s="54"/>
      <c r="K201" s="54"/>
    </row>
    <row r="202" spans="1:11">
      <c r="A202" s="46"/>
      <c r="B202" s="46"/>
      <c r="C202" s="46"/>
      <c r="E202" s="54"/>
      <c r="F202" s="54"/>
      <c r="G202" s="54"/>
      <c r="H202" s="54"/>
      <c r="I202" s="54"/>
      <c r="J202" s="54"/>
      <c r="K202" s="54"/>
    </row>
    <row r="203" spans="1:11">
      <c r="A203" s="46"/>
      <c r="B203" s="46"/>
      <c r="C203" s="46"/>
      <c r="E203" s="54"/>
      <c r="F203" s="54"/>
      <c r="G203" s="54"/>
      <c r="H203" s="54"/>
      <c r="I203" s="54"/>
      <c r="J203" s="54"/>
      <c r="K203" s="54"/>
    </row>
    <row r="204" spans="1:11">
      <c r="A204" s="46"/>
      <c r="B204" s="46"/>
      <c r="C204" s="46"/>
      <c r="E204" s="54"/>
      <c r="F204" s="54"/>
      <c r="G204" s="54"/>
      <c r="H204" s="54"/>
      <c r="I204" s="54"/>
      <c r="J204" s="54"/>
      <c r="K204" s="54"/>
    </row>
    <row r="205" spans="1:11">
      <c r="A205" s="46"/>
      <c r="B205" s="46"/>
      <c r="C205" s="46"/>
      <c r="E205" s="54"/>
      <c r="F205" s="54"/>
      <c r="G205" s="54"/>
      <c r="H205" s="54"/>
      <c r="I205" s="54"/>
      <c r="J205" s="54"/>
      <c r="K205" s="54"/>
    </row>
    <row r="206" spans="1:11">
      <c r="A206" s="46"/>
      <c r="B206" s="46"/>
      <c r="C206" s="46"/>
      <c r="E206" s="54"/>
      <c r="F206" s="54"/>
      <c r="G206" s="54"/>
      <c r="H206" s="54"/>
      <c r="I206" s="54"/>
      <c r="J206" s="54"/>
      <c r="K206" s="54"/>
    </row>
    <row r="207" spans="1:11">
      <c r="A207" s="46"/>
      <c r="B207" s="46"/>
      <c r="C207" s="46"/>
      <c r="E207" s="54"/>
      <c r="F207" s="54"/>
      <c r="G207" s="54"/>
      <c r="H207" s="54"/>
      <c r="I207" s="54"/>
      <c r="J207" s="54"/>
      <c r="K207" s="54"/>
    </row>
    <row r="208" spans="1:11">
      <c r="A208" s="46"/>
      <c r="B208" s="46"/>
      <c r="C208" s="46"/>
      <c r="E208" s="54"/>
      <c r="F208" s="54"/>
      <c r="G208" s="54"/>
      <c r="H208" s="54"/>
      <c r="I208" s="54"/>
      <c r="J208" s="54"/>
      <c r="K208" s="54"/>
    </row>
    <row r="209" spans="1:11">
      <c r="A209" s="46"/>
      <c r="B209" s="46"/>
      <c r="C209" s="46"/>
      <c r="E209" s="54"/>
      <c r="F209" s="54"/>
      <c r="G209" s="54"/>
      <c r="H209" s="54"/>
      <c r="I209" s="54"/>
      <c r="J209" s="54"/>
      <c r="K209" s="54"/>
    </row>
    <row r="210" spans="1:11">
      <c r="A210" s="46"/>
      <c r="B210" s="46"/>
      <c r="C210" s="46"/>
      <c r="E210" s="54"/>
      <c r="F210" s="54"/>
      <c r="G210" s="54"/>
      <c r="H210" s="54"/>
      <c r="I210" s="54"/>
      <c r="J210" s="54"/>
      <c r="K210" s="54"/>
    </row>
    <row r="211" spans="1:11">
      <c r="A211" s="46"/>
      <c r="B211" s="46"/>
      <c r="C211" s="46"/>
      <c r="E211" s="54"/>
      <c r="F211" s="54"/>
      <c r="G211" s="54"/>
      <c r="H211" s="54"/>
      <c r="I211" s="54"/>
      <c r="J211" s="54"/>
      <c r="K211" s="54"/>
    </row>
    <row r="212" spans="1:11">
      <c r="A212" s="46"/>
      <c r="B212" s="46"/>
      <c r="C212" s="46"/>
      <c r="E212" s="54"/>
      <c r="F212" s="54"/>
      <c r="G212" s="54"/>
      <c r="H212" s="54"/>
      <c r="I212" s="54"/>
      <c r="J212" s="54"/>
      <c r="K212" s="54"/>
    </row>
    <row r="213" spans="1:11">
      <c r="A213" s="46"/>
      <c r="B213" s="46"/>
      <c r="C213" s="46"/>
      <c r="E213" s="54"/>
      <c r="F213" s="54"/>
      <c r="G213" s="54"/>
      <c r="H213" s="54"/>
      <c r="I213" s="54"/>
      <c r="J213" s="54"/>
      <c r="K213" s="54"/>
    </row>
    <row r="214" spans="1:11">
      <c r="A214" s="46"/>
      <c r="B214" s="46"/>
      <c r="C214" s="46"/>
      <c r="E214" s="54"/>
      <c r="F214" s="54"/>
      <c r="G214" s="54"/>
      <c r="H214" s="54"/>
      <c r="I214" s="54"/>
      <c r="J214" s="54"/>
      <c r="K214" s="54"/>
    </row>
    <row r="215" spans="1:11">
      <c r="A215" s="46"/>
      <c r="B215" s="46"/>
      <c r="C215" s="46"/>
      <c r="E215" s="54"/>
      <c r="F215" s="54"/>
      <c r="G215" s="54"/>
      <c r="H215" s="54"/>
      <c r="I215" s="54"/>
      <c r="J215" s="54"/>
      <c r="K215" s="54"/>
    </row>
    <row r="216" spans="1:11">
      <c r="A216" s="46"/>
      <c r="B216" s="46"/>
      <c r="C216" s="46"/>
      <c r="E216" s="54"/>
      <c r="F216" s="54"/>
      <c r="G216" s="54"/>
      <c r="H216" s="54"/>
      <c r="I216" s="54"/>
      <c r="J216" s="54"/>
      <c r="K216" s="54"/>
    </row>
    <row r="217" spans="1:11">
      <c r="A217" s="46"/>
      <c r="B217" s="46"/>
      <c r="C217" s="46"/>
      <c r="E217" s="54"/>
      <c r="F217" s="54"/>
      <c r="G217" s="54"/>
      <c r="H217" s="54"/>
      <c r="I217" s="54"/>
      <c r="J217" s="54"/>
      <c r="K217" s="54"/>
    </row>
    <row r="218" spans="1:11">
      <c r="A218" s="46"/>
      <c r="B218" s="46"/>
      <c r="C218" s="46"/>
      <c r="E218" s="54"/>
      <c r="F218" s="54"/>
      <c r="G218" s="54"/>
      <c r="H218" s="54"/>
      <c r="I218" s="54"/>
      <c r="J218" s="54"/>
      <c r="K218" s="54"/>
    </row>
    <row r="219" spans="1:11">
      <c r="A219" s="46"/>
      <c r="B219" s="46"/>
      <c r="C219" s="46"/>
      <c r="E219" s="54"/>
      <c r="F219" s="54"/>
      <c r="G219" s="54"/>
      <c r="H219" s="54"/>
      <c r="I219" s="54"/>
      <c r="J219" s="54"/>
      <c r="K219" s="54"/>
    </row>
    <row r="220" spans="1:11">
      <c r="A220" s="46"/>
      <c r="B220" s="46"/>
      <c r="C220" s="46"/>
      <c r="E220" s="54"/>
      <c r="F220" s="54"/>
      <c r="G220" s="54"/>
      <c r="H220" s="54"/>
      <c r="I220" s="54"/>
      <c r="J220" s="54"/>
      <c r="K220" s="54"/>
    </row>
    <row r="221" spans="1:11">
      <c r="A221" s="46"/>
      <c r="B221" s="46"/>
      <c r="C221" s="46"/>
      <c r="E221" s="54"/>
      <c r="F221" s="54"/>
      <c r="G221" s="54"/>
      <c r="H221" s="54"/>
      <c r="I221" s="54"/>
      <c r="J221" s="54"/>
      <c r="K221" s="54"/>
    </row>
    <row r="222" spans="1:11">
      <c r="A222" s="46"/>
      <c r="B222" s="46"/>
      <c r="C222" s="46"/>
      <c r="E222" s="54"/>
      <c r="F222" s="54"/>
      <c r="G222" s="54"/>
      <c r="H222" s="54"/>
      <c r="I222" s="54"/>
      <c r="J222" s="54"/>
      <c r="K222" s="54"/>
    </row>
    <row r="223" spans="1:11">
      <c r="A223" s="46"/>
      <c r="B223" s="46"/>
      <c r="C223" s="46"/>
      <c r="E223" s="54"/>
      <c r="F223" s="54"/>
      <c r="G223" s="54"/>
      <c r="H223" s="54"/>
      <c r="I223" s="54"/>
      <c r="J223" s="54"/>
      <c r="K223" s="54"/>
    </row>
    <row r="224" spans="1:11">
      <c r="A224" s="46"/>
      <c r="B224" s="46"/>
      <c r="C224" s="46"/>
      <c r="E224" s="54"/>
      <c r="F224" s="54"/>
      <c r="G224" s="54"/>
      <c r="H224" s="54"/>
      <c r="I224" s="54"/>
      <c r="J224" s="54"/>
      <c r="K224" s="54"/>
    </row>
    <row r="225" spans="1:11">
      <c r="A225" s="46"/>
      <c r="B225" s="46"/>
      <c r="C225" s="46"/>
      <c r="E225" s="54"/>
      <c r="F225" s="54"/>
      <c r="G225" s="54"/>
      <c r="H225" s="54"/>
      <c r="I225" s="54"/>
      <c r="J225" s="54"/>
      <c r="K225" s="54"/>
    </row>
    <row r="226" spans="1:11">
      <c r="A226" s="46"/>
      <c r="B226" s="46"/>
      <c r="C226" s="46"/>
      <c r="E226" s="54"/>
      <c r="F226" s="54"/>
      <c r="G226" s="54"/>
      <c r="H226" s="54"/>
      <c r="I226" s="54"/>
      <c r="J226" s="54"/>
      <c r="K226" s="54"/>
    </row>
    <row r="227" spans="1:11">
      <c r="A227" s="46"/>
      <c r="B227" s="46"/>
      <c r="C227" s="46"/>
      <c r="E227" s="54"/>
      <c r="F227" s="54"/>
      <c r="G227" s="54"/>
      <c r="H227" s="54"/>
      <c r="I227" s="54"/>
      <c r="J227" s="54"/>
      <c r="K227" s="54"/>
    </row>
    <row r="228" spans="1:11">
      <c r="A228" s="46"/>
      <c r="B228" s="46"/>
      <c r="C228" s="46"/>
      <c r="E228" s="54"/>
      <c r="F228" s="54"/>
      <c r="G228" s="54"/>
      <c r="H228" s="54"/>
      <c r="I228" s="54"/>
      <c r="J228" s="54"/>
      <c r="K228" s="54"/>
    </row>
    <row r="229" spans="1:11">
      <c r="A229" s="46"/>
      <c r="B229" s="46"/>
      <c r="C229" s="46"/>
      <c r="E229" s="54"/>
      <c r="F229" s="54"/>
      <c r="G229" s="54"/>
      <c r="H229" s="54"/>
      <c r="I229" s="54"/>
      <c r="J229" s="54"/>
      <c r="K229" s="54"/>
    </row>
    <row r="230" spans="1:11">
      <c r="A230" s="46"/>
      <c r="B230" s="46"/>
      <c r="C230" s="46"/>
      <c r="E230" s="54"/>
      <c r="F230" s="54"/>
      <c r="G230" s="54"/>
      <c r="H230" s="54"/>
      <c r="I230" s="54"/>
      <c r="J230" s="54"/>
      <c r="K230" s="54"/>
    </row>
    <row r="231" spans="1:11">
      <c r="A231" s="46"/>
      <c r="B231" s="46"/>
      <c r="C231" s="46"/>
      <c r="E231" s="54"/>
      <c r="F231" s="54"/>
      <c r="G231" s="54"/>
      <c r="H231" s="54"/>
      <c r="I231" s="54"/>
      <c r="J231" s="54"/>
      <c r="K231" s="54"/>
    </row>
    <row r="232" spans="1:11">
      <c r="A232" s="46"/>
      <c r="B232" s="46"/>
      <c r="C232" s="46"/>
      <c r="E232" s="54"/>
      <c r="F232" s="54"/>
      <c r="G232" s="54"/>
      <c r="H232" s="54"/>
      <c r="I232" s="54"/>
      <c r="J232" s="54"/>
      <c r="K232" s="54"/>
    </row>
    <row r="233" spans="1:11">
      <c r="A233" s="46"/>
      <c r="B233" s="46"/>
      <c r="C233" s="46"/>
      <c r="E233" s="54"/>
      <c r="F233" s="54"/>
      <c r="G233" s="54"/>
      <c r="H233" s="54"/>
      <c r="I233" s="54"/>
      <c r="J233" s="54"/>
      <c r="K233" s="54"/>
    </row>
    <row r="234" spans="1:11">
      <c r="A234" s="46"/>
      <c r="B234" s="46"/>
      <c r="C234" s="46"/>
      <c r="E234" s="54"/>
      <c r="F234" s="54"/>
      <c r="G234" s="54"/>
      <c r="H234" s="54"/>
      <c r="I234" s="54"/>
      <c r="J234" s="54"/>
      <c r="K234" s="54"/>
    </row>
    <row r="235" spans="1:11">
      <c r="A235" s="46"/>
      <c r="B235" s="46"/>
      <c r="C235" s="46"/>
      <c r="E235" s="54"/>
      <c r="F235" s="54"/>
      <c r="G235" s="54"/>
      <c r="H235" s="54"/>
      <c r="I235" s="54"/>
      <c r="J235" s="54"/>
      <c r="K235" s="54"/>
    </row>
    <row r="236" spans="1:11">
      <c r="A236" s="46"/>
      <c r="B236" s="46"/>
      <c r="C236" s="46"/>
      <c r="E236" s="54"/>
      <c r="F236" s="54"/>
      <c r="G236" s="54"/>
      <c r="H236" s="54"/>
      <c r="I236" s="54"/>
      <c r="J236" s="54"/>
      <c r="K236" s="54"/>
    </row>
    <row r="237" spans="1:11">
      <c r="A237" s="46"/>
      <c r="B237" s="46"/>
      <c r="C237" s="46"/>
      <c r="E237" s="54"/>
      <c r="F237" s="54"/>
      <c r="G237" s="54"/>
      <c r="H237" s="54"/>
      <c r="I237" s="54"/>
      <c r="J237" s="54"/>
      <c r="K237" s="54"/>
    </row>
    <row r="238" spans="1:11">
      <c r="A238" s="46"/>
      <c r="B238" s="46"/>
      <c r="C238" s="46"/>
      <c r="E238" s="54"/>
      <c r="F238" s="54"/>
      <c r="G238" s="54"/>
      <c r="H238" s="54"/>
      <c r="I238" s="54"/>
      <c r="J238" s="54"/>
      <c r="K238" s="54"/>
    </row>
    <row r="239" spans="1:11">
      <c r="A239" s="46"/>
      <c r="B239" s="46"/>
      <c r="C239" s="46"/>
    </row>
    <row r="240" spans="1:11">
      <c r="A240" s="46"/>
      <c r="B240" s="46"/>
      <c r="C240" s="46"/>
    </row>
    <row r="241" spans="1:3">
      <c r="A241" s="46"/>
      <c r="B241" s="46"/>
      <c r="C241" s="46"/>
    </row>
    <row r="242" spans="1:3">
      <c r="A242" s="46"/>
      <c r="B242" s="46"/>
      <c r="C242" s="46"/>
    </row>
    <row r="243" spans="1:3">
      <c r="A243" s="46"/>
      <c r="B243" s="46"/>
      <c r="C243" s="46"/>
    </row>
    <row r="244" spans="1:3">
      <c r="A244" s="46"/>
      <c r="B244" s="46"/>
      <c r="C244" s="46"/>
    </row>
    <row r="245" spans="1:3">
      <c r="A245" s="46"/>
      <c r="B245" s="46"/>
      <c r="C245" s="46"/>
    </row>
    <row r="246" spans="1:3">
      <c r="A246" s="46"/>
      <c r="B246" s="46"/>
      <c r="C246" s="46"/>
    </row>
    <row r="247" spans="1:3">
      <c r="A247" s="46"/>
      <c r="B247" s="46"/>
      <c r="C247" s="46"/>
    </row>
    <row r="248" spans="1:3">
      <c r="A248" s="46"/>
      <c r="B248" s="46"/>
      <c r="C248" s="46"/>
    </row>
    <row r="249" spans="1:3">
      <c r="A249" s="46"/>
      <c r="B249" s="46"/>
      <c r="C249" s="46"/>
    </row>
    <row r="250" spans="1:3">
      <c r="A250" s="46"/>
      <c r="B250" s="46"/>
      <c r="C250" s="46"/>
    </row>
    <row r="251" spans="1:3">
      <c r="A251" s="46"/>
      <c r="B251" s="46"/>
      <c r="C251" s="46"/>
    </row>
    <row r="252" spans="1:3">
      <c r="A252" s="46"/>
      <c r="B252" s="46"/>
      <c r="C252" s="46"/>
    </row>
    <row r="253" spans="1:3">
      <c r="A253" s="46"/>
      <c r="B253" s="46"/>
      <c r="C253" s="46"/>
    </row>
    <row r="254" spans="1:3">
      <c r="A254" s="46"/>
      <c r="B254" s="46"/>
      <c r="C254" s="46"/>
    </row>
    <row r="255" spans="1:3">
      <c r="A255" s="46"/>
      <c r="B255" s="46"/>
      <c r="C255" s="46"/>
    </row>
    <row r="256" spans="1:3">
      <c r="A256" s="46"/>
      <c r="B256" s="46"/>
      <c r="C256" s="46"/>
    </row>
    <row r="257" spans="1:3">
      <c r="A257" s="46"/>
      <c r="B257" s="46"/>
      <c r="C257" s="46"/>
    </row>
    <row r="258" spans="1:3">
      <c r="A258" s="46"/>
      <c r="B258" s="46"/>
      <c r="C258" s="46"/>
    </row>
    <row r="259" spans="1:3">
      <c r="A259" s="46"/>
      <c r="B259" s="46"/>
      <c r="C259" s="46"/>
    </row>
    <row r="260" spans="1:3">
      <c r="A260" s="46"/>
      <c r="B260" s="46"/>
      <c r="C260" s="46"/>
    </row>
    <row r="261" spans="1:3">
      <c r="A261" s="46"/>
      <c r="B261" s="46"/>
      <c r="C261" s="46"/>
    </row>
    <row r="262" spans="1:3">
      <c r="A262" s="46"/>
      <c r="B262" s="46"/>
      <c r="C262" s="46"/>
    </row>
    <row r="263" spans="1:3">
      <c r="A263" s="46"/>
      <c r="B263" s="46"/>
      <c r="C263" s="46"/>
    </row>
    <row r="264" spans="1:3">
      <c r="A264" s="46"/>
      <c r="B264" s="46"/>
      <c r="C264" s="46"/>
    </row>
    <row r="265" spans="1:3">
      <c r="A265" s="46"/>
      <c r="B265" s="46"/>
      <c r="C265" s="46"/>
    </row>
    <row r="266" spans="1:3">
      <c r="A266" s="46"/>
      <c r="B266" s="46"/>
      <c r="C266" s="46"/>
    </row>
    <row r="267" spans="1:3">
      <c r="A267" s="46"/>
      <c r="B267" s="46"/>
      <c r="C267" s="46"/>
    </row>
    <row r="268" spans="1:3">
      <c r="A268" s="46"/>
      <c r="B268" s="46"/>
      <c r="C268" s="46"/>
    </row>
    <row r="269" spans="1:3">
      <c r="A269" s="46"/>
      <c r="B269" s="46"/>
      <c r="C269" s="46"/>
    </row>
    <row r="270" spans="1:3">
      <c r="A270" s="46"/>
      <c r="B270" s="46"/>
      <c r="C270" s="46"/>
    </row>
    <row r="271" spans="1:3">
      <c r="A271" s="46"/>
      <c r="B271" s="46"/>
      <c r="C271" s="46"/>
    </row>
    <row r="272" spans="1:3">
      <c r="A272" s="46"/>
      <c r="B272" s="46"/>
      <c r="C272" s="46"/>
    </row>
    <row r="273" spans="1:3">
      <c r="A273" s="46"/>
      <c r="B273" s="46"/>
      <c r="C273" s="46"/>
    </row>
    <row r="274" spans="1:3">
      <c r="A274" s="46"/>
      <c r="B274" s="46"/>
      <c r="C274" s="46"/>
    </row>
    <row r="275" spans="1:3">
      <c r="A275" s="46"/>
      <c r="B275" s="46"/>
      <c r="C275" s="46"/>
    </row>
    <row r="276" spans="1:3">
      <c r="A276" s="46"/>
      <c r="B276" s="46"/>
      <c r="C276" s="46"/>
    </row>
    <row r="277" spans="1:3">
      <c r="A277" s="46"/>
      <c r="B277" s="46"/>
      <c r="C277" s="46"/>
    </row>
    <row r="278" spans="1:3">
      <c r="A278" s="46"/>
      <c r="B278" s="46"/>
      <c r="C278" s="46"/>
    </row>
    <row r="279" spans="1:3">
      <c r="A279" s="46"/>
      <c r="B279" s="46"/>
      <c r="C279" s="46"/>
    </row>
    <row r="280" spans="1:3">
      <c r="A280" s="46"/>
      <c r="B280" s="46"/>
      <c r="C280" s="46"/>
    </row>
    <row r="281" spans="1:3">
      <c r="A281" s="46"/>
      <c r="B281" s="46"/>
      <c r="C281" s="46"/>
    </row>
    <row r="282" spans="1:3">
      <c r="A282" s="46"/>
      <c r="B282" s="46"/>
      <c r="C282" s="46"/>
    </row>
    <row r="283" spans="1:3">
      <c r="A283" s="46"/>
      <c r="B283" s="46"/>
      <c r="C283" s="46"/>
    </row>
    <row r="284" spans="1:3">
      <c r="A284" s="46"/>
      <c r="B284" s="46"/>
      <c r="C284" s="46"/>
    </row>
    <row r="285" spans="1:3">
      <c r="A285" s="46"/>
      <c r="B285" s="46"/>
      <c r="C285" s="46"/>
    </row>
    <row r="286" spans="1:3">
      <c r="A286" s="46"/>
      <c r="B286" s="46"/>
      <c r="C286" s="46"/>
    </row>
  </sheetData>
  <autoFilter ref="A4:U4" xr:uid="{00000000-0009-0000-0000-000008000000}"/>
  <mergeCells count="2">
    <mergeCell ref="E3:K3"/>
    <mergeCell ref="O3:U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acb0a8-f92b-4c21-898e-e9ea226482ea">
      <Terms xmlns="http://schemas.microsoft.com/office/infopath/2007/PartnerControls"/>
    </lcf76f155ced4ddcb4097134ff3c332f>
    <Team xmlns="e6391790-39cc-4060-89eb-15cc08ca98aa" xsi:nil="true"/>
    <IconOverlay xmlns="http://schemas.microsoft.com/sharepoint/v4" xsi:nil="true"/>
    <TaxCatchAll xmlns="e6391790-39cc-4060-89eb-15cc08ca98aa" xsi:nil="true"/>
    <Teammanagement xmlns="8aacb0a8-f92b-4c21-898e-e9ea226482ea" xsi:nil="true"/>
    <_Flow_SignoffStatus xmlns="8aacb0a8-f92b-4c21-898e-e9ea226482ea" xsi:nil="true"/>
    <Projects xmlns="8aacb0a8-f92b-4c21-898e-e9ea226482ea" xsi:nil="true"/>
    <Teams xmlns="8aacb0a8-f92b-4c21-898e-e9ea226482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 ma:contentTypeID="0x010100692B77C4E4CA794D9E974E2493D1754F0011F0D0C05CBCFE4EBFE3335FCA297ED7" ma:contentTypeVersion="31" ma:contentTypeDescription="" ma:contentTypeScope="" ma:versionID="37ea3514d1a5a43bff9e0fab5cd657a1">
  <xsd:schema xmlns:xsd="http://www.w3.org/2001/XMLSchema" xmlns:xs="http://www.w3.org/2001/XMLSchema" xmlns:p="http://schemas.microsoft.com/office/2006/metadata/properties" xmlns:ns2="8aacb0a8-f92b-4c21-898e-e9ea226482ea" xmlns:ns3="e6391790-39cc-4060-89eb-15cc08ca98aa" xmlns:ns4="http://schemas.microsoft.com/sharepoint/v4" targetNamespace="http://schemas.microsoft.com/office/2006/metadata/properties" ma:root="true" ma:fieldsID="27de54d4b95b7ab2f77281e09962a90a" ns2:_="" ns3:_="" ns4:_="">
    <xsd:import namespace="8aacb0a8-f92b-4c21-898e-e9ea226482ea"/>
    <xsd:import namespace="e6391790-39cc-4060-89eb-15cc08ca98aa"/>
    <xsd:import namespace="http://schemas.microsoft.com/sharepoint/v4"/>
    <xsd:element name="properties">
      <xsd:complexType>
        <xsd:sequence>
          <xsd:element name="documentManagement">
            <xsd:complexType>
              <xsd:all>
                <xsd:element ref="ns2:_Flow_SignoffStatus" minOccurs="0"/>
                <xsd:element ref="ns2:Projec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Teammanagement" minOccurs="0"/>
                <xsd:element ref="ns2:Teams" minOccurs="0"/>
                <xsd:element ref="ns3:Team" minOccurs="0"/>
                <xsd:element ref="ns2:MediaLengthInSeconds" minOccurs="0"/>
                <xsd:element ref="ns4:IconOverlay"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cb0a8-f92b-4c21-898e-e9ea226482ea" elementFormDefault="qualified">
    <xsd:import namespace="http://schemas.microsoft.com/office/2006/documentManagement/types"/>
    <xsd:import namespace="http://schemas.microsoft.com/office/infopath/2007/PartnerControls"/>
    <xsd:element name="_Flow_SignoffStatus" ma:index="1" nillable="true" ma:displayName="Sign-off status" ma:format="Dropdown" ma:internalName="Sign_x002d_off_x0020_status" ma:readOnly="false">
      <xsd:simpleType>
        <xsd:union memberTypes="dms:Text">
          <xsd:simpleType>
            <xsd:restriction base="dms:Choice">
              <xsd:enumeration value="Approved"/>
              <xsd:enumeration value="Needs review"/>
              <xsd:enumeration value="Declined"/>
            </xsd:restriction>
          </xsd:simpleType>
        </xsd:union>
      </xsd:simpleType>
    </xsd:element>
    <xsd:element name="Projects" ma:index="2" nillable="true" ma:displayName="Projects" ma:format="Dropdown" ma:internalName="Projects" ma:readOnly="false">
      <xsd:simpleType>
        <xsd:restriction base="dms:Choice">
          <xsd:enumeration value="PMF"/>
          <xsd:enumeration value="Concepts and business questions"/>
          <xsd:enumeration value="Customer experience"/>
          <xsd:enumeration value="SMP"/>
          <xsd:enumeration value="EoLC"/>
          <xsd:enumeration value="RbY"/>
          <xsd:enumeration value="TbNC"/>
          <xsd:enumeration value="Workforce"/>
          <xsd:enumeration value="Money and work"/>
          <xsd:enumeration value="Reach"/>
          <xsd:enumeration value="Save Our Support"/>
        </xsd:restriction>
      </xsd:simpleType>
    </xsd:element>
    <xsd:element name="MediaServiceDateTaken" ma:index="9" nillable="true" ma:displayName="MediaServiceDateTaken" ma:hidden="true" ma:internalName="MediaServiceDateTaken" ma:readOnly="true">
      <xsd:simpleType>
        <xsd:restriction base="dms:Text"/>
      </xsd:simpleType>
    </xsd:element>
    <xsd:element name="MediaServiceOCR" ma:index="10" nillable="true" ma:displayName="Extracted Text" ma:hidden="true" ma:internalName="MediaServiceOCR"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Location" ma:index="14" nillable="true" ma:displayName="Location" ma:hidden="true"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Teammanagement" ma:index="17" nillable="true" ma:displayName="Team management" ma:format="Dropdown" ma:hidden="true" ma:internalName="Teammanagement" ma:readOnly="false">
      <xsd:simpleType>
        <xsd:restriction base="dms:Choice">
          <xsd:enumeration value="Planning and budgeting"/>
          <xsd:enumeration value="Stakeholder mapping"/>
          <xsd:enumeration value="Team management"/>
          <xsd:enumeration value="Work logs"/>
          <xsd:enumeration value="Working with others"/>
        </xsd:restriction>
      </xsd:simpleType>
    </xsd:element>
    <xsd:element name="Teams" ma:index="18" nillable="true" ma:displayName="Teams" ma:format="Dropdown" ma:hidden="true" ma:internalName="Teams" ma:readOnly="false">
      <xsd:simpleType>
        <xsd:restriction base="dms:Choice">
          <xsd:enumeration value="Data Science"/>
          <xsd:enumeration value="Insight"/>
          <xsd:enumeration value="Strategy development"/>
          <xsd:enumeration value="Innovation"/>
          <xsd:enumeration value="PCI"/>
          <xsd:enumeration value="FMC"/>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b1d1672-0447-4fbf-9b9c-c8143733068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6391790-39cc-4060-89eb-15cc08ca98aa" elementFormDefault="qualified">
    <xsd:import namespace="http://schemas.microsoft.com/office/2006/documentManagement/types"/>
    <xsd:import namespace="http://schemas.microsoft.com/office/infopath/2007/PartnerControls"/>
    <xsd:element name="Team" ma:index="19" nillable="true" ma:displayName="I&amp;P Team" ma:format="Dropdown" ma:internalName="Team">
      <xsd:simpleType>
        <xsd:restriction base="dms:Choice">
          <xsd:enumeration value="Client services"/>
          <xsd:enumeration value="I&amp;P Ops"/>
          <xsd:enumeration value="Research Insight"/>
          <xsd:enumeration value="Health data"/>
          <xsd:enumeration value="Data science"/>
          <xsd:enumeration value="Eval &amp; impact"/>
          <xsd:enumeration value="BI reporting"/>
          <xsd:enumeration value="BI analytics"/>
          <xsd:enumeration value="Digital analytics deployment"/>
          <xsd:enumeration value="Data delivery &amp; gov"/>
          <xsd:enumeration value="Knowledge &amp; frameworks"/>
          <xsd:enumeration value="Insight &amp; Performance"/>
        </xsd:restriction>
      </xsd:simpleType>
    </xsd:element>
    <xsd:element name="TaxCatchAll" ma:index="24" nillable="true" ma:displayName="Taxonomy Catch All Column" ma:hidden="true" ma:list="{f15f21f9-6735-41f9-87a7-526c555bbc97}" ma:internalName="TaxCatchAll" ma:showField="CatchAllData" ma:web="e6391790-39cc-4060-89eb-15cc08ca98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F6A416-93B8-4788-B45B-32D2D5A6D7CA}"/>
</file>

<file path=customXml/itemProps2.xml><?xml version="1.0" encoding="utf-8"?>
<ds:datastoreItem xmlns:ds="http://schemas.openxmlformats.org/officeDocument/2006/customXml" ds:itemID="{B73945D5-B50E-4793-A906-AF582EDF4C29}"/>
</file>

<file path=customXml/itemProps3.xml><?xml version="1.0" encoding="utf-8"?>
<ds:datastoreItem xmlns:ds="http://schemas.openxmlformats.org/officeDocument/2006/customXml" ds:itemID="{9DAC583A-872C-49BE-9C61-2FAF4B7F13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Miller</dc:creator>
  <cp:keywords/>
  <dc:description/>
  <cp:lastModifiedBy/>
  <cp:revision/>
  <dcterms:created xsi:type="dcterms:W3CDTF">2014-08-19T13:52:47Z</dcterms:created>
  <dcterms:modified xsi:type="dcterms:W3CDTF">2023-04-12T13:54:41Z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0x010100692B77C4E4CA794D9E974E2493D1754F0011F0D0C05CBCFE4EBFE3335FCA297ED7</vt:lpwstr>
  </property>
</Properties>
</file>