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04"/>
  <workbookPr defaultThemeVersion="124226"/>
  <xr:revisionPtr revIDLastSave="0" documentId="8_{0B2268B4-1369-4BE0-9DFA-F853C8B61748}" xr6:coauthVersionLast="47" xr6:coauthVersionMax="47" xr10:uidLastSave="{00000000-0000-0000-0000-000000000000}"/>
  <bookViews>
    <workbookView xWindow="480" yWindow="150" windowWidth="27795" windowHeight="12270" firstSheet="2" activeTab="2" xr2:uid="{00000000-000D-0000-FFFF-FFFF00000000}"/>
  </bookViews>
  <sheets>
    <sheet name="Dep by Death Loc" sheetId="2" state="hidden" r:id="rId1"/>
    <sheet name="Average Number of Admissions" sheetId="3" state="hidden" r:id="rId2"/>
    <sheet name="Output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" l="1"/>
  <c r="A39" i="3"/>
  <c r="A40" i="3"/>
  <c r="A41" i="3"/>
  <c r="A42" i="3"/>
  <c r="A43" i="3"/>
  <c r="A44" i="3"/>
  <c r="E8" i="5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2" i="2"/>
  <c r="N25" i="5" l="1"/>
  <c r="E26" i="5"/>
  <c r="M23" i="5"/>
  <c r="N23" i="5"/>
  <c r="Q27" i="5"/>
  <c r="Q25" i="5"/>
  <c r="H23" i="5"/>
  <c r="P25" i="5"/>
  <c r="I23" i="5"/>
  <c r="F26" i="5"/>
  <c r="P27" i="5"/>
  <c r="I26" i="5"/>
  <c r="I24" i="5"/>
  <c r="Q22" i="5"/>
  <c r="O26" i="5"/>
  <c r="O24" i="5"/>
  <c r="F23" i="5"/>
  <c r="H26" i="5"/>
  <c r="H24" i="5"/>
  <c r="N22" i="5"/>
  <c r="N26" i="5"/>
  <c r="N24" i="5"/>
  <c r="I27" i="5"/>
  <c r="G25" i="5"/>
  <c r="O23" i="5"/>
  <c r="O27" i="5"/>
  <c r="M25" i="5"/>
  <c r="H27" i="5"/>
  <c r="F25" i="5"/>
  <c r="P23" i="5"/>
  <c r="N27" i="5"/>
  <c r="Q24" i="5"/>
  <c r="E27" i="5"/>
  <c r="E25" i="5"/>
  <c r="Q23" i="5"/>
  <c r="P26" i="5"/>
  <c r="P24" i="5"/>
  <c r="G23" i="5"/>
  <c r="G26" i="5"/>
  <c r="G24" i="5"/>
  <c r="M22" i="5"/>
  <c r="M26" i="5"/>
  <c r="M24" i="5"/>
  <c r="G27" i="5"/>
  <c r="I25" i="5"/>
  <c r="F24" i="5"/>
  <c r="P22" i="5"/>
  <c r="M27" i="5"/>
  <c r="O25" i="5"/>
  <c r="E23" i="5"/>
  <c r="F27" i="5"/>
  <c r="H25" i="5"/>
  <c r="E24" i="5"/>
  <c r="O22" i="5"/>
  <c r="Q26" i="5"/>
  <c r="I22" i="5" l="1"/>
  <c r="I41" i="5" s="1"/>
  <c r="H22" i="5"/>
  <c r="H40" i="5" s="1"/>
  <c r="F22" i="5"/>
  <c r="F42" i="5" s="1"/>
  <c r="G22" i="5"/>
  <c r="G41" i="5" s="1"/>
  <c r="E22" i="5"/>
  <c r="I42" i="5" l="1"/>
  <c r="I44" i="5"/>
  <c r="I40" i="5"/>
  <c r="I43" i="5"/>
  <c r="F45" i="5"/>
  <c r="I45" i="5"/>
  <c r="F43" i="5"/>
  <c r="F40" i="5"/>
  <c r="H44" i="5"/>
  <c r="H43" i="5"/>
  <c r="H42" i="5"/>
  <c r="F41" i="5"/>
  <c r="H41" i="5"/>
  <c r="H45" i="5"/>
  <c r="F44" i="5"/>
  <c r="E44" i="5"/>
  <c r="E41" i="5"/>
  <c r="E40" i="5"/>
  <c r="E42" i="5"/>
  <c r="E45" i="5"/>
  <c r="G40" i="5"/>
  <c r="G44" i="5"/>
  <c r="G42" i="5"/>
  <c r="G45" i="5"/>
  <c r="G43" i="5"/>
  <c r="E43" i="5"/>
</calcChain>
</file>

<file path=xl/sharedStrings.xml><?xml version="1.0" encoding="utf-8"?>
<sst xmlns="http://schemas.openxmlformats.org/spreadsheetml/2006/main" count="277" uniqueCount="25">
  <si>
    <t>Row Labels</t>
  </si>
  <si>
    <t>All</t>
  </si>
  <si>
    <t>1 - least deprived</t>
  </si>
  <si>
    <t>5 - most deprived</t>
  </si>
  <si>
    <t>CARE HOME SERVICE / OTHER INST.</t>
  </si>
  <si>
    <t>HOME / PRIVATE ADDRESS</t>
  </si>
  <si>
    <t>HOSPICE</t>
  </si>
  <si>
    <t>HOSPITAL</t>
  </si>
  <si>
    <t>OTHER</t>
  </si>
  <si>
    <t>UNKNOWN</t>
  </si>
  <si>
    <t>Average Number of Visits</t>
  </si>
  <si>
    <t>Standard Deviation</t>
  </si>
  <si>
    <t>Number of Observations</t>
  </si>
  <si>
    <t>location</t>
  </si>
  <si>
    <t>DEPRIVATION_QUINTILE</t>
  </si>
  <si>
    <t>ANY DEPRIVATION STATUS</t>
  </si>
  <si>
    <t>Deaths from Cancer by Year of Death: England, 2011-2015</t>
  </si>
  <si>
    <t>Use the drop down menus to select relevant place of death</t>
  </si>
  <si>
    <r>
      <t>Data will be presented separately for ea</t>
    </r>
    <r>
      <rPr>
        <sz val="12"/>
        <color indexed="8"/>
        <rFont val="Arial"/>
        <family val="2"/>
      </rPr>
      <t>ch Income domain of the index of multiple deprivation 2015 (ID Deprivation Quintile)</t>
    </r>
  </si>
  <si>
    <t>Place of Death</t>
  </si>
  <si>
    <t>Number of deaths</t>
  </si>
  <si>
    <t>Average number of emergency admission in last year of life</t>
  </si>
  <si>
    <t>Year of Death (Registration)</t>
  </si>
  <si>
    <t>ID Deprivation Quintile</t>
  </si>
  <si>
    <t>Percentage of deaths amongst deprivation quintiles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</si>
</sst>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\-;@"/>
    <numFmt numFmtId="165" formatCode="0.0;\-0.0;\-;@"/>
    <numFmt numFmtId="166" formatCode="#,##0.0;\-#,##0.0;\-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16" fillId="33" borderId="10" xfId="0" applyFont="1" applyFill="1" applyBorder="1"/>
    <xf numFmtId="0" fontId="16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0" fillId="0" borderId="0" xfId="0" applyNumberFormat="1" applyAlignment="1">
      <alignment horizontal="right"/>
    </xf>
    <xf numFmtId="0" fontId="21" fillId="0" borderId="0" xfId="0" applyFont="1"/>
    <xf numFmtId="165" fontId="0" fillId="0" borderId="0" xfId="0" applyNumberFormat="1" applyAlignment="1">
      <alignment horizontal="right"/>
    </xf>
    <xf numFmtId="9" fontId="0" fillId="0" borderId="0" xfId="42" applyFont="1" applyAlignment="1">
      <alignment horizontal="right"/>
    </xf>
    <xf numFmtId="166" fontId="0" fillId="0" borderId="0" xfId="0" applyNumberFormat="1" applyAlignment="1">
      <alignment horizontal="right"/>
    </xf>
    <xf numFmtId="0" fontId="13" fillId="0" borderId="0" xfId="0" applyFont="1" applyAlignment="1">
      <alignment horizontal="left"/>
    </xf>
    <xf numFmtId="0" fontId="16" fillId="33" borderId="13" xfId="0" applyFont="1" applyFill="1" applyBorder="1"/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7" dropStyle="combo" dx="16" fmlaLink="$D$8" fmlaRange="$A$6:$A$12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6</xdr:row>
          <xdr:rowOff>171450</xdr:rowOff>
        </xdr:from>
        <xdr:to>
          <xdr:col>2</xdr:col>
          <xdr:colOff>2447925</xdr:colOff>
          <xdr:row>8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A2" sqref="A2:A36"/>
    </sheetView>
  </sheetViews>
  <sheetFormatPr defaultRowHeight="15"/>
  <sheetData>
    <row r="1" spans="1:8">
      <c r="C1" s="2" t="s">
        <v>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</row>
    <row r="2" spans="1:8">
      <c r="A2" t="str">
        <f>B2&amp;C2</f>
        <v>All2</v>
      </c>
      <c r="B2" t="s">
        <v>1</v>
      </c>
      <c r="C2" s="1">
        <v>2</v>
      </c>
      <c r="D2">
        <v>26332</v>
      </c>
      <c r="E2">
        <v>26773</v>
      </c>
      <c r="F2">
        <v>26721</v>
      </c>
      <c r="G2">
        <v>27550</v>
      </c>
      <c r="H2">
        <v>27505</v>
      </c>
    </row>
    <row r="3" spans="1:8">
      <c r="A3" t="str">
        <f t="shared" ref="A3:A36" si="0">B3&amp;C3</f>
        <v>All3</v>
      </c>
      <c r="B3" t="s">
        <v>1</v>
      </c>
      <c r="C3" s="1">
        <v>3</v>
      </c>
      <c r="D3">
        <v>26519</v>
      </c>
      <c r="E3">
        <v>26474</v>
      </c>
      <c r="F3">
        <v>26855</v>
      </c>
      <c r="G3">
        <v>27179</v>
      </c>
      <c r="H3">
        <v>27240</v>
      </c>
    </row>
    <row r="4" spans="1:8">
      <c r="A4" t="str">
        <f t="shared" si="0"/>
        <v>All4</v>
      </c>
      <c r="B4" t="s">
        <v>1</v>
      </c>
      <c r="C4" s="1">
        <v>4</v>
      </c>
      <c r="D4">
        <v>25477</v>
      </c>
      <c r="E4">
        <v>26002</v>
      </c>
      <c r="F4">
        <v>25629</v>
      </c>
      <c r="G4">
        <v>26141</v>
      </c>
      <c r="H4">
        <v>26447</v>
      </c>
    </row>
    <row r="5" spans="1:8">
      <c r="A5" t="str">
        <f t="shared" si="0"/>
        <v>All1 - least deprived</v>
      </c>
      <c r="B5" t="s">
        <v>1</v>
      </c>
      <c r="C5" s="1" t="s">
        <v>2</v>
      </c>
      <c r="D5">
        <v>23790</v>
      </c>
      <c r="E5">
        <v>24532</v>
      </c>
      <c r="F5">
        <v>24692</v>
      </c>
      <c r="G5">
        <v>24933</v>
      </c>
      <c r="H5">
        <v>25037</v>
      </c>
    </row>
    <row r="6" spans="1:8">
      <c r="A6" t="str">
        <f t="shared" si="0"/>
        <v>All5 - most deprived</v>
      </c>
      <c r="B6" t="s">
        <v>1</v>
      </c>
      <c r="C6" s="1" t="s">
        <v>3</v>
      </c>
      <c r="D6">
        <v>23631</v>
      </c>
      <c r="E6">
        <v>24172</v>
      </c>
      <c r="F6">
        <v>24025</v>
      </c>
      <c r="G6">
        <v>24301</v>
      </c>
      <c r="H6">
        <v>24495</v>
      </c>
    </row>
    <row r="7" spans="1:8">
      <c r="A7" t="str">
        <f t="shared" si="0"/>
        <v>CARE HOME SERVICE / OTHER INST.2</v>
      </c>
      <c r="B7" s="3" t="s">
        <v>4</v>
      </c>
      <c r="C7">
        <v>2</v>
      </c>
      <c r="D7">
        <v>1986</v>
      </c>
      <c r="E7">
        <v>1423</v>
      </c>
      <c r="F7">
        <v>1641</v>
      </c>
      <c r="G7">
        <v>1480</v>
      </c>
      <c r="H7">
        <v>1525</v>
      </c>
    </row>
    <row r="8" spans="1:8">
      <c r="A8" t="str">
        <f t="shared" si="0"/>
        <v>CARE HOME SERVICE / OTHER INST.3</v>
      </c>
      <c r="B8" s="3" t="s">
        <v>4</v>
      </c>
      <c r="C8">
        <v>3</v>
      </c>
      <c r="D8">
        <v>2196</v>
      </c>
      <c r="E8">
        <v>1509</v>
      </c>
      <c r="F8">
        <v>1619</v>
      </c>
      <c r="G8">
        <v>1510</v>
      </c>
      <c r="H8">
        <v>1535</v>
      </c>
    </row>
    <row r="9" spans="1:8">
      <c r="A9" t="str">
        <f t="shared" si="0"/>
        <v>CARE HOME SERVICE / OTHER INST.4</v>
      </c>
      <c r="B9" s="3" t="s">
        <v>4</v>
      </c>
      <c r="C9">
        <v>4</v>
      </c>
      <c r="D9">
        <v>1983</v>
      </c>
      <c r="E9">
        <v>1444</v>
      </c>
      <c r="F9">
        <v>1546</v>
      </c>
      <c r="G9">
        <v>1489</v>
      </c>
      <c r="H9">
        <v>1532</v>
      </c>
    </row>
    <row r="10" spans="1:8">
      <c r="A10" t="str">
        <f t="shared" si="0"/>
        <v>CARE HOME SERVICE / OTHER INST.1 - least deprived</v>
      </c>
      <c r="B10" s="3" t="s">
        <v>4</v>
      </c>
      <c r="C10" t="s">
        <v>2</v>
      </c>
      <c r="D10">
        <v>1730</v>
      </c>
      <c r="E10">
        <v>1157</v>
      </c>
      <c r="F10">
        <v>1348</v>
      </c>
      <c r="G10">
        <v>1290</v>
      </c>
      <c r="H10">
        <v>1268</v>
      </c>
    </row>
    <row r="11" spans="1:8">
      <c r="A11" t="str">
        <f t="shared" si="0"/>
        <v>CARE HOME SERVICE / OTHER INST.5 - most deprived</v>
      </c>
      <c r="B11" s="3" t="s">
        <v>4</v>
      </c>
      <c r="C11" t="s">
        <v>3</v>
      </c>
      <c r="D11">
        <v>1658</v>
      </c>
      <c r="E11">
        <v>1415</v>
      </c>
      <c r="F11">
        <v>1381</v>
      </c>
      <c r="G11">
        <v>1314</v>
      </c>
      <c r="H11">
        <v>1312</v>
      </c>
    </row>
    <row r="12" spans="1:8">
      <c r="A12" t="str">
        <f t="shared" si="0"/>
        <v>HOME / PRIVATE ADDRESS2</v>
      </c>
      <c r="B12" s="3" t="s">
        <v>5</v>
      </c>
      <c r="C12">
        <v>2</v>
      </c>
      <c r="D12">
        <v>6710</v>
      </c>
      <c r="E12">
        <v>6938</v>
      </c>
      <c r="F12">
        <v>8757</v>
      </c>
      <c r="G12">
        <v>8895</v>
      </c>
      <c r="H12">
        <v>8797</v>
      </c>
    </row>
    <row r="13" spans="1:8">
      <c r="A13" t="str">
        <f t="shared" si="0"/>
        <v>HOME / PRIVATE ADDRESS3</v>
      </c>
      <c r="B13" s="3" t="s">
        <v>5</v>
      </c>
      <c r="C13">
        <v>3</v>
      </c>
      <c r="D13">
        <v>6520</v>
      </c>
      <c r="E13">
        <v>6829</v>
      </c>
      <c r="F13">
        <v>8460</v>
      </c>
      <c r="G13">
        <v>8697</v>
      </c>
      <c r="H13">
        <v>8573</v>
      </c>
    </row>
    <row r="14" spans="1:8">
      <c r="A14" t="str">
        <f t="shared" si="0"/>
        <v>HOME / PRIVATE ADDRESS4</v>
      </c>
      <c r="B14" s="3" t="s">
        <v>5</v>
      </c>
      <c r="C14">
        <v>4</v>
      </c>
      <c r="D14">
        <v>6596</v>
      </c>
      <c r="E14">
        <v>6973</v>
      </c>
      <c r="F14">
        <v>7977</v>
      </c>
      <c r="G14">
        <v>7971</v>
      </c>
      <c r="H14">
        <v>8043</v>
      </c>
    </row>
    <row r="15" spans="1:8">
      <c r="A15" t="str">
        <f t="shared" si="0"/>
        <v>HOME / PRIVATE ADDRESS1 - least deprived</v>
      </c>
      <c r="B15" s="3" t="s">
        <v>5</v>
      </c>
      <c r="C15" t="s">
        <v>2</v>
      </c>
      <c r="D15">
        <v>5845</v>
      </c>
      <c r="E15">
        <v>6144</v>
      </c>
      <c r="F15">
        <v>8154</v>
      </c>
      <c r="G15">
        <v>8228</v>
      </c>
      <c r="H15">
        <v>8224</v>
      </c>
    </row>
    <row r="16" spans="1:8">
      <c r="A16" t="str">
        <f t="shared" si="0"/>
        <v>HOME / PRIVATE ADDRESS5 - most deprived</v>
      </c>
      <c r="B16" s="3" t="s">
        <v>5</v>
      </c>
      <c r="C16" t="s">
        <v>3</v>
      </c>
      <c r="D16">
        <v>6925</v>
      </c>
      <c r="E16">
        <v>7103</v>
      </c>
      <c r="F16">
        <v>7523</v>
      </c>
      <c r="G16">
        <v>7539</v>
      </c>
      <c r="H16">
        <v>7458</v>
      </c>
    </row>
    <row r="17" spans="1:8">
      <c r="A17" t="str">
        <f t="shared" si="0"/>
        <v>HOSPICE2</v>
      </c>
      <c r="B17" s="3" t="s">
        <v>6</v>
      </c>
      <c r="C17">
        <v>2</v>
      </c>
      <c r="D17">
        <v>3927</v>
      </c>
      <c r="E17">
        <v>3499</v>
      </c>
      <c r="F17">
        <v>4049</v>
      </c>
      <c r="G17">
        <v>4140</v>
      </c>
      <c r="H17">
        <v>4132</v>
      </c>
    </row>
    <row r="18" spans="1:8">
      <c r="A18" t="str">
        <f t="shared" si="0"/>
        <v>HOSPICE3</v>
      </c>
      <c r="B18" s="3" t="s">
        <v>6</v>
      </c>
      <c r="C18">
        <v>3</v>
      </c>
      <c r="D18">
        <v>3804</v>
      </c>
      <c r="E18">
        <v>3318</v>
      </c>
      <c r="F18">
        <v>3858</v>
      </c>
      <c r="G18">
        <v>3819</v>
      </c>
      <c r="H18">
        <v>3928</v>
      </c>
    </row>
    <row r="19" spans="1:8">
      <c r="A19" t="str">
        <f t="shared" si="0"/>
        <v>HOSPICE4</v>
      </c>
      <c r="B19" s="3" t="s">
        <v>6</v>
      </c>
      <c r="C19">
        <v>4</v>
      </c>
      <c r="D19">
        <v>3583</v>
      </c>
      <c r="E19">
        <v>3441</v>
      </c>
      <c r="F19">
        <v>3559</v>
      </c>
      <c r="G19">
        <v>3610</v>
      </c>
      <c r="H19">
        <v>3626</v>
      </c>
    </row>
    <row r="20" spans="1:8">
      <c r="A20" t="str">
        <f t="shared" si="0"/>
        <v>HOSPICE1 - least deprived</v>
      </c>
      <c r="B20" s="3" t="s">
        <v>6</v>
      </c>
      <c r="C20" t="s">
        <v>2</v>
      </c>
      <c r="D20">
        <v>3520</v>
      </c>
      <c r="E20">
        <v>3364</v>
      </c>
      <c r="F20">
        <v>3842</v>
      </c>
      <c r="G20">
        <v>3881</v>
      </c>
      <c r="H20">
        <v>3925</v>
      </c>
    </row>
    <row r="21" spans="1:8">
      <c r="A21" t="str">
        <f t="shared" si="0"/>
        <v>HOSPICE5 - most deprived</v>
      </c>
      <c r="B21" s="3" t="s">
        <v>6</v>
      </c>
      <c r="C21" t="s">
        <v>3</v>
      </c>
      <c r="D21">
        <v>3395</v>
      </c>
      <c r="E21">
        <v>3256</v>
      </c>
      <c r="F21">
        <v>3298</v>
      </c>
      <c r="G21">
        <v>3290</v>
      </c>
      <c r="H21">
        <v>3373</v>
      </c>
    </row>
    <row r="22" spans="1:8">
      <c r="A22" t="str">
        <f t="shared" si="0"/>
        <v>HOSPITAL2</v>
      </c>
      <c r="B22" s="3" t="s">
        <v>7</v>
      </c>
      <c r="C22">
        <v>2</v>
      </c>
      <c r="D22">
        <v>9048</v>
      </c>
      <c r="E22">
        <v>7713</v>
      </c>
      <c r="F22">
        <v>9428</v>
      </c>
      <c r="G22">
        <v>9747</v>
      </c>
      <c r="H22">
        <v>9534</v>
      </c>
    </row>
    <row r="23" spans="1:8">
      <c r="A23" t="str">
        <f t="shared" si="0"/>
        <v>HOSPITAL3</v>
      </c>
      <c r="B23" s="3" t="s">
        <v>7</v>
      </c>
      <c r="C23">
        <v>3</v>
      </c>
      <c r="D23">
        <v>9553</v>
      </c>
      <c r="E23">
        <v>7961</v>
      </c>
      <c r="F23">
        <v>10064</v>
      </c>
      <c r="G23">
        <v>9903</v>
      </c>
      <c r="H23">
        <v>9765</v>
      </c>
    </row>
    <row r="24" spans="1:8">
      <c r="A24" t="str">
        <f t="shared" si="0"/>
        <v>HOSPITAL4</v>
      </c>
      <c r="B24" s="3" t="s">
        <v>7</v>
      </c>
      <c r="C24">
        <v>4</v>
      </c>
      <c r="D24">
        <v>9781</v>
      </c>
      <c r="E24">
        <v>8635</v>
      </c>
      <c r="F24">
        <v>9992</v>
      </c>
      <c r="G24">
        <v>10071</v>
      </c>
      <c r="H24">
        <v>10100</v>
      </c>
    </row>
    <row r="25" spans="1:8">
      <c r="A25" t="str">
        <f t="shared" si="0"/>
        <v>HOSPITAL1 - least deprived</v>
      </c>
      <c r="B25" s="3" t="s">
        <v>7</v>
      </c>
      <c r="C25" t="s">
        <v>2</v>
      </c>
      <c r="D25">
        <v>7873</v>
      </c>
      <c r="E25">
        <v>6682</v>
      </c>
      <c r="F25">
        <v>8691</v>
      </c>
      <c r="G25">
        <v>8586</v>
      </c>
      <c r="H25">
        <v>8489</v>
      </c>
    </row>
    <row r="26" spans="1:8">
      <c r="A26" t="str">
        <f t="shared" si="0"/>
        <v>HOSPITAL5 - most deprived</v>
      </c>
      <c r="B26" s="3" t="s">
        <v>7</v>
      </c>
      <c r="C26" t="s">
        <v>3</v>
      </c>
      <c r="D26">
        <v>9839</v>
      </c>
      <c r="E26">
        <v>9083</v>
      </c>
      <c r="F26">
        <v>9751</v>
      </c>
      <c r="G26">
        <v>9899</v>
      </c>
      <c r="H26">
        <v>9777</v>
      </c>
    </row>
    <row r="27" spans="1:8">
      <c r="A27" t="str">
        <f t="shared" si="0"/>
        <v>OTHER2</v>
      </c>
      <c r="B27" s="3" t="s">
        <v>8</v>
      </c>
      <c r="C27">
        <v>2</v>
      </c>
      <c r="D27">
        <v>179</v>
      </c>
      <c r="E27">
        <v>307</v>
      </c>
      <c r="F27">
        <v>495</v>
      </c>
      <c r="G27">
        <v>585</v>
      </c>
      <c r="H27">
        <v>658</v>
      </c>
    </row>
    <row r="28" spans="1:8">
      <c r="A28" t="str">
        <f t="shared" si="0"/>
        <v>OTHER3</v>
      </c>
      <c r="B28" s="3" t="s">
        <v>8</v>
      </c>
      <c r="C28">
        <v>3</v>
      </c>
      <c r="D28">
        <v>182</v>
      </c>
      <c r="E28">
        <v>305</v>
      </c>
      <c r="F28">
        <v>544</v>
      </c>
      <c r="G28">
        <v>643</v>
      </c>
      <c r="H28">
        <v>661</v>
      </c>
    </row>
    <row r="29" spans="1:8">
      <c r="A29" t="str">
        <f t="shared" si="0"/>
        <v>OTHER4</v>
      </c>
      <c r="B29" s="3" t="s">
        <v>8</v>
      </c>
      <c r="C29">
        <v>4</v>
      </c>
      <c r="D29">
        <v>131</v>
      </c>
      <c r="E29">
        <v>322</v>
      </c>
      <c r="F29">
        <v>442</v>
      </c>
      <c r="G29">
        <v>638</v>
      </c>
      <c r="H29">
        <v>613</v>
      </c>
    </row>
    <row r="30" spans="1:8">
      <c r="A30" t="str">
        <f t="shared" si="0"/>
        <v>OTHER1 - least deprived</v>
      </c>
      <c r="B30" s="3" t="s">
        <v>8</v>
      </c>
      <c r="C30" t="s">
        <v>2</v>
      </c>
      <c r="D30">
        <v>161</v>
      </c>
      <c r="E30">
        <v>297</v>
      </c>
      <c r="F30">
        <v>492</v>
      </c>
      <c r="G30">
        <v>556</v>
      </c>
      <c r="H30">
        <v>617</v>
      </c>
    </row>
    <row r="31" spans="1:8">
      <c r="A31" t="str">
        <f t="shared" si="0"/>
        <v>OTHER5 - most deprived</v>
      </c>
      <c r="B31" s="3" t="s">
        <v>8</v>
      </c>
      <c r="C31" t="s">
        <v>3</v>
      </c>
      <c r="D31">
        <v>100</v>
      </c>
      <c r="E31">
        <v>275</v>
      </c>
      <c r="F31">
        <v>413</v>
      </c>
      <c r="G31">
        <v>536</v>
      </c>
      <c r="H31">
        <v>561</v>
      </c>
    </row>
    <row r="32" spans="1:8">
      <c r="A32" t="str">
        <f t="shared" si="0"/>
        <v>UNKNOWN2</v>
      </c>
      <c r="B32" s="3" t="s">
        <v>9</v>
      </c>
      <c r="C32">
        <v>2</v>
      </c>
      <c r="D32">
        <v>4482</v>
      </c>
      <c r="E32">
        <v>6893</v>
      </c>
      <c r="F32">
        <v>2351</v>
      </c>
      <c r="G32">
        <v>2703</v>
      </c>
      <c r="H32">
        <v>2859</v>
      </c>
    </row>
    <row r="33" spans="1:8">
      <c r="A33" t="str">
        <f t="shared" si="0"/>
        <v>UNKNOWN3</v>
      </c>
      <c r="B33" s="3" t="s">
        <v>9</v>
      </c>
      <c r="C33">
        <v>3</v>
      </c>
      <c r="D33">
        <v>4264</v>
      </c>
      <c r="E33">
        <v>6552</v>
      </c>
      <c r="F33">
        <v>2310</v>
      </c>
      <c r="G33">
        <v>2607</v>
      </c>
      <c r="H33">
        <v>2778</v>
      </c>
    </row>
    <row r="34" spans="1:8">
      <c r="A34" t="str">
        <f t="shared" si="0"/>
        <v>UNKNOWN4</v>
      </c>
      <c r="B34" s="3" t="s">
        <v>9</v>
      </c>
      <c r="C34">
        <v>4</v>
      </c>
      <c r="D34">
        <v>3403</v>
      </c>
      <c r="E34">
        <v>5187</v>
      </c>
      <c r="F34">
        <v>2113</v>
      </c>
      <c r="G34">
        <v>2362</v>
      </c>
      <c r="H34">
        <v>2533</v>
      </c>
    </row>
    <row r="35" spans="1:8">
      <c r="A35" t="str">
        <f t="shared" si="0"/>
        <v>UNKNOWN1 - least deprived</v>
      </c>
      <c r="B35" s="3" t="s">
        <v>9</v>
      </c>
      <c r="C35" t="s">
        <v>2</v>
      </c>
      <c r="D35">
        <v>4661</v>
      </c>
      <c r="E35">
        <v>6888</v>
      </c>
      <c r="F35">
        <v>2165</v>
      </c>
      <c r="G35">
        <v>2392</v>
      </c>
      <c r="H35">
        <v>2514</v>
      </c>
    </row>
    <row r="36" spans="1:8">
      <c r="A36" t="str">
        <f t="shared" si="0"/>
        <v>UNKNOWN5 - most deprived</v>
      </c>
      <c r="B36" s="3" t="s">
        <v>9</v>
      </c>
      <c r="C36" t="s">
        <v>3</v>
      </c>
      <c r="D36">
        <v>1714</v>
      </c>
      <c r="E36">
        <v>3040</v>
      </c>
      <c r="F36">
        <v>1659</v>
      </c>
      <c r="G36">
        <v>1723</v>
      </c>
      <c r="H36">
        <v>2014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workbookViewId="0">
      <selection activeCell="P27" sqref="P27"/>
    </sheetView>
  </sheetViews>
  <sheetFormatPr defaultRowHeight="15"/>
  <sheetData>
    <row r="1" spans="1:25">
      <c r="A1" s="28" t="s">
        <v>10</v>
      </c>
      <c r="B1" s="28"/>
      <c r="C1" s="28"/>
      <c r="D1" s="28"/>
      <c r="E1" s="28"/>
      <c r="F1" s="28"/>
      <c r="G1" s="28"/>
      <c r="H1" s="28"/>
      <c r="J1" s="28" t="s">
        <v>11</v>
      </c>
      <c r="K1" s="28"/>
      <c r="L1" s="28"/>
      <c r="M1" s="28"/>
      <c r="N1" s="28"/>
      <c r="O1" s="28"/>
      <c r="P1" s="28"/>
      <c r="S1" s="28" t="s">
        <v>12</v>
      </c>
      <c r="T1" s="28"/>
      <c r="U1" s="28"/>
      <c r="V1" s="28"/>
      <c r="W1" s="28"/>
      <c r="X1" s="28"/>
      <c r="Y1" s="28"/>
    </row>
    <row r="2" spans="1:25">
      <c r="B2" t="s">
        <v>13</v>
      </c>
      <c r="C2" s="2" t="s">
        <v>14</v>
      </c>
      <c r="D2" s="2">
        <v>2011</v>
      </c>
      <c r="E2" s="2">
        <v>2012</v>
      </c>
      <c r="F2" s="2">
        <v>2013</v>
      </c>
      <c r="G2" s="2">
        <v>2014</v>
      </c>
      <c r="H2" s="2">
        <v>2015</v>
      </c>
      <c r="J2" t="s">
        <v>13</v>
      </c>
      <c r="K2" s="2" t="s">
        <v>14</v>
      </c>
      <c r="L2" s="2">
        <v>2011</v>
      </c>
      <c r="M2" s="2">
        <v>2012</v>
      </c>
      <c r="N2" s="2">
        <v>2013</v>
      </c>
      <c r="O2" s="2">
        <v>2014</v>
      </c>
      <c r="P2" s="2">
        <v>2015</v>
      </c>
      <c r="S2" t="s">
        <v>13</v>
      </c>
      <c r="T2" s="2" t="s">
        <v>14</v>
      </c>
      <c r="U2" s="2">
        <v>2011</v>
      </c>
      <c r="V2" s="2">
        <v>2012</v>
      </c>
      <c r="W2" s="2">
        <v>2013</v>
      </c>
      <c r="X2" s="2">
        <v>2014</v>
      </c>
      <c r="Y2" s="2">
        <v>2015</v>
      </c>
    </row>
    <row r="3" spans="1:25">
      <c r="A3" t="str">
        <f>B3&amp;C3</f>
        <v>All2</v>
      </c>
      <c r="B3" t="s">
        <v>1</v>
      </c>
      <c r="C3">
        <v>2</v>
      </c>
      <c r="D3">
        <v>3.7513291812243659</v>
      </c>
      <c r="E3">
        <v>3.8748739401635977</v>
      </c>
      <c r="F3">
        <v>4.0182627895662586</v>
      </c>
      <c r="G3">
        <v>4.4254083484573501</v>
      </c>
      <c r="H3">
        <v>4.2878385748045806</v>
      </c>
      <c r="J3" t="s">
        <v>1</v>
      </c>
      <c r="K3">
        <v>2</v>
      </c>
      <c r="L3">
        <v>3.868905398202235</v>
      </c>
      <c r="M3">
        <v>4.0671233254920169</v>
      </c>
      <c r="N3">
        <v>4.19301836210873</v>
      </c>
      <c r="O3">
        <v>5.0637455763755419</v>
      </c>
      <c r="P3">
        <v>4.9207808902283112</v>
      </c>
      <c r="S3" t="s">
        <v>1</v>
      </c>
      <c r="T3">
        <v>2</v>
      </c>
      <c r="U3">
        <v>26332</v>
      </c>
      <c r="V3">
        <v>26773</v>
      </c>
      <c r="W3">
        <v>26721</v>
      </c>
      <c r="X3">
        <v>27550</v>
      </c>
      <c r="Y3">
        <v>27505</v>
      </c>
    </row>
    <row r="4" spans="1:25">
      <c r="A4" t="str">
        <f t="shared" ref="A4:A44" si="0">B4&amp;C4</f>
        <v>All3</v>
      </c>
      <c r="B4" t="s">
        <v>1</v>
      </c>
      <c r="C4">
        <v>3</v>
      </c>
      <c r="D4">
        <v>3.8562162977487837</v>
      </c>
      <c r="E4">
        <v>4.0377351363602028</v>
      </c>
      <c r="F4">
        <v>4.1725190839694655</v>
      </c>
      <c r="G4">
        <v>4.5599543765407118</v>
      </c>
      <c r="H4">
        <v>4.3778634361233477</v>
      </c>
      <c r="J4" t="s">
        <v>1</v>
      </c>
      <c r="K4">
        <v>3</v>
      </c>
      <c r="L4">
        <v>4.0337532116623818</v>
      </c>
      <c r="M4">
        <v>4.1331450886590559</v>
      </c>
      <c r="N4">
        <v>4.2573070952345375</v>
      </c>
      <c r="O4">
        <v>5.9936221356113135</v>
      </c>
      <c r="P4">
        <v>4.917826352200426</v>
      </c>
      <c r="S4" t="s">
        <v>1</v>
      </c>
      <c r="T4">
        <v>3</v>
      </c>
      <c r="U4">
        <v>26519</v>
      </c>
      <c r="V4">
        <v>26474</v>
      </c>
      <c r="W4">
        <v>26855</v>
      </c>
      <c r="X4">
        <v>27179</v>
      </c>
      <c r="Y4">
        <v>27240</v>
      </c>
    </row>
    <row r="5" spans="1:25">
      <c r="A5" t="str">
        <f t="shared" si="0"/>
        <v>All4</v>
      </c>
      <c r="B5" t="s">
        <v>1</v>
      </c>
      <c r="C5">
        <v>4</v>
      </c>
      <c r="D5">
        <v>4.1627742669859087</v>
      </c>
      <c r="E5">
        <v>4.2694792708253209</v>
      </c>
      <c r="F5">
        <v>4.4819540364430921</v>
      </c>
      <c r="G5">
        <v>4.7765578975555645</v>
      </c>
      <c r="H5">
        <v>4.6019964457216318</v>
      </c>
      <c r="J5" t="s">
        <v>1</v>
      </c>
      <c r="K5">
        <v>4</v>
      </c>
      <c r="L5">
        <v>4.3138927746531479</v>
      </c>
      <c r="M5">
        <v>4.4198295470792406</v>
      </c>
      <c r="N5">
        <v>5.5120683738496394</v>
      </c>
      <c r="O5">
        <v>4.7987656004885633</v>
      </c>
      <c r="P5">
        <v>5.8311354607693442</v>
      </c>
      <c r="S5" t="s">
        <v>1</v>
      </c>
      <c r="T5">
        <v>4</v>
      </c>
      <c r="U5">
        <v>25477</v>
      </c>
      <c r="V5">
        <v>26002</v>
      </c>
      <c r="W5">
        <v>25629</v>
      </c>
      <c r="X5">
        <v>26141</v>
      </c>
      <c r="Y5">
        <v>26447</v>
      </c>
    </row>
    <row r="6" spans="1:25">
      <c r="A6" t="str">
        <f t="shared" si="0"/>
        <v>All1 - least deprived</v>
      </c>
      <c r="B6" t="s">
        <v>1</v>
      </c>
      <c r="C6" t="s">
        <v>2</v>
      </c>
      <c r="D6">
        <v>3.599663724253888</v>
      </c>
      <c r="E6">
        <v>3.7124979618457523</v>
      </c>
      <c r="F6">
        <v>3.8782196662886763</v>
      </c>
      <c r="G6">
        <v>4.1733044559419241</v>
      </c>
      <c r="H6">
        <v>4.1606422494707829</v>
      </c>
      <c r="J6" t="s">
        <v>1</v>
      </c>
      <c r="K6" t="s">
        <v>2</v>
      </c>
      <c r="L6">
        <v>3.9231509564105784</v>
      </c>
      <c r="M6">
        <v>3.9962542494144424</v>
      </c>
      <c r="N6">
        <v>4.1275618345273255</v>
      </c>
      <c r="O6">
        <v>4.4345886422207119</v>
      </c>
      <c r="P6">
        <v>4.699526856934356</v>
      </c>
      <c r="S6" t="s">
        <v>1</v>
      </c>
      <c r="T6" t="s">
        <v>2</v>
      </c>
      <c r="U6">
        <v>23790</v>
      </c>
      <c r="V6">
        <v>24532</v>
      </c>
      <c r="W6">
        <v>24692</v>
      </c>
      <c r="X6">
        <v>24933</v>
      </c>
      <c r="Y6">
        <v>25037</v>
      </c>
    </row>
    <row r="7" spans="1:25">
      <c r="A7" t="str">
        <f t="shared" si="0"/>
        <v>All5 - most deprived</v>
      </c>
      <c r="B7" t="s">
        <v>1</v>
      </c>
      <c r="C7" t="s">
        <v>3</v>
      </c>
      <c r="D7">
        <v>4.4040455334095041</v>
      </c>
      <c r="E7">
        <v>4.5153483369187493</v>
      </c>
      <c r="F7">
        <v>4.8035379812695114</v>
      </c>
      <c r="G7">
        <v>5.2075634747541253</v>
      </c>
      <c r="H7">
        <v>4.8827107572974073</v>
      </c>
      <c r="J7" t="s">
        <v>1</v>
      </c>
      <c r="K7" t="s">
        <v>3</v>
      </c>
      <c r="L7">
        <v>4.4295308649731435</v>
      </c>
      <c r="M7">
        <v>4.5148260436131613</v>
      </c>
      <c r="N7">
        <v>4.981336710251119</v>
      </c>
      <c r="O7">
        <v>12.013115346252182</v>
      </c>
      <c r="P7">
        <v>5.876821472528917</v>
      </c>
      <c r="S7" t="s">
        <v>1</v>
      </c>
      <c r="T7" t="s">
        <v>3</v>
      </c>
      <c r="U7">
        <v>23631</v>
      </c>
      <c r="V7">
        <v>24172</v>
      </c>
      <c r="W7">
        <v>24025</v>
      </c>
      <c r="X7">
        <v>24301</v>
      </c>
      <c r="Y7">
        <v>24495</v>
      </c>
    </row>
    <row r="8" spans="1:25">
      <c r="A8" t="str">
        <f t="shared" si="0"/>
        <v>CARE HOME SERVICE / OTHER INST.2</v>
      </c>
      <c r="B8" s="3" t="s">
        <v>4</v>
      </c>
      <c r="C8">
        <v>2</v>
      </c>
      <c r="D8">
        <v>3.7225579053373616</v>
      </c>
      <c r="E8">
        <v>4.0723822909346454</v>
      </c>
      <c r="F8">
        <v>4.1956124314442409</v>
      </c>
      <c r="G8">
        <v>4.6581081081081077</v>
      </c>
      <c r="H8">
        <v>4.35016393442623</v>
      </c>
      <c r="J8" s="3" t="s">
        <v>4</v>
      </c>
      <c r="K8">
        <v>2</v>
      </c>
      <c r="L8">
        <v>3.7177584187751149</v>
      </c>
      <c r="M8">
        <v>4.1722363301229528</v>
      </c>
      <c r="N8">
        <v>4.0801578467722388</v>
      </c>
      <c r="O8">
        <v>5.0533999495223805</v>
      </c>
      <c r="P8">
        <v>6.0283131435178419</v>
      </c>
      <c r="S8" s="3" t="s">
        <v>4</v>
      </c>
      <c r="T8">
        <v>2</v>
      </c>
      <c r="U8">
        <v>1986</v>
      </c>
      <c r="V8">
        <v>1423</v>
      </c>
      <c r="W8">
        <v>1641</v>
      </c>
      <c r="X8">
        <v>1480</v>
      </c>
      <c r="Y8">
        <v>1525</v>
      </c>
    </row>
    <row r="9" spans="1:25">
      <c r="A9" t="str">
        <f t="shared" si="0"/>
        <v>CARE HOME SERVICE / OTHER INST.3</v>
      </c>
      <c r="B9" s="3" t="s">
        <v>4</v>
      </c>
      <c r="C9">
        <v>3</v>
      </c>
      <c r="D9">
        <v>3.9380692167577411</v>
      </c>
      <c r="E9">
        <v>4.156394963552021</v>
      </c>
      <c r="F9">
        <v>4.3489808523780109</v>
      </c>
      <c r="G9">
        <v>4.7192052980132448</v>
      </c>
      <c r="H9">
        <v>4.3615635179153092</v>
      </c>
      <c r="J9" s="3" t="s">
        <v>4</v>
      </c>
      <c r="K9">
        <v>3</v>
      </c>
      <c r="L9">
        <v>4.1090808605659337</v>
      </c>
      <c r="M9">
        <v>4.1900389320850477</v>
      </c>
      <c r="N9">
        <v>4.4592528085859406</v>
      </c>
      <c r="O9">
        <v>4.9277714142304028</v>
      </c>
      <c r="P9">
        <v>4.7692745046688829</v>
      </c>
      <c r="S9" s="3" t="s">
        <v>4</v>
      </c>
      <c r="T9">
        <v>3</v>
      </c>
      <c r="U9">
        <v>2196</v>
      </c>
      <c r="V9">
        <v>1509</v>
      </c>
      <c r="W9">
        <v>1619</v>
      </c>
      <c r="X9">
        <v>1510</v>
      </c>
      <c r="Y9">
        <v>1535</v>
      </c>
    </row>
    <row r="10" spans="1:25">
      <c r="A10" t="str">
        <f t="shared" si="0"/>
        <v>CARE HOME SERVICE / OTHER INST.4</v>
      </c>
      <c r="B10" s="3" t="s">
        <v>4</v>
      </c>
      <c r="C10">
        <v>4</v>
      </c>
      <c r="D10">
        <v>4.4261220373171959</v>
      </c>
      <c r="E10">
        <v>4.587950138504155</v>
      </c>
      <c r="F10">
        <v>4.615135834411384</v>
      </c>
      <c r="G10">
        <v>5.1222296843519137</v>
      </c>
      <c r="H10">
        <v>4.6847258485639687</v>
      </c>
      <c r="J10" s="3" t="s">
        <v>4</v>
      </c>
      <c r="K10">
        <v>4</v>
      </c>
      <c r="L10">
        <v>4.7784902596624264</v>
      </c>
      <c r="M10">
        <v>4.3805332562864674</v>
      </c>
      <c r="N10">
        <v>4.5034331256067466</v>
      </c>
      <c r="O10">
        <v>5.4075660230813494</v>
      </c>
      <c r="P10">
        <v>8.0796460926778124</v>
      </c>
      <c r="S10" s="3" t="s">
        <v>4</v>
      </c>
      <c r="T10">
        <v>4</v>
      </c>
      <c r="U10">
        <v>1983</v>
      </c>
      <c r="V10">
        <v>1444</v>
      </c>
      <c r="W10">
        <v>1546</v>
      </c>
      <c r="X10">
        <v>1489</v>
      </c>
      <c r="Y10">
        <v>1532</v>
      </c>
    </row>
    <row r="11" spans="1:25">
      <c r="A11" t="str">
        <f t="shared" si="0"/>
        <v>CARE HOME SERVICE / OTHER INST.1 - least deprived</v>
      </c>
      <c r="B11" s="3" t="s">
        <v>4</v>
      </c>
      <c r="C11" t="s">
        <v>2</v>
      </c>
      <c r="D11">
        <v>3.8069364161849713</v>
      </c>
      <c r="E11">
        <v>4.0708729472774419</v>
      </c>
      <c r="F11">
        <v>4.2114243323442135</v>
      </c>
      <c r="G11">
        <v>4.2224806201550384</v>
      </c>
      <c r="H11">
        <v>4.0954258675078865</v>
      </c>
      <c r="J11" s="3" t="s">
        <v>4</v>
      </c>
      <c r="K11" t="s">
        <v>2</v>
      </c>
      <c r="L11">
        <v>4.0366680195934119</v>
      </c>
      <c r="M11">
        <v>4.4508259427823038</v>
      </c>
      <c r="N11">
        <v>4.4450571520332325</v>
      </c>
      <c r="O11">
        <v>4.3906547967068033</v>
      </c>
      <c r="P11">
        <v>5.2137767133280297</v>
      </c>
      <c r="S11" s="3" t="s">
        <v>4</v>
      </c>
      <c r="T11" t="s">
        <v>2</v>
      </c>
      <c r="U11">
        <v>1730</v>
      </c>
      <c r="V11">
        <v>1157</v>
      </c>
      <c r="W11">
        <v>1348</v>
      </c>
      <c r="X11">
        <v>1290</v>
      </c>
      <c r="Y11">
        <v>1268</v>
      </c>
    </row>
    <row r="12" spans="1:25">
      <c r="A12" t="str">
        <f t="shared" si="0"/>
        <v>CARE HOME SERVICE / OTHER INST.5 - most deprived</v>
      </c>
      <c r="B12" s="3" t="s">
        <v>4</v>
      </c>
      <c r="C12" t="s">
        <v>3</v>
      </c>
      <c r="D12">
        <v>4.5120627261761159</v>
      </c>
      <c r="E12">
        <v>4.8883392226148406</v>
      </c>
      <c r="F12">
        <v>5.0079652425778418</v>
      </c>
      <c r="G12">
        <v>5.1917808219178081</v>
      </c>
      <c r="H12">
        <v>5.2157012195121952</v>
      </c>
      <c r="J12" s="3" t="s">
        <v>4</v>
      </c>
      <c r="K12" t="s">
        <v>3</v>
      </c>
      <c r="L12">
        <v>4.3614774634449152</v>
      </c>
      <c r="M12">
        <v>4.501638676741587</v>
      </c>
      <c r="N12">
        <v>4.7878857079523351</v>
      </c>
      <c r="O12">
        <v>5.0476534354112328</v>
      </c>
      <c r="P12">
        <v>12.255603383994618</v>
      </c>
      <c r="S12" s="3" t="s">
        <v>4</v>
      </c>
      <c r="T12" t="s">
        <v>3</v>
      </c>
      <c r="U12">
        <v>1658</v>
      </c>
      <c r="V12">
        <v>1415</v>
      </c>
      <c r="W12">
        <v>1381</v>
      </c>
      <c r="X12">
        <v>1314</v>
      </c>
      <c r="Y12">
        <v>1312</v>
      </c>
    </row>
    <row r="13" spans="1:25">
      <c r="A13" t="str">
        <f t="shared" si="0"/>
        <v>HOME / PRIVATE ADDRESS2</v>
      </c>
      <c r="B13" s="3" t="s">
        <v>5</v>
      </c>
      <c r="C13">
        <v>2</v>
      </c>
      <c r="D13">
        <v>3.1497764530551415</v>
      </c>
      <c r="E13">
        <v>3.247189391755549</v>
      </c>
      <c r="F13">
        <v>3.2105743976247574</v>
      </c>
      <c r="G13">
        <v>3.6321528948847668</v>
      </c>
      <c r="H13">
        <v>3.4508355121064</v>
      </c>
      <c r="J13" s="3" t="s">
        <v>5</v>
      </c>
      <c r="K13">
        <v>2</v>
      </c>
      <c r="L13">
        <v>3.5132030565994365</v>
      </c>
      <c r="M13">
        <v>3.8448554447426457</v>
      </c>
      <c r="N13">
        <v>3.7047822121198126</v>
      </c>
      <c r="O13">
        <v>5.6072690890745234</v>
      </c>
      <c r="P13">
        <v>4.2003863369460168</v>
      </c>
      <c r="S13" s="3" t="s">
        <v>5</v>
      </c>
      <c r="T13">
        <v>2</v>
      </c>
      <c r="U13">
        <v>6710</v>
      </c>
      <c r="V13">
        <v>6938</v>
      </c>
      <c r="W13">
        <v>8757</v>
      </c>
      <c r="X13">
        <v>8895</v>
      </c>
      <c r="Y13">
        <v>8797</v>
      </c>
    </row>
    <row r="14" spans="1:25">
      <c r="A14" t="str">
        <f t="shared" si="0"/>
        <v>HOME / PRIVATE ADDRESS3</v>
      </c>
      <c r="B14" s="3" t="s">
        <v>5</v>
      </c>
      <c r="C14">
        <v>3</v>
      </c>
      <c r="D14">
        <v>3.2027607361963191</v>
      </c>
      <c r="E14">
        <v>3.3400205008053887</v>
      </c>
      <c r="F14">
        <v>3.3960992907801417</v>
      </c>
      <c r="G14">
        <v>3.6483845004024378</v>
      </c>
      <c r="H14">
        <v>3.5703954275049576</v>
      </c>
      <c r="J14" s="3" t="s">
        <v>5</v>
      </c>
      <c r="K14">
        <v>3</v>
      </c>
      <c r="L14">
        <v>3.7579786840747089</v>
      </c>
      <c r="M14">
        <v>3.7543661829951871</v>
      </c>
      <c r="N14">
        <v>3.9143156236844319</v>
      </c>
      <c r="O14">
        <v>4.1562009596505129</v>
      </c>
      <c r="P14">
        <v>4.4499441129563104</v>
      </c>
      <c r="S14" s="3" t="s">
        <v>5</v>
      </c>
      <c r="T14">
        <v>3</v>
      </c>
      <c r="U14">
        <v>6520</v>
      </c>
      <c r="V14">
        <v>6829</v>
      </c>
      <c r="W14">
        <v>8460</v>
      </c>
      <c r="X14">
        <v>8697</v>
      </c>
      <c r="Y14">
        <v>8573</v>
      </c>
    </row>
    <row r="15" spans="1:25">
      <c r="A15" t="str">
        <f t="shared" si="0"/>
        <v>HOME / PRIVATE ADDRESS4</v>
      </c>
      <c r="B15" s="3" t="s">
        <v>5</v>
      </c>
      <c r="C15">
        <v>4</v>
      </c>
      <c r="D15">
        <v>3.5332019405700423</v>
      </c>
      <c r="E15">
        <v>3.6185286103542236</v>
      </c>
      <c r="F15">
        <v>3.5649993731979439</v>
      </c>
      <c r="G15">
        <v>3.91381257056831</v>
      </c>
      <c r="H15">
        <v>3.7576774835260474</v>
      </c>
      <c r="J15" s="3" t="s">
        <v>5</v>
      </c>
      <c r="K15">
        <v>4</v>
      </c>
      <c r="L15">
        <v>4.0140716997920318</v>
      </c>
      <c r="M15">
        <v>4.3962719254113924</v>
      </c>
      <c r="N15">
        <v>4.0374772005001196</v>
      </c>
      <c r="O15">
        <v>4.3222425117915142</v>
      </c>
      <c r="P15">
        <v>4.5553698375161735</v>
      </c>
      <c r="S15" s="3" t="s">
        <v>5</v>
      </c>
      <c r="T15">
        <v>4</v>
      </c>
      <c r="U15">
        <v>6596</v>
      </c>
      <c r="V15">
        <v>6973</v>
      </c>
      <c r="W15">
        <v>7977</v>
      </c>
      <c r="X15">
        <v>7971</v>
      </c>
      <c r="Y15">
        <v>8043</v>
      </c>
    </row>
    <row r="16" spans="1:25">
      <c r="A16" t="str">
        <f t="shared" si="0"/>
        <v>HOME / PRIVATE ADDRESS1 - least deprived</v>
      </c>
      <c r="B16" s="3" t="s">
        <v>5</v>
      </c>
      <c r="C16" t="s">
        <v>2</v>
      </c>
      <c r="D16">
        <v>2.9192472198460222</v>
      </c>
      <c r="E16">
        <v>3.041015625</v>
      </c>
      <c r="F16">
        <v>3.1579592837870982</v>
      </c>
      <c r="G16">
        <v>3.409212445308702</v>
      </c>
      <c r="H16">
        <v>3.4471060311284045</v>
      </c>
      <c r="J16" s="3" t="s">
        <v>5</v>
      </c>
      <c r="K16" t="s">
        <v>2</v>
      </c>
      <c r="L16">
        <v>3.4124396153835708</v>
      </c>
      <c r="M16">
        <v>3.5747332628401525</v>
      </c>
      <c r="N16">
        <v>3.6614109495325473</v>
      </c>
      <c r="O16">
        <v>4.007577326732064</v>
      </c>
      <c r="P16">
        <v>4.3172696082346036</v>
      </c>
      <c r="S16" s="3" t="s">
        <v>5</v>
      </c>
      <c r="T16" t="s">
        <v>2</v>
      </c>
      <c r="U16">
        <v>5845</v>
      </c>
      <c r="V16">
        <v>6144</v>
      </c>
      <c r="W16">
        <v>8154</v>
      </c>
      <c r="X16">
        <v>8228</v>
      </c>
      <c r="Y16">
        <v>8224</v>
      </c>
    </row>
    <row r="17" spans="1:25">
      <c r="A17" t="str">
        <f t="shared" si="0"/>
        <v>HOME / PRIVATE ADDRESS5 - most deprived</v>
      </c>
      <c r="B17" s="3" t="s">
        <v>5</v>
      </c>
      <c r="C17" t="s">
        <v>3</v>
      </c>
      <c r="D17">
        <v>3.7381949458483756</v>
      </c>
      <c r="E17">
        <v>3.7896663381669717</v>
      </c>
      <c r="F17">
        <v>3.9602552173335104</v>
      </c>
      <c r="G17">
        <v>4.4398461334394481</v>
      </c>
      <c r="H17">
        <v>4.0839367122552961</v>
      </c>
      <c r="J17" s="3" t="s">
        <v>5</v>
      </c>
      <c r="K17" t="s">
        <v>3</v>
      </c>
      <c r="L17">
        <v>4.25169194304019</v>
      </c>
      <c r="M17">
        <v>4.2365589386049338</v>
      </c>
      <c r="N17">
        <v>4.4635829808706537</v>
      </c>
      <c r="O17">
        <v>6.5036213581077904</v>
      </c>
      <c r="P17">
        <v>4.8421988375831067</v>
      </c>
      <c r="S17" s="3" t="s">
        <v>5</v>
      </c>
      <c r="T17" t="s">
        <v>3</v>
      </c>
      <c r="U17">
        <v>6925</v>
      </c>
      <c r="V17">
        <v>7103</v>
      </c>
      <c r="W17">
        <v>7523</v>
      </c>
      <c r="X17">
        <v>7539</v>
      </c>
      <c r="Y17">
        <v>7458</v>
      </c>
    </row>
    <row r="18" spans="1:25">
      <c r="A18" t="str">
        <f t="shared" si="0"/>
        <v>HOSPICE2</v>
      </c>
      <c r="B18" s="3" t="s">
        <v>6</v>
      </c>
      <c r="C18">
        <v>2</v>
      </c>
      <c r="D18">
        <v>3.7012987012987013</v>
      </c>
      <c r="E18">
        <v>3.9837096313232352</v>
      </c>
      <c r="F18">
        <v>4.1610274141763401</v>
      </c>
      <c r="G18">
        <v>4.4531400966183572</v>
      </c>
      <c r="H18">
        <v>4.4765246853823815</v>
      </c>
      <c r="J18" s="3" t="s">
        <v>6</v>
      </c>
      <c r="K18">
        <v>2</v>
      </c>
      <c r="L18">
        <v>3.9182496643463942</v>
      </c>
      <c r="M18">
        <v>4.161273975640019</v>
      </c>
      <c r="N18">
        <v>4.4525664903821447</v>
      </c>
      <c r="O18">
        <v>4.5053432393610304</v>
      </c>
      <c r="P18">
        <v>4.8687126471574764</v>
      </c>
      <c r="S18" s="3" t="s">
        <v>6</v>
      </c>
      <c r="T18">
        <v>2</v>
      </c>
      <c r="U18">
        <v>3927</v>
      </c>
      <c r="V18">
        <v>3499</v>
      </c>
      <c r="W18">
        <v>4049</v>
      </c>
      <c r="X18">
        <v>4140</v>
      </c>
      <c r="Y18">
        <v>4132</v>
      </c>
    </row>
    <row r="19" spans="1:25">
      <c r="A19" t="str">
        <f t="shared" si="0"/>
        <v>HOSPICE3</v>
      </c>
      <c r="B19" s="3" t="s">
        <v>6</v>
      </c>
      <c r="C19">
        <v>3</v>
      </c>
      <c r="D19">
        <v>3.7873291272344902</v>
      </c>
      <c r="E19">
        <v>4.090717299578059</v>
      </c>
      <c r="F19">
        <v>4.1039398652151373</v>
      </c>
      <c r="G19">
        <v>4.6142969363707778</v>
      </c>
      <c r="H19">
        <v>4.5875763747454172</v>
      </c>
      <c r="J19" s="3" t="s">
        <v>6</v>
      </c>
      <c r="K19">
        <v>3</v>
      </c>
      <c r="L19">
        <v>3.9801951619484264</v>
      </c>
      <c r="M19">
        <v>4.2065919418333264</v>
      </c>
      <c r="N19">
        <v>4.239257500075241</v>
      </c>
      <c r="O19">
        <v>4.64386073000066</v>
      </c>
      <c r="P19">
        <v>4.7760616506734133</v>
      </c>
      <c r="S19" s="3" t="s">
        <v>6</v>
      </c>
      <c r="T19">
        <v>3</v>
      </c>
      <c r="U19">
        <v>3804</v>
      </c>
      <c r="V19">
        <v>3318</v>
      </c>
      <c r="W19">
        <v>3858</v>
      </c>
      <c r="X19">
        <v>3819</v>
      </c>
      <c r="Y19">
        <v>3928</v>
      </c>
    </row>
    <row r="20" spans="1:25">
      <c r="A20" t="str">
        <f t="shared" si="0"/>
        <v>HOSPICE4</v>
      </c>
      <c r="B20" s="3" t="s">
        <v>6</v>
      </c>
      <c r="C20">
        <v>4</v>
      </c>
      <c r="D20">
        <v>4.0471671783421712</v>
      </c>
      <c r="E20">
        <v>4.3013658820110434</v>
      </c>
      <c r="F20">
        <v>4.6218038774936776</v>
      </c>
      <c r="G20">
        <v>4.7844875346260389</v>
      </c>
      <c r="H20">
        <v>4.8701047986762269</v>
      </c>
      <c r="J20" s="3" t="s">
        <v>6</v>
      </c>
      <c r="K20">
        <v>4</v>
      </c>
      <c r="L20">
        <v>4.1266598185695642</v>
      </c>
      <c r="M20">
        <v>4.2363489237303664</v>
      </c>
      <c r="N20">
        <v>4.4530827571997254</v>
      </c>
      <c r="O20">
        <v>4.6534169851363902</v>
      </c>
      <c r="P20">
        <v>5.2522525705525887</v>
      </c>
      <c r="S20" s="3" t="s">
        <v>6</v>
      </c>
      <c r="T20">
        <v>4</v>
      </c>
      <c r="U20">
        <v>3583</v>
      </c>
      <c r="V20">
        <v>3441</v>
      </c>
      <c r="W20">
        <v>3559</v>
      </c>
      <c r="X20">
        <v>3610</v>
      </c>
      <c r="Y20">
        <v>3626</v>
      </c>
    </row>
    <row r="21" spans="1:25">
      <c r="A21" t="str">
        <f t="shared" si="0"/>
        <v>HOSPICE1 - least deprived</v>
      </c>
      <c r="B21" s="3" t="s">
        <v>6</v>
      </c>
      <c r="C21" t="s">
        <v>2</v>
      </c>
      <c r="D21">
        <v>3.7485795454545454</v>
      </c>
      <c r="E21">
        <v>3.8180737217598097</v>
      </c>
      <c r="F21">
        <v>3.7475273295158771</v>
      </c>
      <c r="G21">
        <v>4.1947951558876575</v>
      </c>
      <c r="H21">
        <v>4.2354140127388531</v>
      </c>
      <c r="J21" s="3" t="s">
        <v>6</v>
      </c>
      <c r="K21" t="s">
        <v>2</v>
      </c>
      <c r="L21">
        <v>3.9646954667769494</v>
      </c>
      <c r="M21">
        <v>3.9499794342865444</v>
      </c>
      <c r="N21">
        <v>4.126643369746815</v>
      </c>
      <c r="O21">
        <v>4.1576142687568245</v>
      </c>
      <c r="P21">
        <v>4.520101142168226</v>
      </c>
      <c r="S21" s="3" t="s">
        <v>6</v>
      </c>
      <c r="T21" t="s">
        <v>2</v>
      </c>
      <c r="U21">
        <v>3520</v>
      </c>
      <c r="V21">
        <v>3364</v>
      </c>
      <c r="W21">
        <v>3842</v>
      </c>
      <c r="X21">
        <v>3881</v>
      </c>
      <c r="Y21">
        <v>3925</v>
      </c>
    </row>
    <row r="22" spans="1:25">
      <c r="A22" t="str">
        <f t="shared" si="0"/>
        <v>HOSPICE5 - most deprived</v>
      </c>
      <c r="B22" s="3" t="s">
        <v>6</v>
      </c>
      <c r="C22" t="s">
        <v>3</v>
      </c>
      <c r="D22">
        <v>4.4444771723122241</v>
      </c>
      <c r="E22">
        <v>4.5620393120393121</v>
      </c>
      <c r="F22">
        <v>4.8453608247422677</v>
      </c>
      <c r="G22">
        <v>5.1641337386018238</v>
      </c>
      <c r="H22">
        <v>4.8769641268900088</v>
      </c>
      <c r="J22" s="3" t="s">
        <v>6</v>
      </c>
      <c r="K22" t="s">
        <v>3</v>
      </c>
      <c r="L22">
        <v>4.4791892242846592</v>
      </c>
      <c r="M22">
        <v>4.4415116252631943</v>
      </c>
      <c r="N22">
        <v>4.8651557401882926</v>
      </c>
      <c r="O22">
        <v>5.0137957376362818</v>
      </c>
      <c r="P22">
        <v>5.0890626594955046</v>
      </c>
      <c r="S22" s="3" t="s">
        <v>6</v>
      </c>
      <c r="T22" t="s">
        <v>3</v>
      </c>
      <c r="U22">
        <v>3395</v>
      </c>
      <c r="V22">
        <v>3256</v>
      </c>
      <c r="W22">
        <v>3298</v>
      </c>
      <c r="X22">
        <v>3290</v>
      </c>
      <c r="Y22">
        <v>3373</v>
      </c>
    </row>
    <row r="23" spans="1:25">
      <c r="A23" t="str">
        <f t="shared" si="0"/>
        <v>HOSPITAL2</v>
      </c>
      <c r="B23" s="3" t="s">
        <v>7</v>
      </c>
      <c r="C23">
        <v>2</v>
      </c>
      <c r="D23">
        <v>4.3543324491600357</v>
      </c>
      <c r="E23">
        <v>4.6476079346557757</v>
      </c>
      <c r="F23">
        <v>4.6832838353839623</v>
      </c>
      <c r="G23">
        <v>5.1518415922848053</v>
      </c>
      <c r="H23">
        <v>4.9437801552338998</v>
      </c>
      <c r="J23" s="3" t="s">
        <v>7</v>
      </c>
      <c r="K23">
        <v>2</v>
      </c>
      <c r="L23">
        <v>4.0606381192155458</v>
      </c>
      <c r="M23">
        <v>4.2462486245549194</v>
      </c>
      <c r="N23">
        <v>4.362514818274966</v>
      </c>
      <c r="O23">
        <v>4.8826919557771742</v>
      </c>
      <c r="P23">
        <v>5.2519433013401322</v>
      </c>
      <c r="S23" s="3" t="s">
        <v>7</v>
      </c>
      <c r="T23">
        <v>2</v>
      </c>
      <c r="U23">
        <v>9048</v>
      </c>
      <c r="V23">
        <v>7713</v>
      </c>
      <c r="W23">
        <v>9428</v>
      </c>
      <c r="X23">
        <v>9747</v>
      </c>
      <c r="Y23">
        <v>9534</v>
      </c>
    </row>
    <row r="24" spans="1:25">
      <c r="A24" t="str">
        <f t="shared" si="0"/>
        <v>HOSPITAL3</v>
      </c>
      <c r="B24" s="3" t="s">
        <v>7</v>
      </c>
      <c r="C24">
        <v>3</v>
      </c>
      <c r="D24">
        <v>4.4360933738092747</v>
      </c>
      <c r="E24">
        <v>4.6761713352593892</v>
      </c>
      <c r="F24">
        <v>4.8426073131955487</v>
      </c>
      <c r="G24">
        <v>5.3414116934262346</v>
      </c>
      <c r="H24">
        <v>5.00573476702509</v>
      </c>
      <c r="J24" s="3" t="s">
        <v>7</v>
      </c>
      <c r="K24">
        <v>3</v>
      </c>
      <c r="L24">
        <v>4.1198699764399365</v>
      </c>
      <c r="M24">
        <v>4.1949234949435592</v>
      </c>
      <c r="N24">
        <v>4.4297007608614241</v>
      </c>
      <c r="O24">
        <v>7.9276971977028463</v>
      </c>
      <c r="P24">
        <v>5.2361449692483397</v>
      </c>
      <c r="S24" s="3" t="s">
        <v>7</v>
      </c>
      <c r="T24">
        <v>3</v>
      </c>
      <c r="U24">
        <v>9553</v>
      </c>
      <c r="V24">
        <v>7961</v>
      </c>
      <c r="W24">
        <v>10064</v>
      </c>
      <c r="X24">
        <v>9903</v>
      </c>
      <c r="Y24">
        <v>9765</v>
      </c>
    </row>
    <row r="25" spans="1:25">
      <c r="A25" t="str">
        <f t="shared" si="0"/>
        <v>HOSPITAL4</v>
      </c>
      <c r="B25" s="3" t="s">
        <v>7</v>
      </c>
      <c r="C25">
        <v>4</v>
      </c>
      <c r="D25">
        <v>4.6990082813618237</v>
      </c>
      <c r="E25">
        <v>4.9132599884192238</v>
      </c>
      <c r="F25">
        <v>5.1525220176140909</v>
      </c>
      <c r="G25">
        <v>5.446331049548208</v>
      </c>
      <c r="H25">
        <v>5.2039603960396041</v>
      </c>
      <c r="J25" s="3" t="s">
        <v>7</v>
      </c>
      <c r="K25">
        <v>4</v>
      </c>
      <c r="L25">
        <v>4.1546273556416997</v>
      </c>
      <c r="M25">
        <v>4.5183848533558102</v>
      </c>
      <c r="N25">
        <v>6.9675855335881378</v>
      </c>
      <c r="O25">
        <v>5.0667122654598566</v>
      </c>
      <c r="P25">
        <v>6.6503931940171066</v>
      </c>
      <c r="S25" s="3" t="s">
        <v>7</v>
      </c>
      <c r="T25">
        <v>4</v>
      </c>
      <c r="U25">
        <v>9781</v>
      </c>
      <c r="V25">
        <v>8635</v>
      </c>
      <c r="W25">
        <v>9992</v>
      </c>
      <c r="X25">
        <v>10071</v>
      </c>
      <c r="Y25">
        <v>10100</v>
      </c>
    </row>
    <row r="26" spans="1:25">
      <c r="A26" t="str">
        <f t="shared" si="0"/>
        <v>HOSPITAL1 - least deprived</v>
      </c>
      <c r="B26" s="3" t="s">
        <v>7</v>
      </c>
      <c r="C26" t="s">
        <v>2</v>
      </c>
      <c r="D26">
        <v>4.2607646386383839</v>
      </c>
      <c r="E26">
        <v>4.3501945525291825</v>
      </c>
      <c r="F26">
        <v>4.5761132205730064</v>
      </c>
      <c r="G26">
        <v>4.9241788958770094</v>
      </c>
      <c r="H26">
        <v>4.8637059724349161</v>
      </c>
      <c r="J26" s="3" t="s">
        <v>7</v>
      </c>
      <c r="K26" t="s">
        <v>2</v>
      </c>
      <c r="L26">
        <v>4.196544052716674</v>
      </c>
      <c r="M26">
        <v>4.148864134171431</v>
      </c>
      <c r="N26">
        <v>4.364629264855231</v>
      </c>
      <c r="O26">
        <v>4.7767106387807647</v>
      </c>
      <c r="P26">
        <v>5.0074085995088193</v>
      </c>
      <c r="S26" s="3" t="s">
        <v>7</v>
      </c>
      <c r="T26" t="s">
        <v>2</v>
      </c>
      <c r="U26">
        <v>7873</v>
      </c>
      <c r="V26">
        <v>6682</v>
      </c>
      <c r="W26">
        <v>8691</v>
      </c>
      <c r="X26">
        <v>8586</v>
      </c>
      <c r="Y26">
        <v>8489</v>
      </c>
    </row>
    <row r="27" spans="1:25">
      <c r="A27" t="str">
        <f t="shared" si="0"/>
        <v>HOSPITAL5 - most deprived</v>
      </c>
      <c r="B27" s="3" t="s">
        <v>7</v>
      </c>
      <c r="C27" t="s">
        <v>3</v>
      </c>
      <c r="D27">
        <v>4.916251651590609</v>
      </c>
      <c r="E27">
        <v>5.1769239238137184</v>
      </c>
      <c r="F27">
        <v>5.4353399651317815</v>
      </c>
      <c r="G27">
        <v>5.9046368320032325</v>
      </c>
      <c r="H27">
        <v>5.4970849953973611</v>
      </c>
      <c r="J27" s="3" t="s">
        <v>7</v>
      </c>
      <c r="K27" t="s">
        <v>3</v>
      </c>
      <c r="L27">
        <v>4.5110714175803217</v>
      </c>
      <c r="M27">
        <v>4.7369320147540224</v>
      </c>
      <c r="N27">
        <v>5.3249194706612455</v>
      </c>
      <c r="O27">
        <v>17.455152756884022</v>
      </c>
      <c r="P27">
        <v>5.5917632071987295</v>
      </c>
      <c r="S27" s="3" t="s">
        <v>7</v>
      </c>
      <c r="T27" t="s">
        <v>3</v>
      </c>
      <c r="U27">
        <v>9839</v>
      </c>
      <c r="V27">
        <v>9083</v>
      </c>
      <c r="W27">
        <v>9751</v>
      </c>
      <c r="X27">
        <v>9899</v>
      </c>
      <c r="Y27">
        <v>9777</v>
      </c>
    </row>
    <row r="28" spans="1:25">
      <c r="A28" t="str">
        <f t="shared" si="0"/>
        <v>OTHER2</v>
      </c>
      <c r="B28" s="3" t="s">
        <v>8</v>
      </c>
      <c r="C28">
        <v>2</v>
      </c>
      <c r="D28">
        <v>4.016759776536313</v>
      </c>
      <c r="E28">
        <v>3.8859934853420195</v>
      </c>
      <c r="F28">
        <v>3.9616161616161616</v>
      </c>
      <c r="G28">
        <v>4.4410256410256412</v>
      </c>
      <c r="H28">
        <v>4.4346504559270521</v>
      </c>
      <c r="J28" s="3" t="s">
        <v>8</v>
      </c>
      <c r="K28">
        <v>2</v>
      </c>
      <c r="L28">
        <v>3.6848838811079769</v>
      </c>
      <c r="M28">
        <v>3.6005672083964275</v>
      </c>
      <c r="N28">
        <v>4.1005259628745083</v>
      </c>
      <c r="O28">
        <v>4.4441387027491528</v>
      </c>
      <c r="P28">
        <v>4.9406970172376834</v>
      </c>
      <c r="S28" s="3" t="s">
        <v>8</v>
      </c>
      <c r="T28">
        <v>2</v>
      </c>
      <c r="U28">
        <v>179</v>
      </c>
      <c r="V28">
        <v>307</v>
      </c>
      <c r="W28">
        <v>495</v>
      </c>
      <c r="X28">
        <v>585</v>
      </c>
      <c r="Y28">
        <v>658</v>
      </c>
    </row>
    <row r="29" spans="1:25">
      <c r="A29" t="str">
        <f t="shared" si="0"/>
        <v>OTHER3</v>
      </c>
      <c r="B29" s="3" t="s">
        <v>8</v>
      </c>
      <c r="C29">
        <v>3</v>
      </c>
      <c r="D29">
        <v>4.0109890109890109</v>
      </c>
      <c r="E29">
        <v>3.9901639344262296</v>
      </c>
      <c r="F29">
        <v>4.1286764705882355</v>
      </c>
      <c r="G29">
        <v>4.7387247278382585</v>
      </c>
      <c r="H29">
        <v>4.4508320726172466</v>
      </c>
      <c r="J29" s="3" t="s">
        <v>8</v>
      </c>
      <c r="K29">
        <v>3</v>
      </c>
      <c r="L29">
        <v>3.553830725936149</v>
      </c>
      <c r="M29">
        <v>4.2969429508706654</v>
      </c>
      <c r="N29">
        <v>3.8529586457779663</v>
      </c>
      <c r="O29">
        <v>4.7330786899402373</v>
      </c>
      <c r="P29">
        <v>5.0971846124378128</v>
      </c>
      <c r="S29" s="3" t="s">
        <v>8</v>
      </c>
      <c r="T29">
        <v>3</v>
      </c>
      <c r="U29">
        <v>182</v>
      </c>
      <c r="V29">
        <v>305</v>
      </c>
      <c r="W29">
        <v>544</v>
      </c>
      <c r="X29">
        <v>643</v>
      </c>
      <c r="Y29">
        <v>661</v>
      </c>
    </row>
    <row r="30" spans="1:25">
      <c r="A30" t="str">
        <f t="shared" si="0"/>
        <v>OTHER4</v>
      </c>
      <c r="B30" s="3" t="s">
        <v>8</v>
      </c>
      <c r="C30">
        <v>4</v>
      </c>
      <c r="D30">
        <v>3.4809160305343512</v>
      </c>
      <c r="E30">
        <v>4.1863354037267078</v>
      </c>
      <c r="F30">
        <v>4.6470588235294121</v>
      </c>
      <c r="G30">
        <v>4.6253918495297803</v>
      </c>
      <c r="H30">
        <v>4.1908646003262646</v>
      </c>
      <c r="J30" s="3" t="s">
        <v>8</v>
      </c>
      <c r="K30">
        <v>4</v>
      </c>
      <c r="L30">
        <v>2.5460411049862306</v>
      </c>
      <c r="M30">
        <v>3.9925241181731619</v>
      </c>
      <c r="N30">
        <v>4.3018060797242308</v>
      </c>
      <c r="O30">
        <v>4.1840447204802906</v>
      </c>
      <c r="P30">
        <v>4.9120814182063341</v>
      </c>
      <c r="S30" s="3" t="s">
        <v>8</v>
      </c>
      <c r="T30">
        <v>4</v>
      </c>
      <c r="U30">
        <v>131</v>
      </c>
      <c r="V30">
        <v>322</v>
      </c>
      <c r="W30">
        <v>442</v>
      </c>
      <c r="X30">
        <v>638</v>
      </c>
      <c r="Y30">
        <v>613</v>
      </c>
    </row>
    <row r="31" spans="1:25">
      <c r="A31" t="str">
        <f t="shared" si="0"/>
        <v>OTHER1 - least deprived</v>
      </c>
      <c r="B31" s="3" t="s">
        <v>8</v>
      </c>
      <c r="C31" t="s">
        <v>2</v>
      </c>
      <c r="D31">
        <v>3.8012422360248448</v>
      </c>
      <c r="E31">
        <v>3.8249158249158248</v>
      </c>
      <c r="F31">
        <v>4.2764227642276422</v>
      </c>
      <c r="G31">
        <v>4.2032374100719423</v>
      </c>
      <c r="H31">
        <v>4.2463533225283632</v>
      </c>
      <c r="J31" s="3" t="s">
        <v>8</v>
      </c>
      <c r="K31" t="s">
        <v>2</v>
      </c>
      <c r="L31">
        <v>4.7061394419635469</v>
      </c>
      <c r="M31">
        <v>4.2005853931229211</v>
      </c>
      <c r="N31">
        <v>4.4264541040159164</v>
      </c>
      <c r="O31">
        <v>4.3388116803554579</v>
      </c>
      <c r="P31">
        <v>4.7157091530881097</v>
      </c>
      <c r="S31" s="3" t="s">
        <v>8</v>
      </c>
      <c r="T31" t="s">
        <v>2</v>
      </c>
      <c r="U31">
        <v>161</v>
      </c>
      <c r="V31">
        <v>297</v>
      </c>
      <c r="W31">
        <v>492</v>
      </c>
      <c r="X31">
        <v>556</v>
      </c>
      <c r="Y31">
        <v>617</v>
      </c>
    </row>
    <row r="32" spans="1:25">
      <c r="A32" t="str">
        <f t="shared" si="0"/>
        <v>OTHER5 - most deprived</v>
      </c>
      <c r="B32" s="3" t="s">
        <v>8</v>
      </c>
      <c r="C32" t="s">
        <v>3</v>
      </c>
      <c r="D32">
        <v>4.3499999999999996</v>
      </c>
      <c r="E32">
        <v>4.3854545454545457</v>
      </c>
      <c r="F32">
        <v>4.7723970944309926</v>
      </c>
      <c r="G32">
        <v>4.6119402985074629</v>
      </c>
      <c r="H32">
        <v>4.7985739750445635</v>
      </c>
      <c r="J32" s="3" t="s">
        <v>8</v>
      </c>
      <c r="K32" t="s">
        <v>3</v>
      </c>
      <c r="L32">
        <v>4.4865117718320855</v>
      </c>
      <c r="M32">
        <v>4.0898404561630457</v>
      </c>
      <c r="N32">
        <v>4.2718897522671995</v>
      </c>
      <c r="O32">
        <v>4.3713775031371682</v>
      </c>
      <c r="P32">
        <v>5.6211079962653834</v>
      </c>
      <c r="S32" s="3" t="s">
        <v>8</v>
      </c>
      <c r="T32" t="s">
        <v>3</v>
      </c>
      <c r="U32">
        <v>100</v>
      </c>
      <c r="V32">
        <v>275</v>
      </c>
      <c r="W32">
        <v>413</v>
      </c>
      <c r="X32">
        <v>536</v>
      </c>
      <c r="Y32">
        <v>561</v>
      </c>
    </row>
    <row r="33" spans="1:25">
      <c r="A33" t="str">
        <f t="shared" si="0"/>
        <v>UNKNOWN2</v>
      </c>
      <c r="B33" s="3" t="s">
        <v>9</v>
      </c>
      <c r="C33">
        <v>2</v>
      </c>
      <c r="D33">
        <v>3.4805890227576977</v>
      </c>
      <c r="E33">
        <v>3.5454809226751776</v>
      </c>
      <c r="F33">
        <v>4.0021267545725223</v>
      </c>
      <c r="G33">
        <v>4.2430632630410656</v>
      </c>
      <c r="H33">
        <v>4.3361315145155652</v>
      </c>
      <c r="J33" s="3" t="s">
        <v>9</v>
      </c>
      <c r="K33">
        <v>2</v>
      </c>
      <c r="L33">
        <v>3.8365050034625754</v>
      </c>
      <c r="M33">
        <v>3.8803004063575095</v>
      </c>
      <c r="N33">
        <v>4.3420256752294746</v>
      </c>
      <c r="O33">
        <v>4.3092565334723201</v>
      </c>
      <c r="P33">
        <v>4.8800868425485469</v>
      </c>
      <c r="S33" s="3" t="s">
        <v>9</v>
      </c>
      <c r="T33">
        <v>2</v>
      </c>
      <c r="U33">
        <v>4482</v>
      </c>
      <c r="V33">
        <v>6893</v>
      </c>
      <c r="W33">
        <v>2351</v>
      </c>
      <c r="X33">
        <v>2703</v>
      </c>
      <c r="Y33">
        <v>2859</v>
      </c>
    </row>
    <row r="34" spans="1:25">
      <c r="A34" t="str">
        <f t="shared" si="0"/>
        <v>UNKNOWN3</v>
      </c>
      <c r="B34" s="3" t="s">
        <v>9</v>
      </c>
      <c r="C34">
        <v>3</v>
      </c>
      <c r="D34">
        <v>3.5689493433395874</v>
      </c>
      <c r="E34">
        <v>3.937271062271062</v>
      </c>
      <c r="F34">
        <v>4.0978354978354981</v>
      </c>
      <c r="G34">
        <v>4.416570771001151</v>
      </c>
      <c r="H34">
        <v>4.3578113750899927</v>
      </c>
      <c r="J34" s="3" t="s">
        <v>9</v>
      </c>
      <c r="K34">
        <v>3</v>
      </c>
      <c r="L34">
        <v>4.0898233064735896</v>
      </c>
      <c r="M34">
        <v>4.2525095342418098</v>
      </c>
      <c r="N34">
        <v>4.1830096844935687</v>
      </c>
      <c r="O34">
        <v>4.6780296794451885</v>
      </c>
      <c r="P34">
        <v>5.0241166852600658</v>
      </c>
      <c r="S34" s="3" t="s">
        <v>9</v>
      </c>
      <c r="T34">
        <v>3</v>
      </c>
      <c r="U34">
        <v>4264</v>
      </c>
      <c r="V34">
        <v>6552</v>
      </c>
      <c r="W34">
        <v>2310</v>
      </c>
      <c r="X34">
        <v>2607</v>
      </c>
      <c r="Y34">
        <v>2778</v>
      </c>
    </row>
    <row r="35" spans="1:25">
      <c r="A35" t="str">
        <f t="shared" si="0"/>
        <v>UNKNOWN4</v>
      </c>
      <c r="B35" s="3" t="s">
        <v>9</v>
      </c>
      <c r="C35">
        <v>4</v>
      </c>
      <c r="D35">
        <v>3.8363208933294151</v>
      </c>
      <c r="E35">
        <v>3.9681897050318105</v>
      </c>
      <c r="F35">
        <v>4.4051112162801704</v>
      </c>
      <c r="G35">
        <v>4.6430990685859443</v>
      </c>
      <c r="H35">
        <v>4.5483616265298066</v>
      </c>
      <c r="J35" s="3" t="s">
        <v>9</v>
      </c>
      <c r="K35">
        <v>4</v>
      </c>
      <c r="L35">
        <v>5.024625739938295</v>
      </c>
      <c r="M35">
        <v>4.2846948513755576</v>
      </c>
      <c r="N35">
        <v>4.4714596202834977</v>
      </c>
      <c r="O35">
        <v>4.6499731302625253</v>
      </c>
      <c r="P35">
        <v>4.9161743280718726</v>
      </c>
      <c r="S35" s="3" t="s">
        <v>9</v>
      </c>
      <c r="T35">
        <v>4</v>
      </c>
      <c r="U35">
        <v>3403</v>
      </c>
      <c r="V35">
        <v>5187</v>
      </c>
      <c r="W35">
        <v>2113</v>
      </c>
      <c r="X35">
        <v>2362</v>
      </c>
      <c r="Y35">
        <v>2533</v>
      </c>
    </row>
    <row r="36" spans="1:25">
      <c r="A36" t="str">
        <f t="shared" si="0"/>
        <v>UNKNOWN1 - least deprived</v>
      </c>
      <c r="B36" s="3" t="s">
        <v>9</v>
      </c>
      <c r="C36" t="s">
        <v>2</v>
      </c>
      <c r="D36">
        <v>3.1398841450332546</v>
      </c>
      <c r="E36">
        <v>3.5762195121951219</v>
      </c>
      <c r="F36">
        <v>3.7233256351039259</v>
      </c>
      <c r="G36">
        <v>4.0380434782608692</v>
      </c>
      <c r="H36">
        <v>4.0159108989657915</v>
      </c>
      <c r="J36" s="3" t="s">
        <v>9</v>
      </c>
      <c r="K36" t="s">
        <v>2</v>
      </c>
      <c r="L36">
        <v>3.7385245172358958</v>
      </c>
      <c r="M36">
        <v>4.0301964752926063</v>
      </c>
      <c r="N36">
        <v>4.0422486956266566</v>
      </c>
      <c r="O36">
        <v>4.5833303164194446</v>
      </c>
      <c r="P36">
        <v>4.4631115523842348</v>
      </c>
      <c r="S36" s="3" t="s">
        <v>9</v>
      </c>
      <c r="T36" t="s">
        <v>2</v>
      </c>
      <c r="U36">
        <v>4661</v>
      </c>
      <c r="V36">
        <v>6888</v>
      </c>
      <c r="W36">
        <v>2165</v>
      </c>
      <c r="X36">
        <v>2392</v>
      </c>
      <c r="Y36">
        <v>2514</v>
      </c>
    </row>
    <row r="37" spans="1:25">
      <c r="A37" t="str">
        <f t="shared" si="0"/>
        <v>UNKNOWN5 - most deprived</v>
      </c>
      <c r="B37" s="3" t="s">
        <v>9</v>
      </c>
      <c r="C37" t="s">
        <v>3</v>
      </c>
      <c r="D37">
        <v>3.9725787631271881</v>
      </c>
      <c r="E37">
        <v>4.0223684210526311</v>
      </c>
      <c r="F37">
        <v>4.6684749849306808</v>
      </c>
      <c r="G37">
        <v>4.8421358096343585</v>
      </c>
      <c r="H37">
        <v>4.6742800397219462</v>
      </c>
      <c r="J37" s="3" t="s">
        <v>9</v>
      </c>
      <c r="K37" t="s">
        <v>3</v>
      </c>
      <c r="L37">
        <v>4.2313228354096113</v>
      </c>
      <c r="M37">
        <v>4.2667118709828902</v>
      </c>
      <c r="N37">
        <v>5.1086896595135505</v>
      </c>
      <c r="O37">
        <v>4.5872026286172867</v>
      </c>
      <c r="P37">
        <v>5.2180629239802947</v>
      </c>
      <c r="S37" s="3" t="s">
        <v>9</v>
      </c>
      <c r="T37" t="s">
        <v>3</v>
      </c>
      <c r="U37">
        <v>1714</v>
      </c>
      <c r="V37">
        <v>3040</v>
      </c>
      <c r="W37">
        <v>1659</v>
      </c>
      <c r="X37">
        <v>1723</v>
      </c>
      <c r="Y37">
        <v>2014</v>
      </c>
    </row>
    <row r="38" spans="1:25">
      <c r="A38" t="str">
        <f t="shared" si="0"/>
        <v>AllANY DEPRIVATION STATUS</v>
      </c>
      <c r="B38" s="3" t="s">
        <v>1</v>
      </c>
      <c r="C38" t="s">
        <v>15</v>
      </c>
      <c r="D38" s="27">
        <v>3.9823366806703002</v>
      </c>
      <c r="E38" s="27">
        <v>4.1123924836375636</v>
      </c>
      <c r="F38" s="27">
        <v>4.2893961029987562</v>
      </c>
      <c r="G38" s="27">
        <v>4.6488630274488498</v>
      </c>
      <c r="H38" s="27">
        <v>4.4901786655026568</v>
      </c>
      <c r="J38" s="3" t="s">
        <v>1</v>
      </c>
      <c r="K38" t="s">
        <v>15</v>
      </c>
      <c r="L38" s="27">
        <v>4.1938358427950737</v>
      </c>
      <c r="M38" s="27">
        <v>4.3100656148685701</v>
      </c>
      <c r="N38" s="27">
        <v>4.7019593160566666</v>
      </c>
      <c r="O38" s="27">
        <v>6.9681620982895041</v>
      </c>
      <c r="P38" s="27">
        <v>5.3169738127555224</v>
      </c>
      <c r="S38" s="3" t="s">
        <v>1</v>
      </c>
      <c r="T38" t="s">
        <v>15</v>
      </c>
      <c r="U38" s="27">
        <v>128062</v>
      </c>
      <c r="V38" s="27">
        <v>130329</v>
      </c>
      <c r="W38" s="27">
        <v>130254</v>
      </c>
      <c r="X38" s="27">
        <v>132501</v>
      </c>
      <c r="Y38" s="27">
        <v>132874</v>
      </c>
    </row>
    <row r="39" spans="1:25">
      <c r="A39" t="str">
        <f t="shared" si="0"/>
        <v>CARE HOME SERVICE / OTHER INST.ANY DEPRIVATION STATUS</v>
      </c>
      <c r="B39" t="s">
        <v>4</v>
      </c>
      <c r="C39" t="s">
        <v>15</v>
      </c>
      <c r="D39">
        <v>4.1204092071611251</v>
      </c>
      <c r="E39">
        <v>4.4482277421155461</v>
      </c>
      <c r="F39">
        <v>4.5121824104234527</v>
      </c>
      <c r="G39">
        <v>4.8222160587990572</v>
      </c>
      <c r="H39">
        <v>4.5691212701888855</v>
      </c>
      <c r="J39" t="s">
        <v>4</v>
      </c>
      <c r="K39" t="s">
        <v>15</v>
      </c>
      <c r="L39">
        <v>4.3172160765289096</v>
      </c>
      <c r="M39">
        <v>4.5189573934218981</v>
      </c>
      <c r="N39">
        <v>4.5761960578911731</v>
      </c>
      <c r="O39">
        <v>5.0607965497620304</v>
      </c>
      <c r="P39">
        <v>7.6524397988187705</v>
      </c>
      <c r="S39" t="s">
        <v>4</v>
      </c>
      <c r="T39" t="s">
        <v>15</v>
      </c>
      <c r="U39">
        <v>9775</v>
      </c>
      <c r="V39">
        <v>7166</v>
      </c>
      <c r="W39">
        <v>7675</v>
      </c>
      <c r="X39">
        <v>7211</v>
      </c>
      <c r="Y39">
        <v>7306</v>
      </c>
    </row>
    <row r="40" spans="1:25">
      <c r="A40" t="str">
        <f t="shared" si="0"/>
        <v>HOME / PRIVATE ADDRESSANY DEPRIVATION STATUS</v>
      </c>
      <c r="B40" t="s">
        <v>5</v>
      </c>
      <c r="C40" t="s">
        <v>15</v>
      </c>
      <c r="D40">
        <v>3.3466205027848863</v>
      </c>
      <c r="E40">
        <v>3.4470255121204243</v>
      </c>
      <c r="F40">
        <v>3.4656352419510315</v>
      </c>
      <c r="G40">
        <v>3.8137140405653409</v>
      </c>
      <c r="H40">
        <v>3.6807902823122718</v>
      </c>
      <c r="J40" t="s">
        <v>5</v>
      </c>
      <c r="K40" t="s">
        <v>15</v>
      </c>
      <c r="L40">
        <v>3.8768774528726038</v>
      </c>
      <c r="M40">
        <v>4.0529635062964813</v>
      </c>
      <c r="N40">
        <v>3.9997981508747698</v>
      </c>
      <c r="O40">
        <v>5.0404550559320418</v>
      </c>
      <c r="P40">
        <v>4.5257753347996026</v>
      </c>
      <c r="S40" t="s">
        <v>5</v>
      </c>
      <c r="T40" t="s">
        <v>15</v>
      </c>
      <c r="U40">
        <v>33215</v>
      </c>
      <c r="V40">
        <v>34611</v>
      </c>
      <c r="W40">
        <v>41496</v>
      </c>
      <c r="X40">
        <v>41957</v>
      </c>
      <c r="Y40">
        <v>41656</v>
      </c>
    </row>
    <row r="41" spans="1:25">
      <c r="A41" t="str">
        <f t="shared" si="0"/>
        <v>HOSPICEANY DEPRIVATION STATUS</v>
      </c>
      <c r="B41" t="s">
        <v>6</v>
      </c>
      <c r="C41" t="s">
        <v>15</v>
      </c>
      <c r="D41">
        <v>3.9805778232097704</v>
      </c>
      <c r="E41">
        <v>4.1876049811757889</v>
      </c>
      <c r="F41">
        <v>4.2936742224565103</v>
      </c>
      <c r="G41">
        <v>4.6465850852421298</v>
      </c>
      <c r="H41">
        <v>4.6426536848101918</v>
      </c>
      <c r="J41" t="s">
        <v>6</v>
      </c>
      <c r="K41" t="s">
        <v>15</v>
      </c>
      <c r="L41">
        <v>4.215580319738061</v>
      </c>
      <c r="M41">
        <v>4.3440257801185735</v>
      </c>
      <c r="N41">
        <v>4.5050737904598472</v>
      </c>
      <c r="O41">
        <v>4.6611762001846984</v>
      </c>
      <c r="P41">
        <v>5.0060265649915188</v>
      </c>
      <c r="S41" t="s">
        <v>6</v>
      </c>
      <c r="T41" t="s">
        <v>15</v>
      </c>
      <c r="U41">
        <v>18587</v>
      </c>
      <c r="V41">
        <v>17265</v>
      </c>
      <c r="W41">
        <v>18970</v>
      </c>
      <c r="X41">
        <v>19122</v>
      </c>
      <c r="Y41">
        <v>19309</v>
      </c>
    </row>
    <row r="42" spans="1:25">
      <c r="A42" t="str">
        <f t="shared" si="0"/>
        <v>HOSPITALANY DEPRIVATION STATUS</v>
      </c>
      <c r="B42" t="s">
        <v>7</v>
      </c>
      <c r="C42" t="s">
        <v>15</v>
      </c>
      <c r="D42">
        <v>4.5823841903952403</v>
      </c>
      <c r="E42">
        <v>4.8228803007739067</v>
      </c>
      <c r="F42">
        <v>4.9784054856207147</v>
      </c>
      <c r="G42">
        <v>5.3971596573684106</v>
      </c>
      <c r="H42">
        <v>5.140419649672987</v>
      </c>
      <c r="J42" t="s">
        <v>7</v>
      </c>
      <c r="K42" t="s">
        <v>15</v>
      </c>
      <c r="L42">
        <v>4.3000264054006081</v>
      </c>
      <c r="M42">
        <v>4.4794125323869798</v>
      </c>
      <c r="N42">
        <v>5.2754988689173397</v>
      </c>
      <c r="O42">
        <v>9.4494468262460281</v>
      </c>
      <c r="P42">
        <v>5.6375898580817294</v>
      </c>
      <c r="S42" t="s">
        <v>7</v>
      </c>
      <c r="T42" t="s">
        <v>15</v>
      </c>
      <c r="U42">
        <v>47060</v>
      </c>
      <c r="V42">
        <v>40961</v>
      </c>
      <c r="W42">
        <v>48855</v>
      </c>
      <c r="X42">
        <v>49149</v>
      </c>
      <c r="Y42">
        <v>48469</v>
      </c>
    </row>
    <row r="43" spans="1:25">
      <c r="A43" t="str">
        <f t="shared" si="0"/>
        <v>OTHERANY DEPRIVATION STATUS</v>
      </c>
      <c r="B43" t="s">
        <v>8</v>
      </c>
      <c r="C43" t="s">
        <v>15</v>
      </c>
      <c r="D43">
        <v>3.8932291666666665</v>
      </c>
      <c r="E43">
        <v>4.0574787720444156</v>
      </c>
      <c r="F43">
        <v>4.3905668183698801</v>
      </c>
      <c r="G43">
        <v>4.5585495675316032</v>
      </c>
      <c r="H43">
        <v>4.4530805687203792</v>
      </c>
      <c r="J43" t="s">
        <v>8</v>
      </c>
      <c r="K43" t="s">
        <v>15</v>
      </c>
      <c r="L43">
        <v>3.8395534276378225</v>
      </c>
      <c r="M43">
        <v>4.0571845310502601</v>
      </c>
      <c r="N43">
        <v>4.3168824274191335</v>
      </c>
      <c r="O43">
        <v>4.442616012027254</v>
      </c>
      <c r="P43">
        <v>5.1209851365524459</v>
      </c>
      <c r="S43" t="s">
        <v>8</v>
      </c>
      <c r="T43" t="s">
        <v>15</v>
      </c>
      <c r="U43">
        <v>768</v>
      </c>
      <c r="V43">
        <v>1531</v>
      </c>
      <c r="W43">
        <v>2417</v>
      </c>
      <c r="X43">
        <v>3006</v>
      </c>
      <c r="Y43">
        <v>3165</v>
      </c>
    </row>
    <row r="44" spans="1:25">
      <c r="A44" t="str">
        <f t="shared" si="0"/>
        <v>UNKNOWNANY DEPRIVATION STATUS</v>
      </c>
      <c r="B44" t="s">
        <v>9</v>
      </c>
      <c r="C44" t="s">
        <v>15</v>
      </c>
      <c r="D44">
        <v>3.5336334887709708</v>
      </c>
      <c r="E44">
        <v>3.7757249522486545</v>
      </c>
      <c r="F44">
        <v>4.1497094363988563</v>
      </c>
      <c r="G44">
        <v>4.4271731917717316</v>
      </c>
      <c r="H44">
        <v>4.3973320996221759</v>
      </c>
      <c r="J44" t="s">
        <v>9</v>
      </c>
      <c r="K44" t="s">
        <v>15</v>
      </c>
      <c r="L44">
        <v>4.1734038620232798</v>
      </c>
      <c r="M44">
        <v>4.1387246676666525</v>
      </c>
      <c r="N44">
        <v>4.4379487880196749</v>
      </c>
      <c r="O44">
        <v>4.6627094305468066</v>
      </c>
      <c r="P44">
        <v>4.9651899588195798</v>
      </c>
      <c r="S44" t="s">
        <v>9</v>
      </c>
      <c r="T44" t="s">
        <v>15</v>
      </c>
      <c r="U44">
        <v>18657</v>
      </c>
      <c r="V44">
        <v>28795</v>
      </c>
      <c r="W44">
        <v>10841</v>
      </c>
      <c r="X44">
        <v>12056</v>
      </c>
      <c r="Y44">
        <v>12969</v>
      </c>
    </row>
    <row r="45" spans="1:25">
      <c r="B45" s="3"/>
      <c r="J45" s="3"/>
      <c r="S45" s="3"/>
    </row>
  </sheetData>
  <mergeCells count="3">
    <mergeCell ref="A1:H1"/>
    <mergeCell ref="J1:P1"/>
    <mergeCell ref="S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7"/>
  <sheetViews>
    <sheetView showGridLines="0" showRowColHeaders="0" tabSelected="1" topLeftCell="B1" zoomScale="80" zoomScaleNormal="80" workbookViewId="0">
      <selection activeCell="C4" sqref="C4"/>
    </sheetView>
  </sheetViews>
  <sheetFormatPr defaultColWidth="0" defaultRowHeight="15" zeroHeight="1"/>
  <cols>
    <col min="1" max="1" width="9.140625" hidden="1" customWidth="1"/>
    <col min="2" max="2" width="9.140625" customWidth="1"/>
    <col min="3" max="3" width="48.42578125" customWidth="1"/>
    <col min="4" max="10" width="9.140625" customWidth="1"/>
    <col min="11" max="11" width="36.42578125" customWidth="1"/>
    <col min="12" max="18" width="9.140625" customWidth="1"/>
    <col min="19" max="16384" width="9.140625" hidden="1"/>
  </cols>
  <sheetData>
    <row r="1" spans="1:17"/>
    <row r="2" spans="1:17" ht="15.75">
      <c r="C2" s="4" t="s">
        <v>16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7" ht="15.75">
      <c r="C3" s="6" t="s">
        <v>17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7" ht="15.75">
      <c r="C4" s="6" t="s">
        <v>18</v>
      </c>
      <c r="D4" s="7"/>
      <c r="E4" s="7"/>
      <c r="F4" s="7"/>
      <c r="G4" s="7"/>
      <c r="H4" s="7"/>
      <c r="I4" s="7"/>
      <c r="J4" s="7"/>
      <c r="K4" s="7"/>
      <c r="L4" s="7"/>
      <c r="N4" s="7"/>
    </row>
    <row r="5" spans="1:17" ht="15.75">
      <c r="C5" s="6"/>
      <c r="D5" s="7"/>
      <c r="E5" s="7"/>
      <c r="F5" s="7"/>
      <c r="G5" s="7"/>
      <c r="H5" s="7"/>
      <c r="I5" s="7"/>
      <c r="J5" s="7"/>
      <c r="K5" s="7"/>
      <c r="L5" s="7"/>
      <c r="N5" s="7"/>
    </row>
    <row r="6" spans="1:17">
      <c r="A6" s="11" t="s">
        <v>1</v>
      </c>
      <c r="B6" s="11"/>
      <c r="C6" s="8" t="s">
        <v>19</v>
      </c>
      <c r="E6" s="9"/>
      <c r="F6" s="9"/>
      <c r="H6" s="9"/>
    </row>
    <row r="7" spans="1:17">
      <c r="A7" s="26" t="s">
        <v>4</v>
      </c>
      <c r="B7" s="26"/>
      <c r="C7" s="10"/>
      <c r="D7" s="10"/>
      <c r="E7" s="10"/>
      <c r="F7" s="10"/>
      <c r="H7" s="10"/>
    </row>
    <row r="8" spans="1:17">
      <c r="A8" s="26" t="s">
        <v>5</v>
      </c>
      <c r="B8" s="26"/>
      <c r="C8" s="10"/>
      <c r="D8" s="11">
        <v>1</v>
      </c>
      <c r="E8" s="12" t="str">
        <f>INDEX(A6:A13,D8)</f>
        <v>All</v>
      </c>
      <c r="F8" s="10"/>
    </row>
    <row r="9" spans="1:17">
      <c r="A9" s="26" t="s">
        <v>6</v>
      </c>
      <c r="B9" s="26"/>
      <c r="C9" s="10"/>
      <c r="D9" s="10"/>
      <c r="E9" s="10"/>
      <c r="F9" s="10"/>
    </row>
    <row r="10" spans="1:17">
      <c r="A10" s="26" t="s">
        <v>7</v>
      </c>
      <c r="B10" s="26"/>
      <c r="C10" s="13"/>
      <c r="D10" s="14"/>
      <c r="E10" s="13"/>
      <c r="F10" s="13"/>
    </row>
    <row r="11" spans="1:17">
      <c r="A11" s="11" t="s">
        <v>8</v>
      </c>
      <c r="B11" s="11"/>
      <c r="C11" s="15"/>
      <c r="D11" s="16"/>
      <c r="E11" s="16"/>
      <c r="F11" s="16"/>
      <c r="H11" s="16"/>
      <c r="I11" s="16"/>
      <c r="J11" s="16"/>
      <c r="K11" s="16"/>
      <c r="L11" s="16"/>
    </row>
    <row r="12" spans="1:17">
      <c r="A12" s="11" t="s">
        <v>9</v>
      </c>
      <c r="B12" s="11"/>
      <c r="C12" s="15"/>
      <c r="D12" s="16"/>
      <c r="E12" s="16"/>
      <c r="F12" s="16"/>
      <c r="H12" s="16"/>
      <c r="I12" s="16"/>
      <c r="J12" s="16"/>
      <c r="K12" s="16"/>
      <c r="L12" s="16"/>
    </row>
    <row r="13" spans="1:17">
      <c r="C13" s="8" t="s">
        <v>20</v>
      </c>
      <c r="D13" s="9"/>
      <c r="E13" s="9"/>
      <c r="F13" s="9"/>
      <c r="G13" s="9"/>
      <c r="H13" s="9"/>
      <c r="I13" s="9"/>
      <c r="J13" s="9"/>
      <c r="K13" s="22" t="s">
        <v>21</v>
      </c>
      <c r="L13" s="9"/>
      <c r="M13" s="9"/>
      <c r="N13" s="9"/>
      <c r="O13" s="9"/>
      <c r="P13" s="9"/>
      <c r="Q13" s="9"/>
    </row>
    <row r="14" spans="1:17">
      <c r="C14" s="1"/>
      <c r="D14" s="10"/>
      <c r="E14" s="10"/>
      <c r="F14" s="10"/>
      <c r="G14" s="10"/>
      <c r="H14" s="10"/>
      <c r="I14" s="10"/>
      <c r="K14" s="1"/>
      <c r="L14" s="10"/>
      <c r="M14" s="10"/>
      <c r="N14" s="10"/>
      <c r="O14" s="10"/>
      <c r="P14" s="10"/>
      <c r="Q14" s="10"/>
    </row>
    <row r="15" spans="1:17">
      <c r="C15" s="1"/>
      <c r="D15" s="10"/>
      <c r="E15" s="17"/>
      <c r="F15" s="17"/>
      <c r="G15" s="17"/>
      <c r="H15" s="17"/>
      <c r="I15" s="17"/>
      <c r="K15" s="1"/>
      <c r="L15" s="10"/>
      <c r="M15" s="17"/>
      <c r="N15" s="17"/>
      <c r="O15" s="17"/>
      <c r="P15" s="17"/>
      <c r="Q15" s="17"/>
    </row>
    <row r="16" spans="1:17">
      <c r="C16" s="1"/>
      <c r="D16" s="10"/>
      <c r="E16" s="28" t="s">
        <v>22</v>
      </c>
      <c r="F16" s="28"/>
      <c r="G16" s="28"/>
      <c r="H16" s="28"/>
      <c r="I16" s="28"/>
      <c r="K16" s="1"/>
      <c r="L16" s="10"/>
      <c r="M16" s="28" t="s">
        <v>22</v>
      </c>
      <c r="N16" s="28"/>
      <c r="O16" s="28"/>
      <c r="P16" s="28"/>
      <c r="Q16" s="28"/>
    </row>
    <row r="17" spans="3:17">
      <c r="C17" s="1"/>
      <c r="D17" s="10"/>
      <c r="E17" s="18"/>
      <c r="F17" s="18"/>
      <c r="G17" s="18"/>
      <c r="H17" s="18"/>
      <c r="I17" s="18"/>
      <c r="K17" s="1"/>
      <c r="L17" s="10"/>
      <c r="M17" s="18"/>
      <c r="N17" s="18"/>
      <c r="O17" s="18"/>
      <c r="P17" s="18"/>
      <c r="Q17" s="18"/>
    </row>
    <row r="18" spans="3:17">
      <c r="C18" s="19"/>
      <c r="D18" s="10"/>
      <c r="E18" s="10"/>
      <c r="F18" s="10"/>
      <c r="G18" s="10"/>
      <c r="H18" s="10"/>
      <c r="I18" s="10"/>
      <c r="K18" s="19"/>
      <c r="L18" s="10"/>
      <c r="M18" s="10"/>
      <c r="N18" s="10"/>
      <c r="O18" s="10"/>
      <c r="P18" s="10"/>
      <c r="Q18" s="10"/>
    </row>
    <row r="19" spans="3:17">
      <c r="C19" s="1" t="s">
        <v>23</v>
      </c>
      <c r="D19" s="10"/>
      <c r="E19" s="10">
        <v>2011</v>
      </c>
      <c r="F19" s="10">
        <v>2012</v>
      </c>
      <c r="G19" s="10">
        <v>2013</v>
      </c>
      <c r="H19" s="10">
        <v>2014</v>
      </c>
      <c r="I19" s="10">
        <v>2015</v>
      </c>
      <c r="K19" s="1" t="s">
        <v>23</v>
      </c>
      <c r="L19" s="10"/>
      <c r="M19" s="10">
        <v>2011</v>
      </c>
      <c r="N19" s="10">
        <v>2012</v>
      </c>
      <c r="O19" s="10">
        <v>2013</v>
      </c>
      <c r="P19" s="10">
        <v>2014</v>
      </c>
      <c r="Q19" s="10">
        <v>2015</v>
      </c>
    </row>
    <row r="20" spans="3:17">
      <c r="C20" s="20"/>
      <c r="D20" s="10"/>
      <c r="E20" s="18"/>
      <c r="F20" s="18"/>
      <c r="G20" s="18"/>
      <c r="H20" s="18"/>
      <c r="I20" s="18"/>
      <c r="K20" s="20"/>
      <c r="L20" s="10"/>
      <c r="M20" s="18"/>
      <c r="N20" s="18"/>
      <c r="O20" s="18"/>
      <c r="P20" s="18"/>
      <c r="Q20" s="18"/>
    </row>
    <row r="21" spans="3:17">
      <c r="C21" s="1"/>
      <c r="D21" s="10"/>
      <c r="E21" s="10"/>
      <c r="F21" s="10"/>
      <c r="G21" s="10"/>
      <c r="H21" s="10"/>
      <c r="I21" s="10"/>
      <c r="K21" s="1"/>
      <c r="L21" s="10"/>
      <c r="M21" s="10"/>
      <c r="N21" s="10"/>
      <c r="O21" s="10"/>
      <c r="P21" s="10"/>
      <c r="Q21" s="10"/>
    </row>
    <row r="22" spans="3:17">
      <c r="C22" t="s">
        <v>15</v>
      </c>
      <c r="D22" s="21"/>
      <c r="E22" s="21">
        <f>SUM(E23:E27)</f>
        <v>125749</v>
      </c>
      <c r="F22" s="21">
        <f t="shared" ref="F22:I22" si="0">SUM(F23:F27)</f>
        <v>127953</v>
      </c>
      <c r="G22" s="21">
        <f t="shared" si="0"/>
        <v>127922</v>
      </c>
      <c r="H22" s="21">
        <f t="shared" si="0"/>
        <v>130104</v>
      </c>
      <c r="I22" s="21">
        <f t="shared" si="0"/>
        <v>130724</v>
      </c>
      <c r="K22" t="s">
        <v>15</v>
      </c>
      <c r="L22" s="23"/>
      <c r="M22" s="25">
        <f>VLOOKUP($E$8&amp;$K22,'Average Number of Admissions'!$A$2:$H$44,4,FALSE)</f>
        <v>3.9823366806703002</v>
      </c>
      <c r="N22" s="25">
        <f>VLOOKUP($E$8&amp;$K22,'Average Number of Admissions'!$A$2:$H$44,5,FALSE)</f>
        <v>4.1123924836375636</v>
      </c>
      <c r="O22" s="25">
        <f>VLOOKUP($E$8&amp;$K22,'Average Number of Admissions'!$A$2:$H$44,6,FALSE)</f>
        <v>4.2893961029987562</v>
      </c>
      <c r="P22" s="25">
        <f>VLOOKUP($E$8&amp;$K22,'Average Number of Admissions'!$A$2:$H$44,7,FALSE)</f>
        <v>4.6488630274488498</v>
      </c>
      <c r="Q22" s="25">
        <f>VLOOKUP($E$8&amp;$K22,'Average Number of Admissions'!$A$2:$H$44,8,FALSE)</f>
        <v>4.4901786655026568</v>
      </c>
    </row>
    <row r="23" spans="3:17">
      <c r="C23" s="1" t="s">
        <v>3</v>
      </c>
      <c r="D23" s="21"/>
      <c r="E23" s="21">
        <f>VLOOKUP($E$8&amp;$C23,'Dep by Death Loc'!$A$1:$H$36,4,FALSE)</f>
        <v>23631</v>
      </c>
      <c r="F23" s="21">
        <f>VLOOKUP($E$8&amp;$C23,'Dep by Death Loc'!$A$1:$H$36,5,FALSE)</f>
        <v>24172</v>
      </c>
      <c r="G23" s="21">
        <f>VLOOKUP($E$8&amp;$C23,'Dep by Death Loc'!$A$1:$H$36,6,FALSE)</f>
        <v>24025</v>
      </c>
      <c r="H23" s="21">
        <f>VLOOKUP($E$8&amp;$C23,'Dep by Death Loc'!$A$1:$H$36,7,FALSE)</f>
        <v>24301</v>
      </c>
      <c r="I23" s="21">
        <f>VLOOKUP($E$8&amp;$C23,'Dep by Death Loc'!$A$1:$H$36,8,FALSE)</f>
        <v>24495</v>
      </c>
      <c r="K23" s="1" t="s">
        <v>3</v>
      </c>
      <c r="L23" s="23"/>
      <c r="M23" s="25">
        <f>VLOOKUP($E$8&amp;$K23,'Average Number of Admissions'!$A$2:$H$44,4,FALSE)</f>
        <v>4.4040455334095041</v>
      </c>
      <c r="N23" s="25">
        <f>VLOOKUP($E$8&amp;$K23,'Average Number of Admissions'!$A$2:$H$44,5,FALSE)</f>
        <v>4.5153483369187493</v>
      </c>
      <c r="O23" s="25">
        <f>VLOOKUP($E$8&amp;$K23,'Average Number of Admissions'!$A$2:$H$44,6,FALSE)</f>
        <v>4.8035379812695114</v>
      </c>
      <c r="P23" s="25">
        <f>VLOOKUP($E$8&amp;$K23,'Average Number of Admissions'!$A$2:$H$44,7,FALSE)</f>
        <v>5.2075634747541253</v>
      </c>
      <c r="Q23" s="25">
        <f>VLOOKUP($E$8&amp;$K23,'Average Number of Admissions'!$A$2:$H$44,8,FALSE)</f>
        <v>4.8827107572974073</v>
      </c>
    </row>
    <row r="24" spans="3:17">
      <c r="C24" s="1">
        <v>4</v>
      </c>
      <c r="D24" s="21"/>
      <c r="E24" s="21">
        <f>VLOOKUP($E$8&amp;$C24,'Dep by Death Loc'!$A$1:$H$36,4,FALSE)</f>
        <v>25477</v>
      </c>
      <c r="F24" s="21">
        <f>VLOOKUP($E$8&amp;$C24,'Dep by Death Loc'!$A$1:$H$36,5,FALSE)</f>
        <v>26002</v>
      </c>
      <c r="G24" s="21">
        <f>VLOOKUP($E$8&amp;$C24,'Dep by Death Loc'!$A$1:$H$36,6,FALSE)</f>
        <v>25629</v>
      </c>
      <c r="H24" s="21">
        <f>VLOOKUP($E$8&amp;$C24,'Dep by Death Loc'!$A$1:$H$36,7,FALSE)</f>
        <v>26141</v>
      </c>
      <c r="I24" s="21">
        <f>VLOOKUP($E$8&amp;$C24,'Dep by Death Loc'!$A$1:$H$36,8,FALSE)</f>
        <v>26447</v>
      </c>
      <c r="K24" s="1">
        <v>4</v>
      </c>
      <c r="L24" s="23"/>
      <c r="M24" s="25">
        <f>VLOOKUP($E$8&amp;$K24,'Average Number of Admissions'!$A$2:$H$44,4,FALSE)</f>
        <v>4.1627742669859087</v>
      </c>
      <c r="N24" s="25">
        <f>VLOOKUP($E$8&amp;$K24,'Average Number of Admissions'!$A$2:$H$44,5,FALSE)</f>
        <v>4.2694792708253209</v>
      </c>
      <c r="O24" s="25">
        <f>VLOOKUP($E$8&amp;$K24,'Average Number of Admissions'!$A$2:$H$44,6,FALSE)</f>
        <v>4.4819540364430921</v>
      </c>
      <c r="P24" s="25">
        <f>VLOOKUP($E$8&amp;$K24,'Average Number of Admissions'!$A$2:$H$44,7,FALSE)</f>
        <v>4.7765578975555645</v>
      </c>
      <c r="Q24" s="25">
        <f>VLOOKUP($E$8&amp;$K24,'Average Number of Admissions'!$A$2:$H$44,8,FALSE)</f>
        <v>4.6019964457216318</v>
      </c>
    </row>
    <row r="25" spans="3:17">
      <c r="C25" s="1">
        <v>3</v>
      </c>
      <c r="D25" s="21"/>
      <c r="E25" s="21">
        <f>VLOOKUP($E$8&amp;$C25,'Dep by Death Loc'!$A$1:$H$36,4,FALSE)</f>
        <v>26519</v>
      </c>
      <c r="F25" s="21">
        <f>VLOOKUP($E$8&amp;$C25,'Dep by Death Loc'!$A$1:$H$36,5,FALSE)</f>
        <v>26474</v>
      </c>
      <c r="G25" s="21">
        <f>VLOOKUP($E$8&amp;$C25,'Dep by Death Loc'!$A$1:$H$36,6,FALSE)</f>
        <v>26855</v>
      </c>
      <c r="H25" s="21">
        <f>VLOOKUP($E$8&amp;$C25,'Dep by Death Loc'!$A$1:$H$36,7,FALSE)</f>
        <v>27179</v>
      </c>
      <c r="I25" s="21">
        <f>VLOOKUP($E$8&amp;$C25,'Dep by Death Loc'!$A$1:$H$36,8,FALSE)</f>
        <v>27240</v>
      </c>
      <c r="K25" s="1">
        <v>3</v>
      </c>
      <c r="L25" s="23"/>
      <c r="M25" s="25">
        <f>VLOOKUP($E$8&amp;$K25,'Average Number of Admissions'!$A$2:$H$44,4,FALSE)</f>
        <v>3.8562162977487837</v>
      </c>
      <c r="N25" s="25">
        <f>VLOOKUP($E$8&amp;$K25,'Average Number of Admissions'!$A$2:$H$44,5,FALSE)</f>
        <v>4.0377351363602028</v>
      </c>
      <c r="O25" s="25">
        <f>VLOOKUP($E$8&amp;$K25,'Average Number of Admissions'!$A$2:$H$44,6,FALSE)</f>
        <v>4.1725190839694655</v>
      </c>
      <c r="P25" s="25">
        <f>VLOOKUP($E$8&amp;$K25,'Average Number of Admissions'!$A$2:$H$44,7,FALSE)</f>
        <v>4.5599543765407118</v>
      </c>
      <c r="Q25" s="25">
        <f>VLOOKUP($E$8&amp;$K25,'Average Number of Admissions'!$A$2:$H$44,8,FALSE)</f>
        <v>4.3778634361233477</v>
      </c>
    </row>
    <row r="26" spans="3:17">
      <c r="C26" s="1">
        <v>2</v>
      </c>
      <c r="D26" s="21"/>
      <c r="E26" s="21">
        <f>VLOOKUP($E$8&amp;$C26,'Dep by Death Loc'!$A$1:$H$36,4,FALSE)</f>
        <v>26332</v>
      </c>
      <c r="F26" s="21">
        <f>VLOOKUP($E$8&amp;$C26,'Dep by Death Loc'!$A$1:$H$36,5,FALSE)</f>
        <v>26773</v>
      </c>
      <c r="G26" s="21">
        <f>VLOOKUP($E$8&amp;$C26,'Dep by Death Loc'!$A$1:$H$36,6,FALSE)</f>
        <v>26721</v>
      </c>
      <c r="H26" s="21">
        <f>VLOOKUP($E$8&amp;$C26,'Dep by Death Loc'!$A$1:$H$36,7,FALSE)</f>
        <v>27550</v>
      </c>
      <c r="I26" s="21">
        <f>VLOOKUP($E$8&amp;$C26,'Dep by Death Loc'!$A$1:$H$36,8,FALSE)</f>
        <v>27505</v>
      </c>
      <c r="K26" s="1">
        <v>2</v>
      </c>
      <c r="L26" s="23"/>
      <c r="M26" s="25">
        <f>VLOOKUP($E$8&amp;$K26,'Average Number of Admissions'!$A$2:$H$44,4,FALSE)</f>
        <v>3.7513291812243659</v>
      </c>
      <c r="N26" s="25">
        <f>VLOOKUP($E$8&amp;$K26,'Average Number of Admissions'!$A$2:$H$44,5,FALSE)</f>
        <v>3.8748739401635977</v>
      </c>
      <c r="O26" s="25">
        <f>VLOOKUP($E$8&amp;$K26,'Average Number of Admissions'!$A$2:$H$44,6,FALSE)</f>
        <v>4.0182627895662586</v>
      </c>
      <c r="P26" s="25">
        <f>VLOOKUP($E$8&amp;$K26,'Average Number of Admissions'!$A$2:$H$44,7,FALSE)</f>
        <v>4.4254083484573501</v>
      </c>
      <c r="Q26" s="25">
        <f>VLOOKUP($E$8&amp;$K26,'Average Number of Admissions'!$A$2:$H$44,8,FALSE)</f>
        <v>4.2878385748045806</v>
      </c>
    </row>
    <row r="27" spans="3:17">
      <c r="C27" s="1" t="s">
        <v>2</v>
      </c>
      <c r="D27" s="21"/>
      <c r="E27" s="21">
        <f>VLOOKUP($E$8&amp;$C27,'Dep by Death Loc'!$A$1:$H$36,4,FALSE)</f>
        <v>23790</v>
      </c>
      <c r="F27" s="21">
        <f>VLOOKUP($E$8&amp;$C27,'Dep by Death Loc'!$A$1:$H$36,5,FALSE)</f>
        <v>24532</v>
      </c>
      <c r="G27" s="21">
        <f>VLOOKUP($E$8&amp;$C27,'Dep by Death Loc'!$A$1:$H$36,6,FALSE)</f>
        <v>24692</v>
      </c>
      <c r="H27" s="21">
        <f>VLOOKUP($E$8&amp;$C27,'Dep by Death Loc'!$A$1:$H$36,7,FALSE)</f>
        <v>24933</v>
      </c>
      <c r="I27" s="21">
        <f>VLOOKUP($E$8&amp;$C27,'Dep by Death Loc'!$A$1:$H$36,8,FALSE)</f>
        <v>25037</v>
      </c>
      <c r="K27" s="1" t="s">
        <v>2</v>
      </c>
      <c r="L27" s="23"/>
      <c r="M27" s="25">
        <f>VLOOKUP($E$8&amp;$K27,'Average Number of Admissions'!$A$2:$H$44,4,FALSE)</f>
        <v>3.599663724253888</v>
      </c>
      <c r="N27" s="25">
        <f>VLOOKUP($E$8&amp;$K27,'Average Number of Admissions'!$A$2:$H$44,5,FALSE)</f>
        <v>3.7124979618457523</v>
      </c>
      <c r="O27" s="25">
        <f>VLOOKUP($E$8&amp;$K27,'Average Number of Admissions'!$A$2:$H$44,6,FALSE)</f>
        <v>3.8782196662886763</v>
      </c>
      <c r="P27" s="25">
        <f>VLOOKUP($E$8&amp;$K27,'Average Number of Admissions'!$A$2:$H$44,7,FALSE)</f>
        <v>4.1733044559419241</v>
      </c>
      <c r="Q27" s="25">
        <f>VLOOKUP($E$8&amp;$K27,'Average Number of Admissions'!$A$2:$H$44,8,FALSE)</f>
        <v>4.1606422494707829</v>
      </c>
    </row>
    <row r="28" spans="3:17">
      <c r="C28" s="20"/>
      <c r="D28" s="18"/>
      <c r="E28" s="18"/>
      <c r="F28" s="18"/>
      <c r="G28" s="18"/>
      <c r="H28" s="18"/>
      <c r="I28" s="18"/>
      <c r="K28" s="20"/>
      <c r="L28" s="18"/>
      <c r="M28" s="18"/>
      <c r="N28" s="18"/>
      <c r="O28" s="18"/>
      <c r="P28" s="18"/>
      <c r="Q28" s="18"/>
    </row>
    <row r="29" spans="3:17">
      <c r="C29" s="1"/>
      <c r="D29" s="10"/>
      <c r="E29" s="10"/>
      <c r="F29" s="10"/>
      <c r="G29" s="10"/>
      <c r="H29" s="10"/>
      <c r="I29" s="10"/>
    </row>
    <row r="30" spans="3:17">
      <c r="C30" s="1"/>
      <c r="D30" s="10"/>
      <c r="E30" s="10"/>
      <c r="F30" s="10"/>
      <c r="G30" s="10"/>
      <c r="H30" s="10"/>
      <c r="I30" s="10"/>
    </row>
    <row r="31" spans="3:17">
      <c r="C31" s="22" t="s">
        <v>24</v>
      </c>
      <c r="D31" s="9"/>
      <c r="E31" s="9"/>
      <c r="F31" s="9"/>
      <c r="G31" s="9"/>
      <c r="H31" s="9"/>
      <c r="I31" s="9"/>
    </row>
    <row r="32" spans="3:17">
      <c r="C32" s="1"/>
      <c r="D32" s="10"/>
      <c r="E32" s="10"/>
      <c r="F32" s="10"/>
      <c r="G32" s="10"/>
      <c r="H32" s="10"/>
      <c r="I32" s="10"/>
    </row>
    <row r="33" spans="3:9">
      <c r="C33" s="1"/>
      <c r="D33" s="10"/>
      <c r="E33" s="17"/>
      <c r="F33" s="17"/>
      <c r="G33" s="17"/>
      <c r="H33" s="17"/>
      <c r="I33" s="17"/>
    </row>
    <row r="34" spans="3:9">
      <c r="C34" s="1"/>
      <c r="D34" s="10"/>
      <c r="E34" s="28" t="s">
        <v>22</v>
      </c>
      <c r="F34" s="28"/>
      <c r="G34" s="28"/>
      <c r="H34" s="28"/>
      <c r="I34" s="28"/>
    </row>
    <row r="35" spans="3:9">
      <c r="C35" s="1"/>
      <c r="D35" s="10"/>
      <c r="E35" s="18"/>
      <c r="F35" s="18"/>
      <c r="G35" s="18"/>
      <c r="H35" s="18"/>
      <c r="I35" s="18"/>
    </row>
    <row r="36" spans="3:9">
      <c r="C36" s="19"/>
      <c r="D36" s="10"/>
      <c r="E36" s="10"/>
      <c r="F36" s="10"/>
      <c r="G36" s="10"/>
      <c r="H36" s="10"/>
      <c r="I36" s="10"/>
    </row>
    <row r="37" spans="3:9">
      <c r="C37" s="1" t="s">
        <v>23</v>
      </c>
      <c r="D37" s="10"/>
      <c r="E37" s="10">
        <v>2011</v>
      </c>
      <c r="F37" s="10">
        <v>2012</v>
      </c>
      <c r="G37" s="10">
        <v>2013</v>
      </c>
      <c r="H37" s="10">
        <v>2014</v>
      </c>
      <c r="I37" s="10">
        <v>2015</v>
      </c>
    </row>
    <row r="38" spans="3:9">
      <c r="C38" s="20"/>
      <c r="D38" s="10"/>
      <c r="E38" s="18"/>
      <c r="F38" s="18"/>
      <c r="G38" s="18"/>
      <c r="H38" s="18"/>
      <c r="I38" s="18"/>
    </row>
    <row r="39" spans="3:9">
      <c r="C39" s="1"/>
      <c r="D39" s="10"/>
      <c r="E39" s="10"/>
      <c r="F39" s="10"/>
      <c r="G39" s="10"/>
      <c r="H39" s="10"/>
      <c r="I39" s="10"/>
    </row>
    <row r="40" spans="3:9">
      <c r="C40" t="s">
        <v>15</v>
      </c>
      <c r="D40" s="23"/>
      <c r="E40" s="24">
        <f>E22/E$22</f>
        <v>1</v>
      </c>
      <c r="F40" s="24">
        <f t="shared" ref="F40:I40" si="1">F22/F$22</f>
        <v>1</v>
      </c>
      <c r="G40" s="24">
        <f t="shared" si="1"/>
        <v>1</v>
      </c>
      <c r="H40" s="24">
        <f t="shared" si="1"/>
        <v>1</v>
      </c>
      <c r="I40" s="24">
        <f t="shared" si="1"/>
        <v>1</v>
      </c>
    </row>
    <row r="41" spans="3:9">
      <c r="C41" s="1" t="s">
        <v>3</v>
      </c>
      <c r="D41" s="23"/>
      <c r="E41" s="24">
        <f t="shared" ref="E41:I45" si="2">E23/E$22</f>
        <v>0.1879219715464934</v>
      </c>
      <c r="F41" s="24">
        <f t="shared" si="2"/>
        <v>0.18891311653497769</v>
      </c>
      <c r="G41" s="24">
        <f t="shared" si="2"/>
        <v>0.18780975907193445</v>
      </c>
      <c r="H41" s="24">
        <f t="shared" si="2"/>
        <v>0.18678134415544487</v>
      </c>
      <c r="I41" s="24">
        <f t="shared" si="2"/>
        <v>0.187379517150638</v>
      </c>
    </row>
    <row r="42" spans="3:9">
      <c r="C42" s="1">
        <v>4</v>
      </c>
      <c r="D42" s="23"/>
      <c r="E42" s="24">
        <f t="shared" si="2"/>
        <v>0.20260200876348916</v>
      </c>
      <c r="F42" s="24">
        <f t="shared" si="2"/>
        <v>0.2032152430970747</v>
      </c>
      <c r="G42" s="24">
        <f t="shared" si="2"/>
        <v>0.20034864995856849</v>
      </c>
      <c r="H42" s="24">
        <f t="shared" si="2"/>
        <v>0.20092387628358852</v>
      </c>
      <c r="I42" s="24">
        <f t="shared" si="2"/>
        <v>0.20231174076680641</v>
      </c>
    </row>
    <row r="43" spans="3:9">
      <c r="C43" s="1">
        <v>3</v>
      </c>
      <c r="D43" s="23"/>
      <c r="E43" s="24">
        <f t="shared" si="2"/>
        <v>0.21088835696506533</v>
      </c>
      <c r="F43" s="24">
        <f t="shared" si="2"/>
        <v>0.20690409759833689</v>
      </c>
      <c r="G43" s="24">
        <f t="shared" si="2"/>
        <v>0.20993261518737982</v>
      </c>
      <c r="H43" s="24">
        <f t="shared" si="2"/>
        <v>0.20890210908196519</v>
      </c>
      <c r="I43" s="24">
        <f t="shared" si="2"/>
        <v>0.20837795661087483</v>
      </c>
    </row>
    <row r="44" spans="3:9">
      <c r="C44" s="1">
        <v>2</v>
      </c>
      <c r="D44" s="23"/>
      <c r="E44" s="24">
        <f t="shared" si="2"/>
        <v>0.20940126760451375</v>
      </c>
      <c r="F44" s="24">
        <f t="shared" si="2"/>
        <v>0.20924089314045</v>
      </c>
      <c r="G44" s="24">
        <f t="shared" si="2"/>
        <v>0.20888510185894529</v>
      </c>
      <c r="H44" s="24">
        <f t="shared" si="2"/>
        <v>0.21175367398388981</v>
      </c>
      <c r="I44" s="24">
        <f t="shared" si="2"/>
        <v>0.21040512836204522</v>
      </c>
    </row>
    <row r="45" spans="3:9">
      <c r="C45" s="1" t="s">
        <v>2</v>
      </c>
      <c r="D45" s="23"/>
      <c r="E45" s="24">
        <f t="shared" si="2"/>
        <v>0.18918639512043833</v>
      </c>
      <c r="F45" s="24">
        <f t="shared" si="2"/>
        <v>0.19172664962916069</v>
      </c>
      <c r="G45" s="24">
        <f t="shared" si="2"/>
        <v>0.19302387392317194</v>
      </c>
      <c r="H45" s="24">
        <f t="shared" si="2"/>
        <v>0.1916389964951116</v>
      </c>
      <c r="I45" s="24">
        <f t="shared" si="2"/>
        <v>0.19152565710963557</v>
      </c>
    </row>
    <row r="46" spans="3:9">
      <c r="C46" s="20"/>
      <c r="D46" s="18"/>
      <c r="E46" s="18"/>
      <c r="F46" s="18"/>
      <c r="G46" s="18"/>
      <c r="H46" s="18"/>
      <c r="I46" s="18"/>
    </row>
    <row r="47" spans="3:9"/>
  </sheetData>
  <mergeCells count="3">
    <mergeCell ref="E16:I16"/>
    <mergeCell ref="E34:I34"/>
    <mergeCell ref="M16:Q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autoLine="0" autoPict="0">
                <anchor moveWithCells="1">
                  <from>
                    <xdr:col>2</xdr:col>
                    <xdr:colOff>581025</xdr:colOff>
                    <xdr:row>6</xdr:row>
                    <xdr:rowOff>171450</xdr:rowOff>
                  </from>
                  <to>
                    <xdr:col>2</xdr:col>
                    <xdr:colOff>2447925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692B77C4E4CA794D9E974E2493D1754F0011F0D0C05CBCFE4EBFE3335FCA297ED7" ma:contentTypeVersion="31" ma:contentTypeDescription="" ma:contentTypeScope="" ma:versionID="37ea3514d1a5a43bff9e0fab5cd657a1">
  <xsd:schema xmlns:xsd="http://www.w3.org/2001/XMLSchema" xmlns:xs="http://www.w3.org/2001/XMLSchema" xmlns:p="http://schemas.microsoft.com/office/2006/metadata/properties" xmlns:ns2="8aacb0a8-f92b-4c21-898e-e9ea226482ea" xmlns:ns3="e6391790-39cc-4060-89eb-15cc08ca98aa" xmlns:ns4="http://schemas.microsoft.com/sharepoint/v4" targetNamespace="http://schemas.microsoft.com/office/2006/metadata/properties" ma:root="true" ma:fieldsID="27de54d4b95b7ab2f77281e09962a90a" ns2:_="" ns3:_="" ns4:_="">
    <xsd:import namespace="8aacb0a8-f92b-4c21-898e-e9ea226482ea"/>
    <xsd:import namespace="e6391790-39cc-4060-89eb-15cc08ca98a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Projec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Teammanagement" minOccurs="0"/>
                <xsd:element ref="ns2:Teams" minOccurs="0"/>
                <xsd:element ref="ns3:Team" minOccurs="0"/>
                <xsd:element ref="ns2:MediaLengthInSeconds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cb0a8-f92b-4c21-898e-e9ea226482ea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" nillable="true" ma:displayName="Sign-off status" ma:format="Dropdown" ma:internalName="Sign_x002d_off_x0020_status" ma:readOnly="false">
      <xsd:simpleType>
        <xsd:union memberTypes="dms:Text">
          <xsd:simpleType>
            <xsd:restriction base="dms:Choice">
              <xsd:enumeration value="Approved"/>
              <xsd:enumeration value="Needs review"/>
              <xsd:enumeration value="Declined"/>
            </xsd:restriction>
          </xsd:simpleType>
        </xsd:union>
      </xsd:simpleType>
    </xsd:element>
    <xsd:element name="Projects" ma:index="2" nillable="true" ma:displayName="Projects" ma:format="Dropdown" ma:internalName="Projects" ma:readOnly="false">
      <xsd:simpleType>
        <xsd:restriction base="dms:Choice">
          <xsd:enumeration value="PMF"/>
          <xsd:enumeration value="Concepts and business questions"/>
          <xsd:enumeration value="Customer experience"/>
          <xsd:enumeration value="SMP"/>
          <xsd:enumeration value="EoLC"/>
          <xsd:enumeration value="RbY"/>
          <xsd:enumeration value="TbNC"/>
          <xsd:enumeration value="Workforce"/>
          <xsd:enumeration value="Money and work"/>
          <xsd:enumeration value="Reach"/>
          <xsd:enumeration value="Save Our Support"/>
        </xsd:restriction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Teammanagement" ma:index="17" nillable="true" ma:displayName="Team management" ma:format="Dropdown" ma:hidden="true" ma:internalName="Teammanagement" ma:readOnly="false">
      <xsd:simpleType>
        <xsd:restriction base="dms:Choice">
          <xsd:enumeration value="Planning and budgeting"/>
          <xsd:enumeration value="Stakeholder mapping"/>
          <xsd:enumeration value="Team management"/>
          <xsd:enumeration value="Work logs"/>
          <xsd:enumeration value="Working with others"/>
        </xsd:restriction>
      </xsd:simpleType>
    </xsd:element>
    <xsd:element name="Teams" ma:index="18" nillable="true" ma:displayName="Teams" ma:format="Dropdown" ma:hidden="true" ma:internalName="Teams" ma:readOnly="false">
      <xsd:simpleType>
        <xsd:restriction base="dms:Choice">
          <xsd:enumeration value="Data Science"/>
          <xsd:enumeration value="Insight"/>
          <xsd:enumeration value="Strategy development"/>
          <xsd:enumeration value="Innovation"/>
          <xsd:enumeration value="PCI"/>
          <xsd:enumeration value="FMC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b1d1672-0447-4fbf-9b9c-c814373306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91790-39cc-4060-89eb-15cc08ca98aa" elementFormDefault="qualified">
    <xsd:import namespace="http://schemas.microsoft.com/office/2006/documentManagement/types"/>
    <xsd:import namespace="http://schemas.microsoft.com/office/infopath/2007/PartnerControls"/>
    <xsd:element name="Team" ma:index="19" nillable="true" ma:displayName="I&amp;P Team" ma:format="Dropdown" ma:internalName="Team">
      <xsd:simpleType>
        <xsd:restriction base="dms:Choice">
          <xsd:enumeration value="Client services"/>
          <xsd:enumeration value="I&amp;P Ops"/>
          <xsd:enumeration value="Research Insight"/>
          <xsd:enumeration value="Health data"/>
          <xsd:enumeration value="Data science"/>
          <xsd:enumeration value="Eval &amp; impact"/>
          <xsd:enumeration value="BI reporting"/>
          <xsd:enumeration value="BI analytics"/>
          <xsd:enumeration value="Digital analytics deployment"/>
          <xsd:enumeration value="Data delivery &amp; gov"/>
          <xsd:enumeration value="Knowledge &amp; frameworks"/>
          <xsd:enumeration value="Insight &amp; Performance"/>
        </xsd:restriction>
      </xsd:simpleType>
    </xsd:element>
    <xsd:element name="TaxCatchAll" ma:index="24" nillable="true" ma:displayName="Taxonomy Catch All Column" ma:hidden="true" ma:list="{f15f21f9-6735-41f9-87a7-526c555bbc97}" ma:internalName="TaxCatchAll" ma:showField="CatchAllData" ma:web="e6391790-39cc-4060-89eb-15cc08ca98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cb0a8-f92b-4c21-898e-e9ea226482ea">
      <Terms xmlns="http://schemas.microsoft.com/office/infopath/2007/PartnerControls"/>
    </lcf76f155ced4ddcb4097134ff3c332f>
    <Team xmlns="e6391790-39cc-4060-89eb-15cc08ca98aa" xsi:nil="true"/>
    <IconOverlay xmlns="http://schemas.microsoft.com/sharepoint/v4" xsi:nil="true"/>
    <TaxCatchAll xmlns="e6391790-39cc-4060-89eb-15cc08ca98aa" xsi:nil="true"/>
    <Teammanagement xmlns="8aacb0a8-f92b-4c21-898e-e9ea226482ea" xsi:nil="true"/>
    <_Flow_SignoffStatus xmlns="8aacb0a8-f92b-4c21-898e-e9ea226482ea" xsi:nil="true"/>
    <Projects xmlns="8aacb0a8-f92b-4c21-898e-e9ea226482ea" xsi:nil="true"/>
    <Teams xmlns="8aacb0a8-f92b-4c21-898e-e9ea226482ea" xsi:nil="true"/>
  </documentManagement>
</p:properties>
</file>

<file path=customXml/itemProps1.xml><?xml version="1.0" encoding="utf-8"?>
<ds:datastoreItem xmlns:ds="http://schemas.openxmlformats.org/officeDocument/2006/customXml" ds:itemID="{F64356A6-1B39-4B45-B502-699B3A02A6C5}"/>
</file>

<file path=customXml/itemProps2.xml><?xml version="1.0" encoding="utf-8"?>
<ds:datastoreItem xmlns:ds="http://schemas.openxmlformats.org/officeDocument/2006/customXml" ds:itemID="{3B6B3699-1B2A-4878-B9EA-8EC811A76723}"/>
</file>

<file path=customXml/itemProps3.xml><?xml version="1.0" encoding="utf-8"?>
<ds:datastoreItem xmlns:ds="http://schemas.openxmlformats.org/officeDocument/2006/customXml" ds:itemID="{7F445232-EB99-44E4-8AEC-51B968A2B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Charnock</dc:creator>
  <cp:keywords/>
  <dc:description/>
  <cp:lastModifiedBy/>
  <cp:revision/>
  <dcterms:created xsi:type="dcterms:W3CDTF">2017-10-04T16:25:24Z</dcterms:created>
  <dcterms:modified xsi:type="dcterms:W3CDTF">2023-04-12T13:52:23Z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0x010100692B77C4E4CA794D9E974E2493D1754F0011F0D0C05CBCFE4EBFE3335FCA297ED7</vt:lpwstr>
  </property>
  <property fmtid="{D5CDD505-2E9C-101B-9397-08002B2CF9AE}" pid="3" name="MediaServiceImageTags">
    <vt:lpwstr/>
  </property>
</Properties>
</file>